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theme/theme1.xml" ContentType="application/vnd.openxmlformats-officedocument.theme+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https://vinhunieduvn0-my.sharepoint.com/personal/giangntc_vinhuni_edu_vn/Documents/Khoa Giao duc tieu hoc/DANH GIA NGOAI BAC THAC SY 2025- ngành GDTH/KHNH GDTH/2023-2024/"/>
    </mc:Choice>
  </mc:AlternateContent>
  <xr:revisionPtr revIDLastSave="1" documentId="11_27E63FD86093585261C956FDC7E9CD11507F0D49" xr6:coauthVersionLast="47" xr6:coauthVersionMax="47" xr10:uidLastSave="{5B6E44A9-1904-49A0-AB11-7EA199A0E2E1}"/>
  <bookViews>
    <workbookView xWindow="-110" yWindow="-110" windowWidth="19420" windowHeight="10300" tabRatio="928" firstSheet="13" activeTab="17" xr2:uid="{00000000-000D-0000-FFFF-FFFF00000000}"/>
  </bookViews>
  <sheets>
    <sheet name="Danh mục mẫu biểu" sheetId="81" r:id="rId1"/>
    <sheet name="Phần 1. Đánh giá thực hiện  (2)" sheetId="105" r:id="rId2"/>
    <sheet name="Bieu 1a - Quy mo Chinh quy" sheetId="1" r:id="rId3"/>
    <sheet name="Bieu 1b - Quy mo Sau dai ho (2" sheetId="98" r:id="rId4"/>
    <sheet name="Bieu 1c- Quy mo VLVH - TX" sheetId="3" r:id="rId5"/>
    <sheet name="Bieu 2a - Bậc Đại học (2)" sheetId="99" r:id="rId6"/>
    <sheet name="Biểu 2b SĐH" sheetId="91" r:id="rId7"/>
    <sheet name="Bieu 3a-Tong gio chuan" sheetId="10" r:id="rId8"/>
    <sheet name="Biểu 4 - Kế hoạch THTN" sheetId="78" r:id="rId9"/>
    <sheet name="Bieu 5 - Thực tập thực tế (2)" sheetId="97" r:id="rId10"/>
    <sheet name="biểu 5 phụ lục TTSP" sheetId="104" r:id="rId11"/>
    <sheet name="phụ lục biểu 5, hội thi" sheetId="103" r:id="rId12"/>
    <sheet name="phụ phục biểu 5 Tông kinh phí" sheetId="102" r:id="rId13"/>
    <sheet name="Biểu 6 - Bổ sung giáo trình" sheetId="82" r:id="rId14"/>
    <sheet name="Biểu 7 - Kế hoạch xuất bản" sheetId="44" r:id="rId15"/>
    <sheet name="Bieu 8 - TGĐ ĐGN" sheetId="61" r:id="rId16"/>
    <sheet name="Biểu 9 - Mở mã ngành" sheetId="83" r:id="rId17"/>
    <sheet name="Bieu 10 Ke hoach can bo (2)" sheetId="96" r:id="rId18"/>
    <sheet name="Bieu 11a - Mua sam đào tạo" sheetId="13" r:id="rId19"/>
    <sheet name="Biểu 11b - Mua sắm hành chính" sheetId="79" r:id="rId20"/>
    <sheet name="Bieu 12a-ke hoach NCKH (2)" sheetId="100" r:id="rId21"/>
    <sheet name="Bieu 12b Ke hoach cong bo" sheetId="73" r:id="rId22"/>
    <sheet name="Bieu 13 Ke hoach boi duong" sheetId="75" r:id="rId23"/>
    <sheet name="Biểu 14a - Thu ĐT ĐH trở lên" sheetId="84" r:id="rId24"/>
    <sheet name="Biểu 14b - Thu Lưu học sinh" sheetId="89" r:id="rId25"/>
    <sheet name="Biểu 14d - Thu KHÁC" sheetId="86" r:id="rId26"/>
    <sheet name="Biểu 15 Ke hoạch chi" sheetId="18" r:id="rId27"/>
    <sheet name="Biểu 17- Số liệu tham khảo" sheetId="87" r:id="rId28"/>
    <sheet name="Thông tin cán bộ" sheetId="94" r:id="rId29"/>
  </sheets>
  <externalReferences>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0">'[1]PNT-QUOT-#3'!#REF!</definedName>
    <definedName name="\d">'[2]??-BLDG'!#REF!</definedName>
    <definedName name="\e">'[2]??-BLDG'!#REF!</definedName>
    <definedName name="\f">'[2]??-BLDG'!#REF!</definedName>
    <definedName name="\g">'[2]??-BLDG'!#REF!</definedName>
    <definedName name="\h">'[2]??-BLDG'!#REF!</definedName>
    <definedName name="\i">'[2]??-BLDG'!#REF!</definedName>
    <definedName name="\j">'[2]??-BLDG'!#REF!</definedName>
    <definedName name="\k">'[2]??-BLDG'!#REF!</definedName>
    <definedName name="\l">'[2]??-BLDG'!#REF!</definedName>
    <definedName name="\m">'[2]??-BLDG'!#REF!</definedName>
    <definedName name="\n">'[2]??-BLDG'!#REF!</definedName>
    <definedName name="\o">'[2]??-BLDG'!#REF!</definedName>
    <definedName name="\z">'[1]COAT&amp;WRAP-QIOT-#3'!#REF!</definedName>
    <definedName name="_1">#REF!</definedName>
    <definedName name="_1000A01">#N/A</definedName>
    <definedName name="_2">#REF!</definedName>
    <definedName name="_A65700">'[3]MTO REV.2(ARMOR)'!#REF!</definedName>
    <definedName name="_A65800">'[3]MTO REV.2(ARMOR)'!#REF!</definedName>
    <definedName name="_A66000">'[3]MTO REV.2(ARMOR)'!#REF!</definedName>
    <definedName name="_A67000">'[3]MTO REV.2(ARMOR)'!#REF!</definedName>
    <definedName name="_A68000">'[3]MTO REV.2(ARMOR)'!#REF!</definedName>
    <definedName name="_A70000">'[3]MTO REV.2(ARMOR)'!#REF!</definedName>
    <definedName name="_A75000">'[3]MTO REV.2(ARMOR)'!#REF!</definedName>
    <definedName name="_A85000">'[3]MTO REV.2(ARMOR)'!#REF!</definedName>
    <definedName name="_CON1">#REF!</definedName>
    <definedName name="_CON2">#REF!</definedName>
    <definedName name="_Fill" hidden="1">#REF!</definedName>
    <definedName name="_Key1" hidden="1">#REF!</definedName>
    <definedName name="_Key2" hidden="1">#REF!</definedName>
    <definedName name="_NET2">#REF!</definedName>
    <definedName name="_Order1" hidden="1">255</definedName>
    <definedName name="_Order2" hidden="1">255</definedName>
    <definedName name="_oto10">[4]VL!#REF!</definedName>
    <definedName name="_pc30">[5]GiaVL!$F$14</definedName>
    <definedName name="_pc40">[5]GiaVL!$F$13</definedName>
    <definedName name="_Sort" hidden="1">#REF!</definedName>
    <definedName name="_tct3">[6]gVL!$Q$23</definedName>
    <definedName name="A">'[1]PNT-QUOT-#3'!#REF!</definedName>
    <definedName name="A.">#REF!</definedName>
    <definedName name="a_">#REF!</definedName>
    <definedName name="A01_">#N/A</definedName>
    <definedName name="A01AC">#N/A</definedName>
    <definedName name="A01CAT">#N/A</definedName>
    <definedName name="A01CODE">#N/A</definedName>
    <definedName name="A01DATA">#N/A</definedName>
    <definedName name="A01MI">#N/A</definedName>
    <definedName name="A01TO">#N/A</definedName>
    <definedName name="a1.1">#REF!</definedName>
    <definedName name="a1_">'[7]Xuly Data'!#REF!</definedName>
    <definedName name="a2_">'[7]Xuly Data'!#REF!</definedName>
    <definedName name="a277Print_Titles">#REF!</definedName>
    <definedName name="a3_">'[7]Xuly Data'!#REF!</definedName>
    <definedName name="a4_">'[7]Xuly Data'!#REF!</definedName>
    <definedName name="a5_">'[7]Xuly Data'!#REF!</definedName>
    <definedName name="a6_">[8]Solieu!$C$84</definedName>
    <definedName name="A6N2">[9]A6!$A$3:$F$13</definedName>
    <definedName name="A6N3">[10]A6!$A$3:$G$13</definedName>
    <definedName name="a7_">'[7]Xuly Data'!#REF!</definedName>
    <definedName name="AA">#REF!</definedName>
    <definedName name="AAA">'[11]MTL$-INTER'!#REF!</definedName>
    <definedName name="Ab">#REF!</definedName>
    <definedName name="Ag_">#REF!</definedName>
    <definedName name="ALPIN">#N/A</definedName>
    <definedName name="ALPJYOU">#N/A</definedName>
    <definedName name="ALPTOI">#N/A</definedName>
    <definedName name="amiang">[12]gvl!#REF!</definedName>
    <definedName name="Aq">#REF!</definedName>
    <definedName name="As_">#REF!</definedName>
    <definedName name="B">'[1]PNT-QUOT-#3'!#REF!</definedName>
    <definedName name="b_1">[13]Input!#REF!</definedName>
    <definedName name="b_2">[13]Input!#REF!</definedName>
    <definedName name="b_3">[13]Input!#REF!</definedName>
    <definedName name="b_4">[13]Input!#REF!</definedName>
    <definedName name="b_5">[13]Input!#REF!</definedName>
    <definedName name="b_6">[13]Input!#REF!</definedName>
    <definedName name="b1_">'[7]Xuly Data'!#REF!</definedName>
    <definedName name="b2_">'[7]Xuly Data'!#REF!</definedName>
    <definedName name="b3_">'[7]Xuly Data'!#REF!</definedName>
    <definedName name="b4_">'[7]Xuly Data'!#REF!</definedName>
    <definedName name="b5_">'[7]Xuly Data'!#REF!</definedName>
    <definedName name="b6_">'[7]Xuly Data'!#REF!</definedName>
    <definedName name="b7_">'[7]Xuly Data'!#REF!</definedName>
    <definedName name="Bang_cly">#REF!</definedName>
    <definedName name="Bang_CVC">#REF!</definedName>
    <definedName name="bang_gia">#REF!</definedName>
    <definedName name="Bang_travl">#REF!</definedName>
    <definedName name="Bar">'[14]B-B'!$B$65:$J$66</definedName>
    <definedName name="BarData">#REF!</definedName>
    <definedName name="BB">#REF!</definedName>
    <definedName name="bd">[6]gVL!$Q$15</definedName>
    <definedName name="betong">[15]Sheet1!#REF!</definedName>
    <definedName name="BOQ">#REF!</definedName>
    <definedName name="BT">'[16]DK-TT'!$G$19</definedName>
    <definedName name="BT_125">#REF!</definedName>
    <definedName name="BT200_50">#REF!</definedName>
    <definedName name="btai">[12]gvl!$Q$63</definedName>
    <definedName name="BVCISUMMARY">#REF!</definedName>
    <definedName name="c_1">[13]Input!#REF!</definedName>
    <definedName name="c_2">[13]Input!#REF!</definedName>
    <definedName name="CABLE2">'[17]MTO REV.0'!$A$1:$Q$570</definedName>
    <definedName name="CATIN">#N/A</definedName>
    <definedName name="CATJYOU">#N/A</definedName>
    <definedName name="CATSYU">#N/A</definedName>
    <definedName name="catvang">[18]CPTNo!#REF!</definedName>
    <definedName name="CATREC">#N/A</definedName>
    <definedName name="cau">[19]NC!$B$5:$C$56</definedName>
    <definedName name="Cb">#REF!</definedName>
    <definedName name="CDDB">'[7]Xuly Data'!#REF!</definedName>
    <definedName name="CDDT">'[7]Xuly Data'!#REF!</definedName>
    <definedName name="CDMD">'[7]Xuly Data'!#REF!</definedName>
    <definedName name="cfk">#REF!</definedName>
    <definedName name="Co">#REF!</definedName>
    <definedName name="COAT">'[1]PNT-QUOT-#3'!#REF!</definedName>
    <definedName name="COMMON">#REF!</definedName>
    <definedName name="CON_EQP_COS">#REF!</definedName>
    <definedName name="CON_EQP_COST">#REF!</definedName>
    <definedName name="CONST_EQ">#REF!</definedName>
    <definedName name="Cong_HM_DTCT">#REF!</definedName>
    <definedName name="Cong_M_DTCT">#REF!</definedName>
    <definedName name="Cong_NC_DTCT">#REF!</definedName>
    <definedName name="Cong_VL_DTCT">#REF!</definedName>
    <definedName name="cot">[20]gVL!$Q$64</definedName>
    <definedName name="COVER">#REF!</definedName>
    <definedName name="cpd">[6]gVL!$Q$20</definedName>
    <definedName name="cpdd">[6]gVL!$Q$21</definedName>
    <definedName name="cpdd2">[21]gVL!$P$19</definedName>
    <definedName name="_xlnm.Criteria">[22]SILICATE!#REF!</definedName>
    <definedName name="CRITINST">#REF!</definedName>
    <definedName name="CRITPURC">#REF!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T_50">#REF!</definedName>
    <definedName name="ctiep">#REF!</definedName>
    <definedName name="cu">#REF!</definedName>
    <definedName name="CU_LY">#REF!</definedName>
    <definedName name="cu_ly_1">'[23]tra-vat-lieu'!$A$219:$A$319</definedName>
    <definedName name="cuoc_vc">#REF!</definedName>
    <definedName name="Cuoc_vc_1">'[23]tra-vat-lieu'!$B$219:$G$319</definedName>
    <definedName name="CURRENCY">#REF!</definedName>
    <definedName name="cv">[24]gvl!$N$17</definedName>
    <definedName name="CH">[4]TN!#REF!</definedName>
    <definedName name="Chu">[4]ND!#REF!</definedName>
    <definedName name="d">#REF!</definedName>
    <definedName name="d.d">[13]Input!#REF!</definedName>
    <definedName name="d.d1">[13]Input!#REF!</definedName>
    <definedName name="d.d2">[13]Input!#REF!</definedName>
    <definedName name="d_">#REF!</definedName>
    <definedName name="d_1">[13]Input!#REF!</definedName>
    <definedName name="d_2">[13]Input!#REF!</definedName>
    <definedName name="d_3">[13]Input!#REF!</definedName>
    <definedName name="d_4">[13]Input!#REF!</definedName>
    <definedName name="D_7101A_B">#REF!</definedName>
    <definedName name="d4_">[25]Loading!#REF!</definedName>
    <definedName name="d5_">[25]Loading!#REF!</definedName>
    <definedName name="da1x2">[26]GiaVL!$F$8</definedName>
    <definedName name="da2x4">[26]GiaVL!$F$7</definedName>
    <definedName name="da4x6">[26]GiaVL!$F$6</definedName>
    <definedName name="dadas">'[14]B-B'!#REF!</definedName>
    <definedName name="data">#REF!</definedName>
    <definedName name="Data11">#REF!</definedName>
    <definedName name="Data41">#REF!</definedName>
    <definedName name="_xlnm.Database">#REF!</definedName>
    <definedName name="DataFilter">[27]!DataFilter</definedName>
    <definedName name="DataSort">[27]!DataSort</definedName>
    <definedName name="db">[12]gvl!$Q$67</definedName>
    <definedName name="dcc">[6]gVL!$Q$50</definedName>
    <definedName name="dcl">[6]gVL!$Q$40</definedName>
    <definedName name="dd0.5x1">[6]gVL!$Q$10</definedName>
    <definedName name="dd1x2">[24]gvl!$N$9</definedName>
    <definedName name="dd2x4">[6]gVL!$Q$12</definedName>
    <definedName name="ddien">[6]gVL!$Q$51</definedName>
    <definedName name="den_bu">#REF!</definedName>
    <definedName name="df">#REF!</definedName>
    <definedName name="DGCTI592">#REF!</definedName>
    <definedName name="DGNC">[28]A6!$A$3:$G$13</definedName>
    <definedName name="DGTH">#REF!</definedName>
    <definedName name="dinhdia">[26]GiaVL!$F$58</definedName>
    <definedName name="dm">[13]Input!#REF!</definedName>
    <definedName name="dm1.">[13]Input!#REF!</definedName>
    <definedName name="dm2.">[13]Input!#REF!</definedName>
    <definedName name="dmz">[6]gVL!$Q$45</definedName>
    <definedName name="dno">[6]gVL!$Q$49</definedName>
    <definedName name="DSUMDATA">#REF!</definedName>
    <definedName name="duong">[19]NC!$B$5:$D$56</definedName>
    <definedName name="E1.000">[29]Sheet2!#REF!</definedName>
    <definedName name="E1.010">[29]Sheet2!#REF!</definedName>
    <definedName name="E1.020">[29]Sheet2!#REF!</definedName>
    <definedName name="E1.200">[29]Sheet2!#REF!</definedName>
    <definedName name="E1.210">[29]Sheet2!#REF!</definedName>
    <definedName name="E1.220">[29]Sheet2!#REF!</definedName>
    <definedName name="E1.300">[29]Sheet2!#REF!</definedName>
    <definedName name="E1.310">[29]Sheet2!#REF!</definedName>
    <definedName name="E1.320">[29]Sheet2!#REF!</definedName>
    <definedName name="E1.400">[29]Sheet2!#REF!</definedName>
    <definedName name="E1.410">[29]Sheet2!#REF!</definedName>
    <definedName name="E1.420">[29]Sheet2!#REF!</definedName>
    <definedName name="E1.500">[29]Sheet2!#REF!</definedName>
    <definedName name="E1.510">[29]Sheet2!#REF!</definedName>
    <definedName name="E1.520">[29]Sheet2!#REF!</definedName>
    <definedName name="E1.600">[29]Sheet2!#REF!</definedName>
    <definedName name="E1.611">[29]Sheet2!#REF!</definedName>
    <definedName name="E1.631">[29]Sheet2!#REF!</definedName>
    <definedName name="E2.000">[29]Sheet2!#REF!</definedName>
    <definedName name="E2.000A">[29]Sheet2!#REF!</definedName>
    <definedName name="E2.010">[29]Sheet2!#REF!</definedName>
    <definedName name="E2.010A">[29]Sheet2!#REF!</definedName>
    <definedName name="E2.020">[29]Sheet2!#REF!</definedName>
    <definedName name="E2.020A">[29]Sheet2!#REF!</definedName>
    <definedName name="E2.100">[29]Sheet2!#REF!</definedName>
    <definedName name="E2.100A">[29]Sheet2!#REF!</definedName>
    <definedName name="E2.110">[29]Sheet2!#REF!</definedName>
    <definedName name="E2.110A">[29]Sheet2!#REF!</definedName>
    <definedName name="E2.120">[29]Sheet2!#REF!</definedName>
    <definedName name="E2.120A">[29]Sheet2!#REF!</definedName>
    <definedName name="E3.000">[29]Sheet2!#REF!</definedName>
    <definedName name="E3.010">[29]Sheet2!#REF!</definedName>
    <definedName name="E3.020">[29]Sheet2!#REF!</definedName>
    <definedName name="E3.031">[29]Sheet2!#REF!</definedName>
    <definedName name="E3.032">[29]Sheet2!#REF!</definedName>
    <definedName name="E3.033">[29]Sheet2!#REF!</definedName>
    <definedName name="E4.001">[29]Sheet2!#REF!</definedName>
    <definedName name="E4.011">[29]Sheet2!#REF!</definedName>
    <definedName name="E4.021">[29]Sheet2!#REF!</definedName>
    <definedName name="E4.101">[29]Sheet2!#REF!</definedName>
    <definedName name="E4.111">[29]Sheet2!#REF!</definedName>
    <definedName name="E4.121">[29]Sheet2!#REF!</definedName>
    <definedName name="E5.010">[29]Sheet2!#REF!</definedName>
    <definedName name="E5.020">[29]Sheet2!#REF!</definedName>
    <definedName name="E5.030">[29]Sheet2!#REF!</definedName>
    <definedName name="E6.001">[29]Sheet2!#REF!</definedName>
    <definedName name="E6.002">[29]Sheet2!#REF!</definedName>
    <definedName name="E6.011">[29]Sheet2!#REF!</definedName>
    <definedName name="E6.012">[29]Sheet2!#REF!</definedName>
    <definedName name="EL2_">'[7]Xuly Data'!#REF!</definedName>
    <definedName name="EL3_">'[7]Xuly Data'!#REF!</definedName>
    <definedName name="EL4_">'[7]Xuly Data'!#REF!</definedName>
    <definedName name="EL5_">'[7]Xuly Data'!#REF!</definedName>
    <definedName name="EL6_">[8]Solieu!$I$84</definedName>
    <definedName name="en">[30]Sheet3!#REF!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_xlnm.Extract">#REF!</definedName>
    <definedName name="f">[25]Loading!#REF!</definedName>
    <definedName name="F0.000">[29]Sheet2!#REF!</definedName>
    <definedName name="F0.010">[29]Sheet2!#REF!</definedName>
    <definedName name="F0.020">[29]Sheet2!#REF!</definedName>
    <definedName name="F0.100">[29]Sheet2!#REF!</definedName>
    <definedName name="F0.110">[29]Sheet2!#REF!</definedName>
    <definedName name="F0.120">[29]Sheet2!#REF!</definedName>
    <definedName name="F0.200">[29]Sheet2!#REF!</definedName>
    <definedName name="F0.210">[29]Sheet2!#REF!</definedName>
    <definedName name="F0.220">[29]Sheet2!#REF!</definedName>
    <definedName name="F0.300">[29]Sheet2!#REF!</definedName>
    <definedName name="F0.310">[29]Sheet2!#REF!</definedName>
    <definedName name="F0.320">[29]Sheet2!#REF!</definedName>
    <definedName name="F1.000">[29]Sheet2!#REF!</definedName>
    <definedName name="F1.010">[29]Sheet2!#REF!</definedName>
    <definedName name="F1.020">[29]Sheet2!#REF!</definedName>
    <definedName name="F1.100">[29]Sheet2!#REF!</definedName>
    <definedName name="F1.110">[29]Sheet2!#REF!</definedName>
    <definedName name="F1.120">[29]Sheet2!#REF!</definedName>
    <definedName name="F1.130">[29]Sheet2!#REF!</definedName>
    <definedName name="F1.140">[29]Sheet2!#REF!</definedName>
    <definedName name="F1.150">[29]Sheet2!#REF!</definedName>
    <definedName name="F2.001">[29]Sheet2!#REF!</definedName>
    <definedName name="F2.011">[29]Sheet2!#REF!</definedName>
    <definedName name="F2.021">[29]Sheet2!#REF!</definedName>
    <definedName name="F2.031">[29]Sheet2!#REF!</definedName>
    <definedName name="F2.041">[29]Sheet2!#REF!</definedName>
    <definedName name="F2.051">[29]Sheet2!#REF!</definedName>
    <definedName name="F2.052">[29]Sheet2!#REF!</definedName>
    <definedName name="F2.061">[29]Sheet2!#REF!</definedName>
    <definedName name="F2.071">[29]Sheet2!#REF!</definedName>
    <definedName name="F2.101">[29]Sheet2!#REF!</definedName>
    <definedName name="F2.111">[29]Sheet2!#REF!</definedName>
    <definedName name="F2.121">[29]Sheet2!#REF!</definedName>
    <definedName name="F2.131">[29]Sheet2!#REF!</definedName>
    <definedName name="F2.141">[29]Sheet2!#REF!</definedName>
    <definedName name="F2.200">[29]Sheet2!#REF!</definedName>
    <definedName name="F2.210">[29]Sheet2!#REF!</definedName>
    <definedName name="F2.220">[29]Sheet2!#REF!</definedName>
    <definedName name="F2.230">[29]Sheet2!#REF!</definedName>
    <definedName name="F2.240">[29]Sheet2!#REF!</definedName>
    <definedName name="F2.250">[29]Sheet2!#REF!</definedName>
    <definedName name="F2.300">[29]Sheet2!#REF!</definedName>
    <definedName name="F2.310">[29]Sheet2!#REF!</definedName>
    <definedName name="F2.320">[29]Sheet2!#REF!</definedName>
    <definedName name="F3.000">[29]Sheet2!#REF!</definedName>
    <definedName name="F3.010">[29]Sheet2!#REF!</definedName>
    <definedName name="F3.020">[29]Sheet2!#REF!</definedName>
    <definedName name="F3.030">[29]Sheet2!#REF!</definedName>
    <definedName name="F3.100">[29]Sheet2!#REF!</definedName>
    <definedName name="F3.110">[29]Sheet2!#REF!</definedName>
    <definedName name="F3.120">[29]Sheet2!#REF!</definedName>
    <definedName name="F3.130">[29]Sheet2!#REF!</definedName>
    <definedName name="F4.000">[29]Sheet2!#REF!</definedName>
    <definedName name="F4.010">[29]Sheet2!#REF!</definedName>
    <definedName name="F4.020">[29]Sheet2!#REF!</definedName>
    <definedName name="F4.030">[29]Sheet2!#REF!</definedName>
    <definedName name="F4.100">[29]Sheet2!#REF!</definedName>
    <definedName name="F4.120">[29]Sheet2!#REF!</definedName>
    <definedName name="F4.140">[29]Sheet2!#REF!</definedName>
    <definedName name="F4.160">[29]Sheet2!#REF!</definedName>
    <definedName name="F4.200">[29]Sheet2!#REF!</definedName>
    <definedName name="F4.220">[29]Sheet2!#REF!</definedName>
    <definedName name="F4.240">[29]Sheet2!#REF!</definedName>
    <definedName name="F4.260">[29]Sheet2!#REF!</definedName>
    <definedName name="F4.300">[29]Sheet2!#REF!</definedName>
    <definedName name="F4.320">[29]Sheet2!#REF!</definedName>
    <definedName name="F4.340">[29]Sheet2!#REF!</definedName>
    <definedName name="F4.400">[29]Sheet2!#REF!</definedName>
    <definedName name="F4.420">[29]Sheet2!#REF!</definedName>
    <definedName name="F4.440">[29]Sheet2!#REF!</definedName>
    <definedName name="F4.500">[29]Sheet2!#REF!</definedName>
    <definedName name="F4.530">[29]Sheet2!#REF!</definedName>
    <definedName name="F4.550">[29]Sheet2!#REF!</definedName>
    <definedName name="F4.570">[29]Sheet2!#REF!</definedName>
    <definedName name="F4.600">[29]Sheet2!#REF!</definedName>
    <definedName name="F4.610">[29]Sheet2!#REF!</definedName>
    <definedName name="F4.620">[29]Sheet2!#REF!</definedName>
    <definedName name="F4.700">[29]Sheet2!#REF!</definedName>
    <definedName name="F4.730">[29]Sheet2!#REF!</definedName>
    <definedName name="F4.740">[29]Sheet2!#REF!</definedName>
    <definedName name="F4.800">[29]Sheet2!#REF!</definedName>
    <definedName name="F4.830">[29]Sheet2!#REF!</definedName>
    <definedName name="F4.840">[29]Sheet2!#REF!</definedName>
    <definedName name="F5.01">[29]Sheet2!#REF!</definedName>
    <definedName name="F5.02">[29]Sheet2!#REF!</definedName>
    <definedName name="F5.03">[29]Sheet2!#REF!</definedName>
    <definedName name="F5.04">[29]Sheet2!#REF!</definedName>
    <definedName name="F5.05">[29]Sheet2!#REF!</definedName>
    <definedName name="F5.11">[29]Sheet2!#REF!</definedName>
    <definedName name="F5.12">[29]Sheet2!#REF!</definedName>
    <definedName name="F5.13">[29]Sheet2!#REF!</definedName>
    <definedName name="F5.14">[29]Sheet2!#REF!</definedName>
    <definedName name="F5.15">[29]Sheet2!#REF!</definedName>
    <definedName name="F6.001">[29]Sheet2!#REF!</definedName>
    <definedName name="F6.002">[29]Sheet2!#REF!</definedName>
    <definedName name="F6.003">[29]Sheet2!#REF!</definedName>
    <definedName name="F6.004">[29]Sheet2!#REF!</definedName>
    <definedName name="FACTOR">#REF!</definedName>
    <definedName name="fb">[14]Analysis!$I$45</definedName>
    <definedName name="fc">#REF!</definedName>
    <definedName name="fc_">#REF!</definedName>
    <definedName name="FP">'[1]COAT&amp;WRAP-QIOT-#3'!#REF!</definedName>
    <definedName name="FS">#REF!</definedName>
    <definedName name="fy">#REF!</definedName>
    <definedName name="Fy_">#REF!</definedName>
    <definedName name="g">'[31]DG '!#REF!</definedName>
    <definedName name="g_">#REF!</definedName>
    <definedName name="G0.000">[29]Sheet2!#REF!</definedName>
    <definedName name="G0.010">[29]Sheet2!#REF!</definedName>
    <definedName name="G0.020">[29]Sheet2!#REF!</definedName>
    <definedName name="G0.100">[29]Sheet2!#REF!</definedName>
    <definedName name="G0.110">[29]Sheet2!#REF!</definedName>
    <definedName name="G0.120">[29]Sheet2!#REF!</definedName>
    <definedName name="G1.000">[29]Sheet2!#REF!</definedName>
    <definedName name="G1.011">[29]Sheet2!#REF!</definedName>
    <definedName name="G1.021">[29]Sheet2!#REF!</definedName>
    <definedName name="G1.031">[29]Sheet2!#REF!</definedName>
    <definedName name="G1.041">[29]Sheet2!#REF!</definedName>
    <definedName name="G1.051">[29]Sheet2!#REF!</definedName>
    <definedName name="G2.000">[29]Sheet2!#REF!</definedName>
    <definedName name="G2.010">[29]Sheet2!#REF!</definedName>
    <definedName name="G2.020">[29]Sheet2!#REF!</definedName>
    <definedName name="G2.030">[29]Sheet2!#REF!</definedName>
    <definedName name="G3.000">[29]Sheet2!#REF!</definedName>
    <definedName name="G3.011">[29]Sheet2!#REF!</definedName>
    <definedName name="G3.021">[29]Sheet2!#REF!</definedName>
    <definedName name="G3.031">[29]Sheet2!#REF!</definedName>
    <definedName name="G3.041">[29]Sheet2!#REF!</definedName>
    <definedName name="G3.100">[29]Sheet2!#REF!</definedName>
    <definedName name="G3.111">[29]Sheet2!#REF!</definedName>
    <definedName name="G3.121">[29]Sheet2!#REF!</definedName>
    <definedName name="G3.131">[29]Sheet2!#REF!</definedName>
    <definedName name="G3.141">[29]Sheet2!#REF!</definedName>
    <definedName name="G3.201">[29]Sheet2!#REF!</definedName>
    <definedName name="G3.211">[29]Sheet2!#REF!</definedName>
    <definedName name="G3.221">[29]Sheet2!#REF!</definedName>
    <definedName name="G3.231">[29]Sheet2!#REF!</definedName>
    <definedName name="G3.241">[29]Sheet2!#REF!</definedName>
    <definedName name="G3.301">[29]Sheet2!#REF!</definedName>
    <definedName name="G3.311">[29]Sheet2!#REF!</definedName>
    <definedName name="G3.321">[29]Sheet2!#REF!</definedName>
    <definedName name="G3.331">[29]Sheet2!#REF!</definedName>
    <definedName name="G3.341">[29]Sheet2!#REF!</definedName>
    <definedName name="G4.000">[29]Sheet2!#REF!</definedName>
    <definedName name="G4.010">[29]Sheet2!#REF!</definedName>
    <definedName name="G4.020">[29]Sheet2!#REF!</definedName>
    <definedName name="G4.030">[29]Sheet2!#REF!</definedName>
    <definedName name="G4.040">[29]Sheet2!#REF!</definedName>
    <definedName name="G4.101">[29]Sheet2!#REF!</definedName>
    <definedName name="G4.111">[29]Sheet2!#REF!</definedName>
    <definedName name="G4.121">[29]Sheet2!#REF!</definedName>
    <definedName name="G4.131">[29]Sheet2!#REF!</definedName>
    <definedName name="G4.141">[29]Sheet2!#REF!</definedName>
    <definedName name="G4.151">[29]Sheet2!#REF!</definedName>
    <definedName name="G4.161">[29]Sheet2!#REF!</definedName>
    <definedName name="G4.171">[29]Sheet2!#REF!</definedName>
    <definedName name="G4.200">[29]Sheet2!#REF!</definedName>
    <definedName name="G4.210">[29]Sheet2!#REF!</definedName>
    <definedName name="G4.220">[29]Sheet2!#REF!</definedName>
    <definedName name="g40g40">[32]tuong!#REF!</definedName>
    <definedName name="gc">[33]gvl!$N$28</definedName>
    <definedName name="geff">#REF!</definedName>
    <definedName name="GoBack">[27]!GoBack</definedName>
    <definedName name="gochong">[26]GiaVL!$F$22</definedName>
    <definedName name="GPT_GROUNDING_PT">'[34]NEW-PANEL'!#REF!</definedName>
    <definedName name="grC">'[14]C-C'!$J$11</definedName>
    <definedName name="grD">'[14]D-D'!$J$11</definedName>
    <definedName name="GTXL">#REF!</definedName>
    <definedName name="gv">[6]gVL!$Q$28</definedName>
    <definedName name="gvl">[35]GVL!$A$6:$F$131</definedName>
    <definedName name="gia_tien">#REF!</definedName>
    <definedName name="gia_tien_BTN">#REF!</definedName>
    <definedName name="h" hidden="1">{"'Sheet1'!$L$16"}</definedName>
    <definedName name="H.">[13]Input!#REF!</definedName>
    <definedName name="h.2">[36]Sheet1!#REF!</definedName>
    <definedName name="H0.001">[29]Sheet2!#REF!</definedName>
    <definedName name="H0.011">[29]Sheet2!#REF!</definedName>
    <definedName name="H0.021">[29]Sheet2!#REF!</definedName>
    <definedName name="H0.031">[29]Sheet2!#REF!</definedName>
    <definedName name="h1_">'[7]Xuly Data'!#REF!</definedName>
    <definedName name="h2_">'[7]Xuly Data'!#REF!</definedName>
    <definedName name="h3_">'[7]Xuly Data'!#REF!</definedName>
    <definedName name="h4_">'[7]Xuly Data'!#REF!</definedName>
    <definedName name="h5_">'[7]Xuly Data'!#REF!</definedName>
    <definedName name="h6_">'[7]Xuly Data'!#REF!</definedName>
    <definedName name="h7_">'[7]Xuly Data'!#REF!</definedName>
    <definedName name="hien">#REF!</definedName>
    <definedName name="HOME_MANP">#REF!</definedName>
    <definedName name="HOMEOFFICE_COST">#REF!</definedName>
    <definedName name="HS">#REF!</definedName>
    <definedName name="Hsc">#REF!</definedName>
    <definedName name="HSlanxe">[8]Solieu!$D$15</definedName>
    <definedName name="htlm" hidden="1">{"'Sheet1'!$L$16"}</definedName>
    <definedName name="HTML_CodePage" hidden="1">950</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"C:\2689\Q\??\00q3961????PTA3??\MyHTML.htm"</definedName>
    <definedName name="HTML_Title" hidden="1">"00Q3961-SUM"</definedName>
    <definedName name="huy" hidden="1">{"'Sheet1'!$L$16"}</definedName>
    <definedName name="I">#REF!</definedName>
    <definedName name="IDLAB_COST">#REF!</definedName>
    <definedName name="IND_LAB">#REF!</definedName>
    <definedName name="INDMANP">#REF!</definedName>
    <definedName name="IO">'[1]COAT&amp;WRAP-QIOT-#3'!#REF!</definedName>
    <definedName name="j356C8">#REF!</definedName>
    <definedName name="k">#REF!</definedName>
    <definedName name="K0.001">[29]Sheet2!#REF!</definedName>
    <definedName name="K0.011">[29]Sheet2!#REF!</definedName>
    <definedName name="K0.101">[29]Sheet2!#REF!</definedName>
    <definedName name="K0.111">[29]Sheet2!#REF!</definedName>
    <definedName name="K0.201">[29]Sheet2!#REF!</definedName>
    <definedName name="K0.211">[29]Sheet2!#REF!</definedName>
    <definedName name="K0.301">[29]Sheet2!#REF!</definedName>
    <definedName name="K0.311">[29]Sheet2!#REF!</definedName>
    <definedName name="K0.400">[29]Sheet2!#REF!</definedName>
    <definedName name="K0.410">[29]Sheet2!#REF!</definedName>
    <definedName name="K0.501">[29]Sheet2!#REF!</definedName>
    <definedName name="K0.511">[29]Sheet2!#REF!</definedName>
    <definedName name="K0.61">[29]Sheet2!#REF!</definedName>
    <definedName name="K0.71">[29]Sheet2!#REF!</definedName>
    <definedName name="K1.001">[29]Sheet2!#REF!</definedName>
    <definedName name="K1.021">[29]Sheet2!#REF!</definedName>
    <definedName name="K1.041">[29]Sheet2!#REF!</definedName>
    <definedName name="K1.121">[29]Sheet2!#REF!</definedName>
    <definedName name="K1.201">[29]Sheet2!#REF!</definedName>
    <definedName name="K1.211">[29]Sheet2!#REF!</definedName>
    <definedName name="K1.221">[29]Sheet2!#REF!</definedName>
    <definedName name="K1.301">[29]Sheet2!#REF!</definedName>
    <definedName name="K1.321">[29]Sheet2!#REF!</definedName>
    <definedName name="K1.331">[29]Sheet2!#REF!</definedName>
    <definedName name="K1.341">[29]Sheet2!#REF!</definedName>
    <definedName name="K1.401">[29]Sheet2!#REF!</definedName>
    <definedName name="K1.411">[29]Sheet2!#REF!</definedName>
    <definedName name="K1.421">[29]Sheet2!#REF!</definedName>
    <definedName name="K1.431">[29]Sheet2!#REF!</definedName>
    <definedName name="K1.441">[29]Sheet2!#REF!</definedName>
    <definedName name="K2.001">[29]Sheet2!#REF!</definedName>
    <definedName name="K2.011">[29]Sheet2!#REF!</definedName>
    <definedName name="K2.021">[29]Sheet2!#REF!</definedName>
    <definedName name="K2.031">[29]Sheet2!#REF!</definedName>
    <definedName name="K2.041">[29]Sheet2!#REF!</definedName>
    <definedName name="K2.101">[29]Sheet2!#REF!</definedName>
    <definedName name="K2.111">[29]Sheet2!#REF!</definedName>
    <definedName name="K2.121">[29]Sheet2!#REF!</definedName>
    <definedName name="K2.131">[29]Sheet2!#REF!</definedName>
    <definedName name="K2.141">[29]Sheet2!#REF!</definedName>
    <definedName name="K2.201">[29]Sheet2!#REF!</definedName>
    <definedName name="K2.211">[29]Sheet2!#REF!</definedName>
    <definedName name="K2.221">[29]Sheet2!#REF!</definedName>
    <definedName name="K2.231">[29]Sheet2!#REF!</definedName>
    <definedName name="K2.241">[29]Sheet2!#REF!</definedName>
    <definedName name="K2.301">[29]Sheet2!#REF!</definedName>
    <definedName name="K2.321">[29]Sheet2!#REF!</definedName>
    <definedName name="K2.341">[29]Sheet2!#REF!</definedName>
    <definedName name="K2.400">[29]Sheet2!#REF!</definedName>
    <definedName name="K2.420">[29]Sheet2!#REF!</definedName>
    <definedName name="K2.440">[29]Sheet2!#REF!</definedName>
    <definedName name="K2.500">[29]Sheet2!#REF!</definedName>
    <definedName name="K2.520">[29]Sheet2!#REF!</definedName>
    <definedName name="K2.540">[29]Sheet2!#REF!</definedName>
    <definedName name="K3.210">[29]Sheet2!#REF!</definedName>
    <definedName name="K3.220">[29]Sheet2!#REF!</definedName>
    <definedName name="K3.230">[29]Sheet2!#REF!</definedName>
    <definedName name="K3.310">[29]Sheet2!#REF!</definedName>
    <definedName name="K3.320">[29]Sheet2!#REF!</definedName>
    <definedName name="K3.330">[29]Sheet2!#REF!</definedName>
    <definedName name="K3.410">[29]Sheet2!#REF!</definedName>
    <definedName name="K3.430">[29]Sheet2!#REF!</definedName>
    <definedName name="K3.450">[29]Sheet2!#REF!</definedName>
    <definedName name="K4.010">[29]Sheet2!#REF!</definedName>
    <definedName name="K4.020">[29]Sheet2!#REF!</definedName>
    <definedName name="K4.110">[29]Sheet2!#REF!</definedName>
    <definedName name="K4.120">[29]Sheet2!#REF!</definedName>
    <definedName name="K4.210">[29]Sheet2!#REF!</definedName>
    <definedName name="K4.220">[29]Sheet2!#REF!</definedName>
    <definedName name="K4.230">[29]Sheet2!#REF!</definedName>
    <definedName name="K4.240">[29]Sheet2!#REF!</definedName>
    <definedName name="kcong">#REF!</definedName>
    <definedName name="kiem">#REF!</definedName>
    <definedName name="Kiem_tra_trung_ten">#REF!</definedName>
    <definedName name="kno">[6]gVL!$Q$48</definedName>
    <definedName name="Ks">#REF!</definedName>
    <definedName name="kh">#REF!</definedName>
    <definedName name="Khocau">'[7]Xuly Data'!#REF!</definedName>
    <definedName name="Lf">'[25]Check C'!#REF!</definedName>
    <definedName name="Ltt">'[7]Xuly Data'!#REF!</definedName>
    <definedName name="m">#REF!</definedName>
    <definedName name="m_1">[13]Input!#REF!</definedName>
    <definedName name="m_2">[13]Input!#REF!</definedName>
    <definedName name="m_3">[13]Input!#REF!</definedName>
    <definedName name="m_4">[13]Input!#REF!</definedName>
    <definedName name="MAJ_CON_EQP">#REF!</definedName>
    <definedName name="MAT">'[1]COAT&amp;WRAP-QIOT-#3'!#REF!</definedName>
    <definedName name="matit">[12]gvl!$Q$69</definedName>
    <definedName name="me">#REF!</definedName>
    <definedName name="MF">'[1]COAT&amp;WRAP-QIOT-#3'!#REF!</definedName>
    <definedName name="mg">[13]Input!#REF!</definedName>
    <definedName name="MG_A">#REF!</definedName>
    <definedName name="mg1.">[13]Input!#REF!</definedName>
    <definedName name="mg2.">[13]Input!#REF!</definedName>
    <definedName name="MNTN">'[7]Xuly Data'!#REF!</definedName>
    <definedName name="MNTT">'[7]Xuly Data'!#REF!</definedName>
    <definedName name="MNTHTH">[8]Solieu!$E$27</definedName>
    <definedName name="Mu">#REF!</definedName>
    <definedName name="Mu_">#REF!</definedName>
    <definedName name="n">#REF!</definedName>
    <definedName name="n.d1">[13]Input!#REF!</definedName>
    <definedName name="n.d2">[13]Input!#REF!</definedName>
    <definedName name="nd">[6]gVL!$Q$30</definedName>
    <definedName name="NET">#REF!</definedName>
    <definedName name="NET_1">#REF!</definedName>
    <definedName name="NET_ANA">#REF!</definedName>
    <definedName name="NET_ANA_1">#REF!</definedName>
    <definedName name="NET_ANA_2">#REF!</definedName>
    <definedName name="Nms">#REF!</definedName>
    <definedName name="No">#REF!</definedName>
    <definedName name="Nq">#REF!</definedName>
    <definedName name="nuoc">[24]gvl!$N$38</definedName>
    <definedName name="nv">[13]Input!#REF!</definedName>
    <definedName name="ng">[13]Input!#REF!</definedName>
    <definedName name="ng1.">[13]Input!#REF!</definedName>
    <definedName name="ng2.">[13]Input!#REF!</definedName>
    <definedName name="NH">#REF!</definedName>
    <definedName name="NHot">#REF!</definedName>
    <definedName name="ong">[36]Sheet1!#REF!</definedName>
    <definedName name="OTHER_PANEL">'[34]NEW-PANEL'!#REF!</definedName>
    <definedName name="P">'[1]PNT-QUOT-#3'!#REF!</definedName>
    <definedName name="PA">#REF!</definedName>
    <definedName name="Pd">#REF!</definedName>
    <definedName name="PEJM">'[1]COAT&amp;WRAP-QIOT-#3'!#REF!</definedName>
    <definedName name="PF">'[1]PNT-QUOT-#3'!#REF!</definedName>
    <definedName name="PileSize">#REF!</definedName>
    <definedName name="PileType">#REF!</definedName>
    <definedName name="PL_???___P.B.___REST_P.B._????">'[34]NEW-PANEL'!#REF!</definedName>
    <definedName name="PL_指示燈___P.B.___REST_P.B._壓扣開關">'[34]NEW-PANEL'!#REF!</definedName>
    <definedName name="PM">[37]IBASE!$AH$16:$AV$110</definedName>
    <definedName name="PRICE">#REF!</definedName>
    <definedName name="PRICE1">#REF!</definedName>
    <definedName name="_xlnm.Print_Area" localSheetId="18">'Bieu 11a - Mua sam đào tạo'!$A$1:$I$25</definedName>
    <definedName name="_xlnm.Print_Area" localSheetId="20">'Bieu 12a-ke hoach NCKH (2)'!$A$1:$I$57</definedName>
    <definedName name="_xlnm.Print_Area" localSheetId="2">'Bieu 1a - Quy mo Chinh quy'!$A$4:$L$115</definedName>
    <definedName name="_xlnm.Print_Area" localSheetId="3">'Bieu 1b - Quy mo Sau dai ho (2'!$A$4:$L$82</definedName>
    <definedName name="_xlnm.Print_Area" localSheetId="4">'Bieu 1c- Quy mo VLVH - TX'!$A$4:$L$87</definedName>
    <definedName name="_xlnm.Print_Area" localSheetId="5">'Bieu 2a - Bậc Đại học (2)'!$A$1:$M$101</definedName>
    <definedName name="_xlnm.Print_Area" localSheetId="7">'Bieu 3a-Tong gio chuan'!$A$1:$P$37</definedName>
    <definedName name="_xlnm.Print_Area" localSheetId="9">'Bieu 5 - Thực tập thực tế (2)'!$A$1:$I$39</definedName>
    <definedName name="_xlnm.Print_Area" localSheetId="26">'Biểu 15 Ke hoạch chi'!$A$1:$D$62</definedName>
    <definedName name="_xlnm.Print_Area" localSheetId="14">'Biểu 7 - Kế hoạch xuất bản'!$A$1:$J$24</definedName>
    <definedName name="_xlnm.Print_Area" localSheetId="0">'Danh mục mẫu biểu'!$A$1:$C$33</definedName>
    <definedName name="_xlnm.Print_Area">#REF!</definedName>
    <definedName name="Print_Area_MI">[38]ESTI.!$A$1:$U$52</definedName>
    <definedName name="_xlnm.Print_Titles" localSheetId="18">'Bieu 11a - Mua sam đào tạo'!$9:$9</definedName>
    <definedName name="_xlnm.Print_Titles" localSheetId="20">'Bieu 12a-ke hoach NCKH (2)'!$9:$9</definedName>
    <definedName name="_xlnm.Print_Titles" localSheetId="2">'Bieu 1a - Quy mo Chinh quy'!$8:$8</definedName>
    <definedName name="_xlnm.Print_Titles" localSheetId="3">'Bieu 1b - Quy mo Sau dai ho (2'!$9:$9</definedName>
    <definedName name="_xlnm.Print_Titles" localSheetId="4">'Bieu 1c- Quy mo VLVH - TX'!$9:$9</definedName>
    <definedName name="_xlnm.Print_Titles" localSheetId="26">'Biểu 15 Ke hoạch chi'!$6:$6</definedName>
    <definedName name="_xlnm.Print_Titles" localSheetId="11">#N/A</definedName>
    <definedName name="_xlnm.Print_Titles">#REF!</definedName>
    <definedName name="PRINT_TITLES_MI">#REF!</definedName>
    <definedName name="PRINTA">#REF!</definedName>
    <definedName name="PRINTB">#REF!</definedName>
    <definedName name="PRINTC">#REF!</definedName>
    <definedName name="PROPOSAL">#REF!</definedName>
    <definedName name="PT_Duong">#REF!</definedName>
    <definedName name="ptdg">#REF!</definedName>
    <definedName name="PTDG_cau">#REF!</definedName>
    <definedName name="ptdg_cong">#REF!</definedName>
    <definedName name="PTDG_DCV">#REF!</definedName>
    <definedName name="ptdg_duong">#REF!</definedName>
    <definedName name="Pu">#REF!</definedName>
    <definedName name="pw">#REF!</definedName>
    <definedName name="phu_luc_vua">#REF!</definedName>
    <definedName name="phugia">[5]GiaVL!$F$28</definedName>
    <definedName name="qu">#REF!</definedName>
    <definedName name="RECOUT">#N/A</definedName>
    <definedName name="RFP003A">#REF!</definedName>
    <definedName name="RFP003B">#REF!</definedName>
    <definedName name="RFP003C">#REF!</definedName>
    <definedName name="RFP003D">#REF!</definedName>
    <definedName name="RFP003E">#REF!</definedName>
    <definedName name="RFP003F">#REF!</definedName>
    <definedName name="RT">'[1]COAT&amp;WRAP-QIOT-#3'!#REF!</definedName>
    <definedName name="s">#REF!</definedName>
    <definedName name="s.">#REF!</definedName>
    <definedName name="SB">[37]IBASE!$AH$7:$AL$14</definedName>
    <definedName name="scr">[6]gVL!$Q$33</definedName>
    <definedName name="SCH">#REF!</definedName>
    <definedName name="sdo">[33]gvl!$N$35</definedName>
    <definedName name="sg">[13]Input!#REF!</definedName>
    <definedName name="sg1.">[13]Input!#REF!</definedName>
    <definedName name="sg2.">[13]Input!#REF!</definedName>
    <definedName name="Sheet1">#REF!</definedName>
    <definedName name="SIZE">#REF!</definedName>
    <definedName name="skd">[6]gVL!$Q$37</definedName>
    <definedName name="sn">#REF!</definedName>
    <definedName name="SoilType">#REF!</definedName>
    <definedName name="Solan">'[7]Xuly Data'!#REF!</definedName>
    <definedName name="SORT">#REF!</definedName>
    <definedName name="SORT_AREA">'[38]DI-ESTI'!$A$8:$R$489</definedName>
    <definedName name="SP">'[1]PNT-QUOT-#3'!#REF!</definedName>
    <definedName name="SPEC">#REF!</definedName>
    <definedName name="SPECSUMMARY">#REF!</definedName>
    <definedName name="ST">#REF!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tr">[33]gvl!$N$34</definedName>
    <definedName name="SUMMARY">#REF!</definedName>
    <definedName name="sv">[13]Input!#REF!</definedName>
    <definedName name="svn">[13]Input!#REF!</definedName>
    <definedName name="t">#REF!</definedName>
    <definedName name="t_1">[13]Input!#REF!</definedName>
    <definedName name="Taikhoan">'[39]Tai khoan'!$A$3:$C$93</definedName>
    <definedName name="TaxTV">10%</definedName>
    <definedName name="TaxXL">5%</definedName>
    <definedName name="tb">[6]gVL!$Q$29</definedName>
    <definedName name="Tien">#REF!</definedName>
    <definedName name="Tim_lan_xuat_hien">#REF!</definedName>
    <definedName name="tim_xuat_hien">#REF!</definedName>
    <definedName name="TL">[4]ND!#REF!</definedName>
    <definedName name="Tle">#REF!</definedName>
    <definedName name="tno">[6]gVL!$Q$47</definedName>
    <definedName name="TPLRP">#REF!</definedName>
    <definedName name="tthi">#REF!</definedName>
    <definedName name="ty_le">#REF!</definedName>
    <definedName name="Ty_Le_1">#REF!</definedName>
    <definedName name="ty_le_BTN">#REF!</definedName>
    <definedName name="Ty_le1">#REF!</definedName>
    <definedName name="thepbuoc">[26]GiaVL!$F$20</definedName>
    <definedName name="theptam">[26]GiaVL!$F$19</definedName>
    <definedName name="thephinh">[26]GiaVL!$F$18</definedName>
    <definedName name="thinh">[33]gvl!$N$23</definedName>
    <definedName name="THK">'[1]COAT&amp;WRAP-QIOT-#3'!#REF!</definedName>
    <definedName name="thucthanh">'[40]Thuc thanh'!$E$29</definedName>
    <definedName name="Tra_DM_su_dung">#REF!</definedName>
    <definedName name="Tra_don_gia_KS">#REF!</definedName>
    <definedName name="Tra_DTCT">#REF!</definedName>
    <definedName name="Tra_GTXLST">[41]DTCT!$C$10:$J$438</definedName>
    <definedName name="Tra_gia_VLKS">'[42]VL,NC'!$A$4:$D$488</definedName>
    <definedName name="Tra_phan_tram">[43]Tra_bang!#REF!</definedName>
    <definedName name="Tra_tim_hang_mucPT_trung">#REF!</definedName>
    <definedName name="Tra_TL">#REF!</definedName>
    <definedName name="Tra_ty_le2">#REF!</definedName>
    <definedName name="Tra_ty_le3">#REF!</definedName>
    <definedName name="Tra_ty_le4">#REF!</definedName>
    <definedName name="Tra_ty_le5">#REF!</definedName>
    <definedName name="TRA_VAT_LIEU">#REF!</definedName>
    <definedName name="tra_vat_lieu1">'[44]tra-vat-lieu'!$G$4:$J$193</definedName>
    <definedName name="TRA_VL">#REF!</definedName>
    <definedName name="tra_VL_1">'[23]tra-vat-lieu'!$A$201:$H$215</definedName>
    <definedName name="TRADE2">#REF!</definedName>
    <definedName name="TRANSFORMER">'[34]NEW-PANEL'!#REF!</definedName>
    <definedName name="TraTH">'[45]dtct cong'!$A$9:$A$649</definedName>
    <definedName name="TRAVL">#REF!</definedName>
    <definedName name="V_1">[13]Input!#REF!</definedName>
    <definedName name="V_2">[13]Input!#REF!</definedName>
    <definedName name="V_3">[13]Input!#REF!</definedName>
    <definedName name="V_4">[13]Input!#REF!</definedName>
    <definedName name="VA">[4]ND!#REF!</definedName>
    <definedName name="VARIINST">#REF!</definedName>
    <definedName name="VARIPURC">#REF!</definedName>
    <definedName name="vdkt">[6]gVL!$Q$55</definedName>
    <definedName name="VLM">#REF!</definedName>
    <definedName name="vm">[13]Input!#REF!</definedName>
    <definedName name="vm1.">[13]Input!#REF!</definedName>
    <definedName name="vm2.">[13]Input!#REF!</definedName>
    <definedName name="vn1.">[13]Input!#REF!</definedName>
    <definedName name="vn2.">[13]Input!#REF!</definedName>
    <definedName name="Vr">'[14]B-B'!$F$59</definedName>
    <definedName name="Vu">#REF!</definedName>
    <definedName name="Vu_">#REF!</definedName>
    <definedName name="W">#REF!</definedName>
    <definedName name="wl">#REF!</definedName>
    <definedName name="Ws">#REF!</definedName>
    <definedName name="Wss">#REF!</definedName>
    <definedName name="Wst">#REF!</definedName>
    <definedName name="wt">#REF!</definedName>
    <definedName name="X">#REF!</definedName>
    <definedName name="xh">#REF!</definedName>
    <definedName name="xl">#REF!</definedName>
    <definedName name="xlc">#REF!</definedName>
    <definedName name="xlk">#REF!</definedName>
    <definedName name="xm">[24]gvl!$N$16</definedName>
    <definedName name="xn">#REF!</definedName>
    <definedName name="xuat_hien">[46]DTCT!$D$10:$D$283</definedName>
    <definedName name="Xuat_hien1">[47]DTCT!$A$7:$A$157</definedName>
    <definedName name="y">#REF!</definedName>
    <definedName name="z">#REF!</definedName>
    <definedName name="zl">#REF!</definedName>
    <definedName name="Zw">#REF!</definedName>
    <definedName name="ZYX">#REF!</definedName>
    <definedName name="Z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1" i="99" l="1"/>
  <c r="J47" i="99"/>
  <c r="J48" i="99"/>
  <c r="J49" i="99"/>
  <c r="J50" i="99"/>
  <c r="J51" i="99"/>
  <c r="J52" i="99"/>
  <c r="J53" i="99"/>
  <c r="J54" i="99"/>
  <c r="J55" i="99"/>
  <c r="J56" i="99"/>
  <c r="J57" i="99"/>
  <c r="J58" i="99"/>
  <c r="J59" i="99"/>
  <c r="J60" i="99"/>
  <c r="J46" i="99"/>
  <c r="J45" i="99"/>
  <c r="J21" i="99"/>
  <c r="J19" i="99"/>
  <c r="J25" i="99"/>
  <c r="I19" i="99"/>
  <c r="I20" i="99"/>
  <c r="I21" i="99"/>
  <c r="I22" i="99"/>
  <c r="I23" i="99"/>
  <c r="I24" i="99"/>
  <c r="I25" i="99"/>
  <c r="I26" i="99"/>
  <c r="I27" i="99"/>
  <c r="I28" i="99"/>
  <c r="I29" i="99"/>
  <c r="I30" i="99"/>
  <c r="I31" i="99"/>
  <c r="I32" i="99"/>
  <c r="I33" i="99"/>
  <c r="I34" i="99"/>
  <c r="I35" i="99"/>
  <c r="I36" i="99"/>
  <c r="I18" i="99"/>
  <c r="J23" i="99"/>
  <c r="J39" i="99"/>
  <c r="J40" i="99"/>
  <c r="J42" i="99"/>
  <c r="J43" i="99"/>
  <c r="I39" i="99"/>
  <c r="I40" i="99"/>
  <c r="I41" i="99"/>
  <c r="I42" i="99"/>
  <c r="I43" i="99"/>
  <c r="I44" i="99"/>
  <c r="I45" i="99"/>
  <c r="I46" i="99"/>
  <c r="I47" i="99"/>
  <c r="I48" i="99"/>
  <c r="I49" i="99"/>
  <c r="I50" i="99"/>
  <c r="I51" i="99"/>
  <c r="I52" i="99"/>
  <c r="I53" i="99"/>
  <c r="I54" i="99"/>
  <c r="I55" i="99"/>
  <c r="I56" i="99"/>
  <c r="I57" i="99"/>
  <c r="I58" i="99"/>
  <c r="I59" i="99"/>
  <c r="I60" i="99"/>
  <c r="J44" i="99"/>
  <c r="J22" i="99"/>
  <c r="J37" i="99" l="1"/>
  <c r="J38" i="99"/>
  <c r="K55" i="99"/>
  <c r="K56" i="99"/>
  <c r="K57" i="99"/>
  <c r="K58" i="99"/>
  <c r="K59" i="99"/>
  <c r="K60" i="99"/>
  <c r="K50" i="99"/>
  <c r="K51" i="99"/>
  <c r="K52" i="99"/>
  <c r="K53" i="99"/>
  <c r="K54" i="99"/>
  <c r="K49" i="99"/>
  <c r="K48" i="99"/>
  <c r="I38" i="99"/>
  <c r="J31" i="99"/>
  <c r="K31" i="99" s="1"/>
  <c r="J32" i="99"/>
  <c r="K32" i="99" s="1"/>
  <c r="J33" i="99"/>
  <c r="K33" i="99" s="1"/>
  <c r="J34" i="99"/>
  <c r="K34" i="99" s="1"/>
  <c r="J24" i="99"/>
  <c r="K24" i="99" s="1"/>
  <c r="K25" i="99"/>
  <c r="J26" i="99"/>
  <c r="K26" i="99" s="1"/>
  <c r="J27" i="99"/>
  <c r="K27" i="99" s="1"/>
  <c r="J28" i="99"/>
  <c r="K28" i="99" s="1"/>
  <c r="J29" i="99"/>
  <c r="K29" i="99" s="1"/>
  <c r="J30" i="99"/>
  <c r="K30" i="99" s="1"/>
  <c r="F34" i="104" l="1"/>
  <c r="F33" i="104"/>
  <c r="F32" i="104"/>
  <c r="F31" i="104"/>
  <c r="F29" i="104"/>
  <c r="F28" i="104"/>
  <c r="F25" i="104"/>
  <c r="F24" i="104"/>
  <c r="F22" i="104"/>
  <c r="F20" i="104"/>
  <c r="F19" i="104"/>
  <c r="F17" i="104"/>
  <c r="F16" i="104"/>
  <c r="F14" i="104"/>
  <c r="F17" i="103"/>
  <c r="F13" i="103"/>
  <c r="F10" i="103"/>
  <c r="F9" i="103"/>
  <c r="D24" i="102"/>
  <c r="K14" i="102"/>
  <c r="J14" i="102"/>
  <c r="I14" i="102"/>
  <c r="L14" i="102" s="1"/>
  <c r="K13" i="102"/>
  <c r="J13" i="102"/>
  <c r="I13" i="102"/>
  <c r="K12" i="102"/>
  <c r="J12" i="102"/>
  <c r="I12" i="102"/>
  <c r="L12" i="102" s="1"/>
  <c r="K11" i="102"/>
  <c r="J11" i="102"/>
  <c r="L11" i="102" s="1"/>
  <c r="I11" i="102"/>
  <c r="K10" i="102"/>
  <c r="L10" i="102" s="1"/>
  <c r="J10" i="102"/>
  <c r="I10" i="102"/>
  <c r="K9" i="102"/>
  <c r="J9" i="102"/>
  <c r="I9" i="102"/>
  <c r="L9" i="102" s="1"/>
  <c r="K8" i="102"/>
  <c r="J8" i="102"/>
  <c r="I8" i="102"/>
  <c r="K7" i="102"/>
  <c r="J7" i="102"/>
  <c r="I7" i="102"/>
  <c r="K6" i="102"/>
  <c r="J6" i="102"/>
  <c r="I6" i="102"/>
  <c r="L6" i="102" s="1"/>
  <c r="L5" i="102"/>
  <c r="K5" i="102"/>
  <c r="J5" i="102"/>
  <c r="I5" i="102"/>
  <c r="L7" i="102" l="1"/>
  <c r="L8" i="102"/>
  <c r="L13" i="102"/>
  <c r="F8" i="103"/>
  <c r="H18" i="13"/>
  <c r="G50" i="100" l="1"/>
  <c r="G46" i="100" s="1"/>
  <c r="G42" i="100" s="1"/>
  <c r="F50" i="100"/>
  <c r="F46" i="100" s="1"/>
  <c r="F42" i="100" s="1"/>
  <c r="E50" i="100"/>
  <c r="D50" i="100"/>
  <c r="E46" i="100"/>
  <c r="D46" i="100"/>
  <c r="E42" i="100"/>
  <c r="D42" i="100"/>
  <c r="G38" i="100"/>
  <c r="F38" i="100"/>
  <c r="E38" i="100"/>
  <c r="D38" i="100"/>
  <c r="G34" i="100"/>
  <c r="F34" i="100"/>
  <c r="E34" i="100"/>
  <c r="D34" i="100"/>
  <c r="G30" i="100"/>
  <c r="F30" i="100"/>
  <c r="E30" i="100"/>
  <c r="D30" i="100"/>
  <c r="G28" i="100"/>
  <c r="F28" i="100"/>
  <c r="E28" i="100"/>
  <c r="D28" i="100"/>
  <c r="G25" i="100"/>
  <c r="F25" i="100"/>
  <c r="E25" i="100"/>
  <c r="D25" i="100"/>
  <c r="G22" i="100"/>
  <c r="F22" i="100"/>
  <c r="E22" i="100"/>
  <c r="D22" i="100"/>
  <c r="D21" i="100" l="1"/>
  <c r="E21" i="100"/>
  <c r="G21" i="100"/>
  <c r="F21" i="100"/>
  <c r="D14" i="99" l="1"/>
  <c r="G14" i="99"/>
  <c r="H14" i="99"/>
  <c r="C17" i="99"/>
  <c r="E17" i="99"/>
  <c r="L17" i="99"/>
  <c r="M17" i="99"/>
  <c r="M16" i="99" s="1"/>
  <c r="M15" i="99" s="1"/>
  <c r="J18" i="99"/>
  <c r="K18" i="99" s="1"/>
  <c r="K19" i="99"/>
  <c r="J20" i="99"/>
  <c r="K20" i="99" s="1"/>
  <c r="K21" i="99"/>
  <c r="K22" i="99"/>
  <c r="K23" i="99"/>
  <c r="J35" i="99"/>
  <c r="K35" i="99" s="1"/>
  <c r="J36" i="99"/>
  <c r="K36" i="99" s="1"/>
  <c r="C37" i="99"/>
  <c r="E37" i="99"/>
  <c r="L37" i="99"/>
  <c r="K38" i="99"/>
  <c r="K40" i="99"/>
  <c r="K41" i="99"/>
  <c r="K42" i="99"/>
  <c r="K43" i="99"/>
  <c r="K44" i="99"/>
  <c r="K45" i="99"/>
  <c r="K46" i="99"/>
  <c r="K47" i="99"/>
  <c r="C63" i="99"/>
  <c r="E63" i="99"/>
  <c r="K63" i="99"/>
  <c r="L63" i="99"/>
  <c r="M63" i="99"/>
  <c r="I64" i="99"/>
  <c r="J64" i="99"/>
  <c r="I65" i="99"/>
  <c r="J65" i="99"/>
  <c r="I66" i="99"/>
  <c r="J66" i="99"/>
  <c r="I67" i="99"/>
  <c r="J67" i="99"/>
  <c r="I68" i="99"/>
  <c r="J68" i="99"/>
  <c r="I69" i="99"/>
  <c r="J69" i="99"/>
  <c r="I70" i="99"/>
  <c r="J70" i="99"/>
  <c r="I71" i="99"/>
  <c r="J71" i="99"/>
  <c r="C72" i="99"/>
  <c r="E72" i="99"/>
  <c r="K72" i="99"/>
  <c r="L72" i="99"/>
  <c r="M72" i="99"/>
  <c r="I73" i="99"/>
  <c r="J73" i="99"/>
  <c r="I74" i="99"/>
  <c r="J74" i="99"/>
  <c r="I75" i="99"/>
  <c r="J75" i="99"/>
  <c r="I76" i="99"/>
  <c r="J76" i="99"/>
  <c r="I77" i="99"/>
  <c r="J77" i="99"/>
  <c r="I78" i="99"/>
  <c r="J78" i="99"/>
  <c r="I79" i="99"/>
  <c r="J79" i="99"/>
  <c r="I80" i="99"/>
  <c r="J80" i="99"/>
  <c r="C82" i="99"/>
  <c r="E82" i="99"/>
  <c r="K82" i="99"/>
  <c r="L82" i="99"/>
  <c r="M82" i="99"/>
  <c r="I83" i="99"/>
  <c r="J83" i="99"/>
  <c r="I84" i="99"/>
  <c r="J84" i="99"/>
  <c r="I85" i="99"/>
  <c r="J85" i="99"/>
  <c r="I86" i="99"/>
  <c r="J86" i="99"/>
  <c r="I87" i="99"/>
  <c r="J87" i="99"/>
  <c r="C88" i="99"/>
  <c r="E88" i="99"/>
  <c r="K88" i="99"/>
  <c r="L88" i="99"/>
  <c r="M88" i="99"/>
  <c r="I89" i="99"/>
  <c r="J89" i="99"/>
  <c r="I90" i="99"/>
  <c r="J90" i="99"/>
  <c r="I91" i="99"/>
  <c r="J91" i="99"/>
  <c r="I92" i="99"/>
  <c r="J92" i="99"/>
  <c r="I93" i="99"/>
  <c r="J93" i="99"/>
  <c r="I94" i="99"/>
  <c r="J94" i="99"/>
  <c r="I95" i="99"/>
  <c r="J95" i="99"/>
  <c r="C62" i="99" l="1"/>
  <c r="L62" i="99"/>
  <c r="K62" i="99"/>
  <c r="L81" i="99"/>
  <c r="M81" i="99"/>
  <c r="E81" i="99"/>
  <c r="E62" i="99"/>
  <c r="C16" i="99"/>
  <c r="C15" i="99" s="1"/>
  <c r="I88" i="99"/>
  <c r="J88" i="99"/>
  <c r="J82" i="99"/>
  <c r="I72" i="99"/>
  <c r="K81" i="99"/>
  <c r="I82" i="99"/>
  <c r="I63" i="99"/>
  <c r="J72" i="99"/>
  <c r="J63" i="99"/>
  <c r="C81" i="99"/>
  <c r="C61" i="99" s="1"/>
  <c r="M62" i="99"/>
  <c r="I17" i="99"/>
  <c r="L16" i="99"/>
  <c r="L15" i="99" s="1"/>
  <c r="E16" i="99"/>
  <c r="E15" i="99" s="1"/>
  <c r="I37" i="99"/>
  <c r="K17" i="99"/>
  <c r="K39" i="99"/>
  <c r="K37" i="99" s="1"/>
  <c r="J17" i="99"/>
  <c r="K13" i="98"/>
  <c r="K14" i="98"/>
  <c r="D15" i="98"/>
  <c r="D12" i="98" s="1"/>
  <c r="D27" i="98" s="1"/>
  <c r="E15" i="98"/>
  <c r="E12" i="98" s="1"/>
  <c r="F15" i="98"/>
  <c r="F12" i="98" s="1"/>
  <c r="G15" i="98"/>
  <c r="G12" i="98" s="1"/>
  <c r="G27" i="98" s="1"/>
  <c r="H15" i="98"/>
  <c r="H12" i="98" s="1"/>
  <c r="I15" i="98"/>
  <c r="I12" i="98" s="1"/>
  <c r="J15" i="98"/>
  <c r="J12" i="98" s="1"/>
  <c r="K16" i="98"/>
  <c r="K17" i="98"/>
  <c r="K18" i="98"/>
  <c r="K19" i="98"/>
  <c r="K20" i="98"/>
  <c r="D21" i="98"/>
  <c r="E21" i="98"/>
  <c r="F21" i="98"/>
  <c r="G21" i="98"/>
  <c r="H21" i="98"/>
  <c r="I21" i="98"/>
  <c r="J21" i="98"/>
  <c r="K22" i="98"/>
  <c r="K23" i="98"/>
  <c r="K24" i="98"/>
  <c r="K26" i="98"/>
  <c r="D29" i="98"/>
  <c r="E29" i="98"/>
  <c r="F29" i="98"/>
  <c r="G29" i="98"/>
  <c r="H29" i="98"/>
  <c r="I29" i="98"/>
  <c r="J29" i="98"/>
  <c r="K30" i="98"/>
  <c r="K31" i="98"/>
  <c r="K32" i="98"/>
  <c r="D33" i="98"/>
  <c r="E33" i="98"/>
  <c r="F33" i="98"/>
  <c r="G33" i="98"/>
  <c r="H33" i="98"/>
  <c r="I33" i="98"/>
  <c r="J33" i="98"/>
  <c r="K34" i="98"/>
  <c r="K35" i="98"/>
  <c r="K36" i="98"/>
  <c r="D37" i="98"/>
  <c r="E37" i="98"/>
  <c r="F37" i="98"/>
  <c r="G37" i="98"/>
  <c r="H37" i="98"/>
  <c r="I37" i="98"/>
  <c r="J37" i="98"/>
  <c r="J39" i="98" s="1"/>
  <c r="K38" i="98"/>
  <c r="K37" i="98" s="1"/>
  <c r="D42" i="98"/>
  <c r="E42" i="98"/>
  <c r="E60" i="98" s="1"/>
  <c r="F42" i="98"/>
  <c r="G42" i="98"/>
  <c r="H42" i="98"/>
  <c r="I42" i="98"/>
  <c r="J42" i="98"/>
  <c r="K43" i="98"/>
  <c r="K44" i="98"/>
  <c r="K45" i="98"/>
  <c r="K46" i="98"/>
  <c r="K47" i="98"/>
  <c r="K48" i="98"/>
  <c r="K49" i="98"/>
  <c r="D50" i="98"/>
  <c r="E50" i="98"/>
  <c r="F50" i="98"/>
  <c r="G50" i="98"/>
  <c r="H50" i="98"/>
  <c r="I50" i="98"/>
  <c r="J50" i="98"/>
  <c r="K51" i="98"/>
  <c r="K52" i="98"/>
  <c r="K53" i="98"/>
  <c r="K54" i="98"/>
  <c r="K55" i="98"/>
  <c r="K56" i="98"/>
  <c r="K57" i="98"/>
  <c r="D58" i="98"/>
  <c r="E58" i="98"/>
  <c r="F58" i="98"/>
  <c r="G58" i="98"/>
  <c r="H58" i="98"/>
  <c r="I58" i="98"/>
  <c r="J58" i="98"/>
  <c r="K59" i="98"/>
  <c r="K58" i="98" s="1"/>
  <c r="D62" i="98"/>
  <c r="E62" i="98"/>
  <c r="F62" i="98"/>
  <c r="G62" i="98"/>
  <c r="H62" i="98"/>
  <c r="I62" i="98"/>
  <c r="I80" i="98" s="1"/>
  <c r="J62" i="98"/>
  <c r="K63" i="98"/>
  <c r="K64" i="98"/>
  <c r="K65" i="98"/>
  <c r="K66" i="98"/>
  <c r="K67" i="98"/>
  <c r="K68" i="98"/>
  <c r="K69" i="98"/>
  <c r="D70" i="98"/>
  <c r="E70" i="98"/>
  <c r="F70" i="98"/>
  <c r="G70" i="98"/>
  <c r="H70" i="98"/>
  <c r="I70" i="98"/>
  <c r="J70" i="98"/>
  <c r="K71" i="98"/>
  <c r="K72" i="98"/>
  <c r="K73" i="98"/>
  <c r="K74" i="98"/>
  <c r="K75" i="98"/>
  <c r="K76" i="98"/>
  <c r="K77" i="98"/>
  <c r="D78" i="98"/>
  <c r="E78" i="98"/>
  <c r="E80" i="98" s="1"/>
  <c r="F78" i="98"/>
  <c r="G78" i="98"/>
  <c r="H78" i="98"/>
  <c r="I78" i="98"/>
  <c r="J78" i="98"/>
  <c r="K78" i="98"/>
  <c r="L80" i="98"/>
  <c r="H80" i="98" l="1"/>
  <c r="G60" i="98"/>
  <c r="K50" i="98"/>
  <c r="K62" i="98"/>
  <c r="L61" i="99"/>
  <c r="L14" i="99" s="1"/>
  <c r="J80" i="98"/>
  <c r="F60" i="98"/>
  <c r="J62" i="99"/>
  <c r="I81" i="99"/>
  <c r="I62" i="99"/>
  <c r="K16" i="99"/>
  <c r="K15" i="99" s="1"/>
  <c r="M61" i="99"/>
  <c r="M14" i="99" s="1"/>
  <c r="C14" i="99"/>
  <c r="E61" i="99"/>
  <c r="E14" i="99" s="1"/>
  <c r="J16" i="99"/>
  <c r="J15" i="99" s="1"/>
  <c r="J81" i="99"/>
  <c r="K61" i="99"/>
  <c r="F27" i="98"/>
  <c r="D80" i="98"/>
  <c r="G80" i="98"/>
  <c r="I60" i="98"/>
  <c r="E39" i="98"/>
  <c r="I39" i="98"/>
  <c r="I27" i="98"/>
  <c r="I16" i="99"/>
  <c r="I15" i="99" s="1"/>
  <c r="F80" i="98"/>
  <c r="H60" i="98"/>
  <c r="H39" i="98"/>
  <c r="H27" i="98"/>
  <c r="D60" i="98"/>
  <c r="K33" i="98"/>
  <c r="G39" i="98"/>
  <c r="K42" i="98"/>
  <c r="K29" i="98"/>
  <c r="K39" i="98" s="1"/>
  <c r="K21" i="98"/>
  <c r="K15" i="98"/>
  <c r="K12" i="98" s="1"/>
  <c r="K27" i="98" s="1"/>
  <c r="E27" i="98"/>
  <c r="K70" i="98"/>
  <c r="K80" i="98" s="1"/>
  <c r="J60" i="98"/>
  <c r="F39" i="98"/>
  <c r="D39" i="98"/>
  <c r="J27" i="98"/>
  <c r="K60" i="98"/>
  <c r="L18" i="10"/>
  <c r="M18" i="10"/>
  <c r="N18" i="10"/>
  <c r="O18" i="10"/>
  <c r="L19" i="10"/>
  <c r="M19" i="10"/>
  <c r="N19" i="10"/>
  <c r="O19" i="10"/>
  <c r="L20" i="10"/>
  <c r="M20" i="10"/>
  <c r="N20" i="10"/>
  <c r="O20" i="10"/>
  <c r="L21" i="10"/>
  <c r="M21" i="10"/>
  <c r="N21" i="10"/>
  <c r="O21" i="10"/>
  <c r="L22" i="10"/>
  <c r="M22" i="10"/>
  <c r="N22" i="10"/>
  <c r="O22" i="10"/>
  <c r="L23" i="10"/>
  <c r="M23" i="10"/>
  <c r="N23" i="10"/>
  <c r="O23" i="10"/>
  <c r="L24" i="10"/>
  <c r="M24" i="10"/>
  <c r="N24" i="10"/>
  <c r="O24" i="10"/>
  <c r="L25" i="10"/>
  <c r="M25" i="10"/>
  <c r="N25" i="10"/>
  <c r="O25" i="10"/>
  <c r="L26" i="10"/>
  <c r="M26" i="10"/>
  <c r="N26" i="10"/>
  <c r="O26" i="10"/>
  <c r="L27" i="10"/>
  <c r="M27" i="10"/>
  <c r="N27" i="10"/>
  <c r="O27" i="10"/>
  <c r="L28" i="10"/>
  <c r="N28" i="10"/>
  <c r="M29" i="10"/>
  <c r="N29" i="10"/>
  <c r="O29" i="10"/>
  <c r="M30" i="10"/>
  <c r="N30" i="10"/>
  <c r="O30" i="10"/>
  <c r="D31" i="10"/>
  <c r="M31" i="10"/>
  <c r="N31" i="10"/>
  <c r="O31" i="10"/>
  <c r="Z178" i="94"/>
  <c r="F178" i="94"/>
  <c r="A178" i="94"/>
  <c r="Z177" i="94"/>
  <c r="F177" i="94"/>
  <c r="A177" i="94"/>
  <c r="Z176" i="94"/>
  <c r="F176" i="94"/>
  <c r="A176" i="94"/>
  <c r="Z175" i="94"/>
  <c r="F175" i="94"/>
  <c r="A175" i="94"/>
  <c r="A174" i="94"/>
  <c r="Z173" i="94"/>
  <c r="F173" i="94"/>
  <c r="A173" i="94"/>
  <c r="Z172" i="94"/>
  <c r="F172" i="94"/>
  <c r="A172" i="94"/>
  <c r="Z171" i="94"/>
  <c r="F171" i="94"/>
  <c r="A171" i="94"/>
  <c r="Z170" i="94"/>
  <c r="F170" i="94"/>
  <c r="A170" i="94"/>
  <c r="Z169" i="94"/>
  <c r="F169" i="94"/>
  <c r="A169" i="94"/>
  <c r="Z168" i="94"/>
  <c r="F168" i="94"/>
  <c r="A168" i="94"/>
  <c r="Z167" i="94"/>
  <c r="F167" i="94"/>
  <c r="A167" i="94"/>
  <c r="Z166" i="94"/>
  <c r="F166" i="94"/>
  <c r="A166" i="94"/>
  <c r="Z165" i="94"/>
  <c r="F165" i="94"/>
  <c r="A165" i="94"/>
  <c r="Z164" i="94"/>
  <c r="F164" i="94"/>
  <c r="A164" i="94"/>
  <c r="Z163" i="94"/>
  <c r="F163" i="94"/>
  <c r="A163" i="94"/>
  <c r="Z162" i="94"/>
  <c r="F162" i="94"/>
  <c r="A162" i="94"/>
  <c r="Z161" i="94"/>
  <c r="F161" i="94"/>
  <c r="A161" i="94"/>
  <c r="Z160" i="94"/>
  <c r="F160" i="94"/>
  <c r="A160" i="94"/>
  <c r="Z159" i="94"/>
  <c r="F159" i="94"/>
  <c r="A159" i="94"/>
  <c r="Z158" i="94"/>
  <c r="F158" i="94"/>
  <c r="A158" i="94"/>
  <c r="Z157" i="94"/>
  <c r="F157" i="94"/>
  <c r="A157" i="94"/>
  <c r="Z156" i="94"/>
  <c r="F156" i="94"/>
  <c r="A156" i="94"/>
  <c r="Z155" i="94"/>
  <c r="F155" i="94"/>
  <c r="A155" i="94"/>
  <c r="Z154" i="94"/>
  <c r="F154" i="94"/>
  <c r="A154" i="94"/>
  <c r="Z153" i="94"/>
  <c r="F153" i="94"/>
  <c r="A153" i="94"/>
  <c r="Z152" i="94"/>
  <c r="F152" i="94"/>
  <c r="A152" i="94"/>
  <c r="Z151" i="94"/>
  <c r="F151" i="94"/>
  <c r="A151" i="94"/>
  <c r="Z150" i="94"/>
  <c r="F150" i="94"/>
  <c r="A150" i="94"/>
  <c r="Z149" i="94"/>
  <c r="F149" i="94"/>
  <c r="A149" i="94"/>
  <c r="Z148" i="94"/>
  <c r="F148" i="94"/>
  <c r="A148" i="94"/>
  <c r="Z147" i="94"/>
  <c r="F147" i="94"/>
  <c r="A147" i="94"/>
  <c r="Z146" i="94"/>
  <c r="F146" i="94"/>
  <c r="A146" i="94"/>
  <c r="Z145" i="94"/>
  <c r="F145" i="94"/>
  <c r="A145" i="94"/>
  <c r="Z144" i="94"/>
  <c r="F144" i="94"/>
  <c r="A144" i="94"/>
  <c r="Z143" i="94"/>
  <c r="F143" i="94"/>
  <c r="A143" i="94"/>
  <c r="Z142" i="94"/>
  <c r="F142" i="94"/>
  <c r="A142" i="94"/>
  <c r="Z141" i="94"/>
  <c r="F141" i="94"/>
  <c r="A141" i="94"/>
  <c r="Z140" i="94"/>
  <c r="F140" i="94"/>
  <c r="A140" i="94"/>
  <c r="Z139" i="94"/>
  <c r="F139" i="94"/>
  <c r="A139" i="94"/>
  <c r="Z138" i="94"/>
  <c r="F138" i="94"/>
  <c r="A138" i="94"/>
  <c r="Z137" i="94"/>
  <c r="F137" i="94"/>
  <c r="A137" i="94"/>
  <c r="Z136" i="94"/>
  <c r="F136" i="94"/>
  <c r="A136" i="94"/>
  <c r="Z135" i="94"/>
  <c r="F135" i="94"/>
  <c r="A135" i="94"/>
  <c r="Z134" i="94"/>
  <c r="F134" i="94"/>
  <c r="A134" i="94"/>
  <c r="Z133" i="94"/>
  <c r="F133" i="94"/>
  <c r="A133" i="94"/>
  <c r="Z132" i="94"/>
  <c r="F132" i="94"/>
  <c r="A132" i="94"/>
  <c r="Z131" i="94"/>
  <c r="F131" i="94"/>
  <c r="A131" i="94"/>
  <c r="Z130" i="94"/>
  <c r="F130" i="94"/>
  <c r="A130" i="94"/>
  <c r="Z129" i="94"/>
  <c r="F129" i="94"/>
  <c r="A129" i="94"/>
  <c r="Z128" i="94"/>
  <c r="F128" i="94"/>
  <c r="A128" i="94"/>
  <c r="Z127" i="94"/>
  <c r="F127" i="94"/>
  <c r="A127" i="94"/>
  <c r="Z126" i="94"/>
  <c r="F126" i="94"/>
  <c r="A126" i="94"/>
  <c r="Z125" i="94"/>
  <c r="F125" i="94"/>
  <c r="A125" i="94"/>
  <c r="Z124" i="94"/>
  <c r="F124" i="94"/>
  <c r="A124" i="94"/>
  <c r="Z123" i="94"/>
  <c r="F123" i="94"/>
  <c r="A123" i="94"/>
  <c r="Z122" i="94"/>
  <c r="F122" i="94"/>
  <c r="A122" i="94"/>
  <c r="F121" i="94"/>
  <c r="A121" i="94"/>
  <c r="Z120" i="94"/>
  <c r="F120" i="94"/>
  <c r="A120" i="94"/>
  <c r="Z119" i="94"/>
  <c r="F119" i="94"/>
  <c r="A119" i="94"/>
  <c r="Z118" i="94"/>
  <c r="F118" i="94"/>
  <c r="A118" i="94"/>
  <c r="Z117" i="94"/>
  <c r="F117" i="94"/>
  <c r="A117" i="94"/>
  <c r="Z116" i="94"/>
  <c r="F116" i="94"/>
  <c r="A116" i="94"/>
  <c r="Z115" i="94"/>
  <c r="F115" i="94"/>
  <c r="A115" i="94"/>
  <c r="Z114" i="94"/>
  <c r="F114" i="94"/>
  <c r="A114" i="94"/>
  <c r="Z113" i="94"/>
  <c r="F113" i="94"/>
  <c r="A113" i="94"/>
  <c r="Z112" i="94"/>
  <c r="F112" i="94"/>
  <c r="A112" i="94"/>
  <c r="Z111" i="94"/>
  <c r="F111" i="94"/>
  <c r="A111" i="94"/>
  <c r="Z110" i="94"/>
  <c r="F110" i="94"/>
  <c r="A110" i="94"/>
  <c r="Z109" i="94"/>
  <c r="F109" i="94"/>
  <c r="A109" i="94"/>
  <c r="Z108" i="94"/>
  <c r="F108" i="94"/>
  <c r="A108" i="94"/>
  <c r="Z107" i="94"/>
  <c r="F107" i="94"/>
  <c r="A107" i="94"/>
  <c r="Z106" i="94"/>
  <c r="F106" i="94"/>
  <c r="A106" i="94"/>
  <c r="F105" i="94"/>
  <c r="A105" i="94"/>
  <c r="Z104" i="94"/>
  <c r="F104" i="94"/>
  <c r="A104" i="94"/>
  <c r="Z103" i="94"/>
  <c r="F103" i="94"/>
  <c r="A103" i="94"/>
  <c r="Z102" i="94"/>
  <c r="F102" i="94"/>
  <c r="A102" i="94"/>
  <c r="Z101" i="94"/>
  <c r="F101" i="94"/>
  <c r="A101" i="94"/>
  <c r="Z100" i="94"/>
  <c r="F100" i="94"/>
  <c r="A100" i="94"/>
  <c r="Z99" i="94"/>
  <c r="F99" i="94"/>
  <c r="A99" i="94"/>
  <c r="Z98" i="94"/>
  <c r="F98" i="94"/>
  <c r="A98" i="94"/>
  <c r="Z97" i="94"/>
  <c r="F97" i="94"/>
  <c r="A97" i="94"/>
  <c r="Z96" i="94"/>
  <c r="F96" i="94"/>
  <c r="A96" i="94"/>
  <c r="Z95" i="94"/>
  <c r="F95" i="94"/>
  <c r="A95" i="94"/>
  <c r="Z94" i="94"/>
  <c r="F94" i="94"/>
  <c r="A94" i="94"/>
  <c r="Z93" i="94"/>
  <c r="F93" i="94"/>
  <c r="A93" i="94"/>
  <c r="Z92" i="94"/>
  <c r="F92" i="94"/>
  <c r="A92" i="94"/>
  <c r="Z91" i="94"/>
  <c r="F91" i="94"/>
  <c r="A91" i="94"/>
  <c r="Z90" i="94"/>
  <c r="F90" i="94"/>
  <c r="A90" i="94"/>
  <c r="F89" i="94"/>
  <c r="A89" i="94"/>
  <c r="Z88" i="94"/>
  <c r="F88" i="94"/>
  <c r="A88" i="94"/>
  <c r="Z87" i="94"/>
  <c r="F87" i="94"/>
  <c r="A87" i="94"/>
  <c r="Z86" i="94"/>
  <c r="F86" i="94"/>
  <c r="A86" i="94"/>
  <c r="Z85" i="94"/>
  <c r="F85" i="94"/>
  <c r="A85" i="94"/>
  <c r="Z84" i="94"/>
  <c r="F84" i="94"/>
  <c r="A84" i="94"/>
  <c r="Z83" i="94"/>
  <c r="F83" i="94"/>
  <c r="A83" i="94"/>
  <c r="Z82" i="94"/>
  <c r="F82" i="94"/>
  <c r="A82" i="94"/>
  <c r="Z81" i="94"/>
  <c r="F81" i="94"/>
  <c r="A81" i="94"/>
  <c r="Z80" i="94"/>
  <c r="F80" i="94"/>
  <c r="A80" i="94"/>
  <c r="Z79" i="94"/>
  <c r="F79" i="94"/>
  <c r="A79" i="94"/>
  <c r="Z78" i="94"/>
  <c r="F78" i="94"/>
  <c r="A78" i="94"/>
  <c r="Z77" i="94"/>
  <c r="F77" i="94"/>
  <c r="A77" i="94"/>
  <c r="Z76" i="94"/>
  <c r="F76" i="94"/>
  <c r="A76" i="94"/>
  <c r="Z75" i="94"/>
  <c r="F75" i="94"/>
  <c r="A75" i="94"/>
  <c r="Z74" i="94"/>
  <c r="F74" i="94"/>
  <c r="A74" i="94"/>
  <c r="Z73" i="94"/>
  <c r="F73" i="94"/>
  <c r="A73" i="94"/>
  <c r="Z72" i="94"/>
  <c r="F72" i="94"/>
  <c r="A72" i="94"/>
  <c r="Z71" i="94"/>
  <c r="F71" i="94"/>
  <c r="A71" i="94"/>
  <c r="Z70" i="94"/>
  <c r="F70" i="94"/>
  <c r="A70" i="94"/>
  <c r="Z69" i="94"/>
  <c r="F69" i="94"/>
  <c r="A69" i="94"/>
  <c r="Z68" i="94"/>
  <c r="F68" i="94"/>
  <c r="A68" i="94"/>
  <c r="Z67" i="94"/>
  <c r="F67" i="94"/>
  <c r="A67" i="94"/>
  <c r="Z66" i="94"/>
  <c r="F66" i="94"/>
  <c r="A66" i="94"/>
  <c r="Z65" i="94"/>
  <c r="F65" i="94"/>
  <c r="A65" i="94"/>
  <c r="Z64" i="94"/>
  <c r="F64" i="94"/>
  <c r="A64" i="94"/>
  <c r="Z63" i="94"/>
  <c r="F63" i="94"/>
  <c r="A63" i="94"/>
  <c r="Z62" i="94"/>
  <c r="F62" i="94"/>
  <c r="A62" i="94"/>
  <c r="Z61" i="94"/>
  <c r="F61" i="94"/>
  <c r="A61" i="94"/>
  <c r="Z60" i="94"/>
  <c r="F60" i="94"/>
  <c r="A60" i="94"/>
  <c r="Z59" i="94"/>
  <c r="F59" i="94"/>
  <c r="A59" i="94"/>
  <c r="Z58" i="94"/>
  <c r="F58" i="94"/>
  <c r="A58" i="94"/>
  <c r="Z57" i="94"/>
  <c r="F57" i="94"/>
  <c r="A57" i="94"/>
  <c r="Z56" i="94"/>
  <c r="F56" i="94"/>
  <c r="A56" i="94"/>
  <c r="F55" i="94"/>
  <c r="A55" i="94"/>
  <c r="F54" i="94"/>
  <c r="A54" i="94"/>
  <c r="Z53" i="94"/>
  <c r="F53" i="94"/>
  <c r="A53" i="94"/>
  <c r="Z52" i="94"/>
  <c r="F52" i="94"/>
  <c r="A52" i="94"/>
  <c r="Z51" i="94"/>
  <c r="F51" i="94"/>
  <c r="A51" i="94"/>
  <c r="Z50" i="94"/>
  <c r="F50" i="94"/>
  <c r="A50" i="94"/>
  <c r="Z49" i="94"/>
  <c r="F49" i="94"/>
  <c r="A49" i="94"/>
  <c r="Z48" i="94"/>
  <c r="F48" i="94"/>
  <c r="A48" i="94"/>
  <c r="Z47" i="94"/>
  <c r="F47" i="94"/>
  <c r="A47" i="94"/>
  <c r="F46" i="94"/>
  <c r="A46" i="94"/>
  <c r="Z45" i="94"/>
  <c r="F45" i="94"/>
  <c r="A45" i="94"/>
  <c r="Z44" i="94"/>
  <c r="F44" i="94"/>
  <c r="A44" i="94"/>
  <c r="Z43" i="94"/>
  <c r="F43" i="94"/>
  <c r="A43" i="94"/>
  <c r="Z42" i="94"/>
  <c r="F42" i="94"/>
  <c r="A42" i="94"/>
  <c r="Z41" i="94"/>
  <c r="F41" i="94"/>
  <c r="A41" i="94"/>
  <c r="Z40" i="94"/>
  <c r="F40" i="94"/>
  <c r="A40" i="94"/>
  <c r="Z39" i="94"/>
  <c r="F39" i="94"/>
  <c r="A39" i="94"/>
  <c r="Z38" i="94"/>
  <c r="F38" i="94"/>
  <c r="A38" i="94"/>
  <c r="Z37" i="94"/>
  <c r="F37" i="94"/>
  <c r="A37" i="94"/>
  <c r="Z36" i="94"/>
  <c r="F36" i="94"/>
  <c r="A36" i="94"/>
  <c r="Z35" i="94"/>
  <c r="F35" i="94"/>
  <c r="A35" i="94"/>
  <c r="Z34" i="94"/>
  <c r="F34" i="94"/>
  <c r="A34" i="94"/>
  <c r="Z33" i="94"/>
  <c r="F33" i="94"/>
  <c r="A33" i="94"/>
  <c r="Z32" i="94"/>
  <c r="F32" i="94"/>
  <c r="A32" i="94"/>
  <c r="Z31" i="94"/>
  <c r="F31" i="94"/>
  <c r="A31" i="94"/>
  <c r="Z30" i="94"/>
  <c r="F30" i="94"/>
  <c r="A30" i="94"/>
  <c r="Z29" i="94"/>
  <c r="F29" i="94"/>
  <c r="A29" i="94"/>
  <c r="Z28" i="94"/>
  <c r="F28" i="94"/>
  <c r="A28" i="94"/>
  <c r="Z27" i="94"/>
  <c r="F27" i="94"/>
  <c r="A27" i="94"/>
  <c r="Z26" i="94"/>
  <c r="F26" i="94"/>
  <c r="A26" i="94"/>
  <c r="Z25" i="94"/>
  <c r="F25" i="94"/>
  <c r="A25" i="94"/>
  <c r="Z24" i="94"/>
  <c r="F24" i="94"/>
  <c r="A24" i="94"/>
  <c r="Z23" i="94"/>
  <c r="F23" i="94"/>
  <c r="A23" i="94"/>
  <c r="Z22" i="94"/>
  <c r="F22" i="94"/>
  <c r="A22" i="94"/>
  <c r="Z21" i="94"/>
  <c r="F21" i="94"/>
  <c r="A21" i="94"/>
  <c r="Z20" i="94"/>
  <c r="F20" i="94"/>
  <c r="A20" i="94"/>
  <c r="Z19" i="94"/>
  <c r="F19" i="94"/>
  <c r="A19" i="94"/>
  <c r="Z18" i="94"/>
  <c r="F18" i="94"/>
  <c r="A18" i="94"/>
  <c r="Z17" i="94"/>
  <c r="F17" i="94"/>
  <c r="A17" i="94"/>
  <c r="Z16" i="94"/>
  <c r="F16" i="94"/>
  <c r="A16" i="94"/>
  <c r="Z15" i="94"/>
  <c r="F15" i="94"/>
  <c r="A15" i="94"/>
  <c r="Z14" i="94"/>
  <c r="F14" i="94"/>
  <c r="A14" i="94"/>
  <c r="Z13" i="94"/>
  <c r="F13" i="94"/>
  <c r="A13" i="94"/>
  <c r="Z12" i="94"/>
  <c r="F12" i="94"/>
  <c r="A12" i="94"/>
  <c r="Z11" i="94"/>
  <c r="F11" i="94"/>
  <c r="A11" i="94"/>
  <c r="Z10" i="94"/>
  <c r="F10" i="94"/>
  <c r="A10" i="94"/>
  <c r="Z9" i="94"/>
  <c r="F9" i="94"/>
  <c r="A9" i="94"/>
  <c r="Z8" i="94"/>
  <c r="F8" i="94"/>
  <c r="A8" i="94"/>
  <c r="Z7" i="94"/>
  <c r="F7" i="94"/>
  <c r="A7" i="94"/>
  <c r="Z6" i="94"/>
  <c r="F6" i="94"/>
  <c r="A6" i="94"/>
  <c r="Z5" i="94"/>
  <c r="F5" i="94"/>
  <c r="A5" i="94"/>
  <c r="J61" i="99" l="1"/>
  <c r="I61" i="99"/>
  <c r="I14" i="99" s="1"/>
  <c r="K14" i="99"/>
  <c r="J14" i="99"/>
  <c r="L31" i="10"/>
  <c r="L30" i="10"/>
  <c r="L29" i="10"/>
  <c r="K64" i="3"/>
  <c r="K63" i="3" s="1"/>
  <c r="J63" i="3"/>
  <c r="I63" i="3"/>
  <c r="H63" i="3"/>
  <c r="G63" i="3"/>
  <c r="F63" i="3"/>
  <c r="E63" i="3"/>
  <c r="D63" i="3"/>
  <c r="K62" i="3"/>
  <c r="K61" i="3"/>
  <c r="K60" i="3"/>
  <c r="J59" i="3"/>
  <c r="I59" i="3"/>
  <c r="H59" i="3"/>
  <c r="G59" i="3"/>
  <c r="F59" i="3"/>
  <c r="E59" i="3"/>
  <c r="D59" i="3"/>
  <c r="K58" i="3"/>
  <c r="K57" i="3"/>
  <c r="K56" i="3"/>
  <c r="J55" i="3"/>
  <c r="I55" i="3"/>
  <c r="H55" i="3"/>
  <c r="G55" i="3"/>
  <c r="F55" i="3"/>
  <c r="E55" i="3"/>
  <c r="D55" i="3"/>
  <c r="K52" i="3"/>
  <c r="K51" i="3" s="1"/>
  <c r="J51" i="3"/>
  <c r="I51" i="3"/>
  <c r="H51" i="3"/>
  <c r="G51" i="3"/>
  <c r="F51" i="3"/>
  <c r="E51" i="3"/>
  <c r="D51" i="3"/>
  <c r="K48" i="3"/>
  <c r="J47" i="3"/>
  <c r="I47" i="3"/>
  <c r="H47" i="3"/>
  <c r="G47" i="3"/>
  <c r="F47" i="3"/>
  <c r="E47" i="3"/>
  <c r="D47" i="3"/>
  <c r="K45" i="3"/>
  <c r="K44" i="3"/>
  <c r="J43" i="3"/>
  <c r="I43" i="3"/>
  <c r="H43" i="3"/>
  <c r="G43" i="3"/>
  <c r="F43" i="3"/>
  <c r="E43" i="3"/>
  <c r="D43" i="3"/>
  <c r="K40" i="3"/>
  <c r="K39" i="3" s="1"/>
  <c r="J39" i="3"/>
  <c r="I39" i="3"/>
  <c r="H39" i="3"/>
  <c r="G39" i="3"/>
  <c r="F39" i="3"/>
  <c r="E39" i="3"/>
  <c r="D39" i="3"/>
  <c r="K38" i="3"/>
  <c r="K37" i="3"/>
  <c r="K36" i="3"/>
  <c r="K35" i="3"/>
  <c r="K34" i="3"/>
  <c r="J33" i="3"/>
  <c r="I33" i="3"/>
  <c r="H33" i="3"/>
  <c r="G33" i="3"/>
  <c r="F33" i="3"/>
  <c r="E33" i="3"/>
  <c r="D33" i="3"/>
  <c r="K32" i="3"/>
  <c r="K31" i="3"/>
  <c r="K30" i="3"/>
  <c r="K29" i="3"/>
  <c r="K28" i="3"/>
  <c r="J27" i="3"/>
  <c r="J41" i="3" s="1"/>
  <c r="I27" i="3"/>
  <c r="I41" i="3" s="1"/>
  <c r="H27" i="3"/>
  <c r="H41" i="3" s="1"/>
  <c r="G27" i="3"/>
  <c r="F27" i="3"/>
  <c r="E27" i="3"/>
  <c r="D27" i="3"/>
  <c r="K24" i="3"/>
  <c r="K23" i="3" s="1"/>
  <c r="J23" i="3"/>
  <c r="I23" i="3"/>
  <c r="H23" i="3"/>
  <c r="G23" i="3"/>
  <c r="F23" i="3"/>
  <c r="E23" i="3"/>
  <c r="D23" i="3"/>
  <c r="K22" i="3"/>
  <c r="K21" i="3"/>
  <c r="K20" i="3"/>
  <c r="K19" i="3"/>
  <c r="K18" i="3"/>
  <c r="J17" i="3"/>
  <c r="I17" i="3"/>
  <c r="H17" i="3"/>
  <c r="G17" i="3"/>
  <c r="F17" i="3"/>
  <c r="E17" i="3"/>
  <c r="D17" i="3"/>
  <c r="K16" i="3"/>
  <c r="K15" i="3"/>
  <c r="K14" i="3"/>
  <c r="K13" i="3"/>
  <c r="K12" i="3"/>
  <c r="J11" i="3"/>
  <c r="J25" i="3" s="1"/>
  <c r="I11" i="3"/>
  <c r="I25" i="3" s="1"/>
  <c r="H11" i="3"/>
  <c r="H25" i="3" s="1"/>
  <c r="G11" i="3"/>
  <c r="F11" i="3"/>
  <c r="E11" i="3"/>
  <c r="D11" i="3"/>
  <c r="K93" i="1"/>
  <c r="K92" i="1" s="1"/>
  <c r="J92" i="1"/>
  <c r="I92" i="1"/>
  <c r="H92" i="1"/>
  <c r="G92" i="1"/>
  <c r="F92" i="1"/>
  <c r="E92" i="1"/>
  <c r="D92" i="1"/>
  <c r="K91" i="1"/>
  <c r="K90" i="1"/>
  <c r="K89" i="1"/>
  <c r="K88" i="1"/>
  <c r="K87" i="1"/>
  <c r="J86" i="1"/>
  <c r="I86" i="1"/>
  <c r="H86" i="1"/>
  <c r="G86" i="1"/>
  <c r="F86" i="1"/>
  <c r="E86" i="1"/>
  <c r="D86" i="1"/>
  <c r="K85" i="1"/>
  <c r="K84" i="1"/>
  <c r="K83" i="1"/>
  <c r="K82" i="1"/>
  <c r="K81" i="1"/>
  <c r="J80" i="1"/>
  <c r="J94" i="1" s="1"/>
  <c r="I80" i="1"/>
  <c r="I94" i="1" s="1"/>
  <c r="H80" i="1"/>
  <c r="G80" i="1"/>
  <c r="F80" i="1"/>
  <c r="E80" i="1"/>
  <c r="D80" i="1"/>
  <c r="K77" i="1"/>
  <c r="K76" i="1" s="1"/>
  <c r="J76" i="1"/>
  <c r="I76" i="1"/>
  <c r="H76" i="1"/>
  <c r="G76" i="1"/>
  <c r="F76" i="1"/>
  <c r="E76" i="1"/>
  <c r="D76" i="1"/>
  <c r="K75" i="1"/>
  <c r="K74" i="1"/>
  <c r="K73" i="1"/>
  <c r="K72" i="1"/>
  <c r="K71" i="1"/>
  <c r="J70" i="1"/>
  <c r="I70" i="1"/>
  <c r="H70" i="1"/>
  <c r="G70" i="1"/>
  <c r="F70" i="1"/>
  <c r="E70" i="1"/>
  <c r="D70" i="1"/>
  <c r="K69" i="1"/>
  <c r="K68" i="1"/>
  <c r="K67" i="1"/>
  <c r="K66" i="1"/>
  <c r="K65" i="1"/>
  <c r="J64" i="1"/>
  <c r="J78" i="1" s="1"/>
  <c r="I64" i="1"/>
  <c r="I78" i="1" s="1"/>
  <c r="H64" i="1"/>
  <c r="G64" i="1"/>
  <c r="G78" i="1" s="1"/>
  <c r="F64" i="1"/>
  <c r="E64" i="1"/>
  <c r="D64" i="1"/>
  <c r="D78" i="1" s="1"/>
  <c r="K61" i="1"/>
  <c r="K60" i="1" s="1"/>
  <c r="J60" i="1"/>
  <c r="I60" i="1"/>
  <c r="H60" i="1"/>
  <c r="G60" i="1"/>
  <c r="F60" i="1"/>
  <c r="E60" i="1"/>
  <c r="D60" i="1"/>
  <c r="K59" i="1"/>
  <c r="K58" i="1"/>
  <c r="K57" i="1"/>
  <c r="J56" i="1"/>
  <c r="I56" i="1"/>
  <c r="H56" i="1"/>
  <c r="G56" i="1"/>
  <c r="F56" i="1"/>
  <c r="E56" i="1"/>
  <c r="D56" i="1"/>
  <c r="K55" i="1"/>
  <c r="K54" i="1"/>
  <c r="K53" i="1"/>
  <c r="J52" i="1"/>
  <c r="I52" i="1"/>
  <c r="H52" i="1"/>
  <c r="G52" i="1"/>
  <c r="F52" i="1"/>
  <c r="E52" i="1"/>
  <c r="D52" i="1"/>
  <c r="K49" i="1"/>
  <c r="K48" i="1" s="1"/>
  <c r="J48" i="1"/>
  <c r="I48" i="1"/>
  <c r="H48" i="1"/>
  <c r="G48" i="1"/>
  <c r="F48" i="1"/>
  <c r="E48" i="1"/>
  <c r="D48" i="1"/>
  <c r="K47" i="1"/>
  <c r="K46" i="1"/>
  <c r="K45" i="1"/>
  <c r="J44" i="1"/>
  <c r="I44" i="1"/>
  <c r="H44" i="1"/>
  <c r="G44" i="1"/>
  <c r="F44" i="1"/>
  <c r="E44" i="1"/>
  <c r="D44" i="1"/>
  <c r="K43" i="1"/>
  <c r="K42" i="1"/>
  <c r="K41" i="1"/>
  <c r="J40" i="1"/>
  <c r="I40" i="1"/>
  <c r="H40" i="1"/>
  <c r="G40" i="1"/>
  <c r="F40" i="1"/>
  <c r="E40" i="1"/>
  <c r="D40" i="1"/>
  <c r="K37" i="1"/>
  <c r="K36" i="1"/>
  <c r="J36" i="1"/>
  <c r="I36" i="1"/>
  <c r="H36" i="1"/>
  <c r="G36" i="1"/>
  <c r="F36" i="1"/>
  <c r="E36" i="1"/>
  <c r="D36" i="1"/>
  <c r="K35" i="1"/>
  <c r="K34" i="1"/>
  <c r="K33" i="1"/>
  <c r="K32" i="1"/>
  <c r="K31" i="1"/>
  <c r="K30" i="1"/>
  <c r="J29" i="1"/>
  <c r="I29" i="1"/>
  <c r="H29" i="1"/>
  <c r="G29" i="1"/>
  <c r="F29" i="1"/>
  <c r="E29" i="1"/>
  <c r="D29" i="1"/>
  <c r="K28" i="1"/>
  <c r="K27" i="1"/>
  <c r="K26" i="1"/>
  <c r="K25" i="1"/>
  <c r="K24" i="1"/>
  <c r="K23" i="1"/>
  <c r="J22" i="1"/>
  <c r="I22" i="1"/>
  <c r="I16" i="1" s="1"/>
  <c r="H22" i="1"/>
  <c r="H16" i="1" s="1"/>
  <c r="G22" i="1"/>
  <c r="G16" i="1" s="1"/>
  <c r="F22" i="1"/>
  <c r="F16" i="1" s="1"/>
  <c r="E22" i="1"/>
  <c r="E16" i="1" s="1"/>
  <c r="D22" i="1"/>
  <c r="D16" i="1" s="1"/>
  <c r="K21" i="1"/>
  <c r="K20" i="1"/>
  <c r="K19" i="1"/>
  <c r="K18" i="1"/>
  <c r="K17" i="1"/>
  <c r="J16" i="1"/>
  <c r="D94" i="1" l="1"/>
  <c r="D25" i="3"/>
  <c r="D41" i="3"/>
  <c r="E25" i="3"/>
  <c r="E41" i="3"/>
  <c r="F41" i="3"/>
  <c r="H78" i="1"/>
  <c r="G25" i="3"/>
  <c r="G41" i="3"/>
  <c r="G53" i="3"/>
  <c r="F11" i="1"/>
  <c r="H62" i="1"/>
  <c r="F25" i="3"/>
  <c r="K27" i="3"/>
  <c r="G65" i="3"/>
  <c r="H65" i="3"/>
  <c r="H53" i="3"/>
  <c r="F65" i="3"/>
  <c r="K33" i="3"/>
  <c r="K17" i="3"/>
  <c r="K43" i="3"/>
  <c r="J53" i="3"/>
  <c r="I65" i="3"/>
  <c r="J65" i="3"/>
  <c r="F53" i="3"/>
  <c r="I53" i="3"/>
  <c r="E65" i="3"/>
  <c r="K55" i="3"/>
  <c r="K59" i="3"/>
  <c r="E53" i="3"/>
  <c r="D65" i="3"/>
  <c r="K11" i="3"/>
  <c r="K47" i="3"/>
  <c r="E50" i="1"/>
  <c r="F94" i="1"/>
  <c r="H94" i="1"/>
  <c r="K52" i="1"/>
  <c r="E11" i="1"/>
  <c r="D11" i="1"/>
  <c r="J12" i="1"/>
  <c r="K56" i="1"/>
  <c r="G62" i="1"/>
  <c r="E13" i="1"/>
  <c r="H50" i="1"/>
  <c r="I62" i="1"/>
  <c r="I50" i="1"/>
  <c r="K44" i="1"/>
  <c r="K80" i="1"/>
  <c r="H13" i="1"/>
  <c r="K40" i="1"/>
  <c r="G94" i="1"/>
  <c r="D12" i="1"/>
  <c r="K70" i="1"/>
  <c r="G12" i="1"/>
  <c r="D62" i="1"/>
  <c r="G13" i="1"/>
  <c r="J11" i="1"/>
  <c r="F38" i="1"/>
  <c r="F50" i="1"/>
  <c r="D50" i="1"/>
  <c r="J50" i="1"/>
  <c r="E78" i="1"/>
  <c r="K64" i="1"/>
  <c r="E12" i="1"/>
  <c r="D13" i="1"/>
  <c r="J13" i="1"/>
  <c r="K86" i="1"/>
  <c r="I13" i="1"/>
  <c r="K22" i="1"/>
  <c r="K16" i="1" s="1"/>
  <c r="F13" i="1"/>
  <c r="J62" i="1"/>
  <c r="H12" i="1"/>
  <c r="E62" i="1"/>
  <c r="I12" i="1"/>
  <c r="F62" i="1"/>
  <c r="K29" i="1"/>
  <c r="G50" i="1"/>
  <c r="F78" i="1"/>
  <c r="F12" i="1"/>
  <c r="E94" i="1"/>
  <c r="D53" i="3"/>
  <c r="K13" i="1"/>
  <c r="H11" i="1"/>
  <c r="H38" i="1"/>
  <c r="I38" i="1"/>
  <c r="I11" i="1"/>
  <c r="G38" i="1"/>
  <c r="G11" i="1"/>
  <c r="J38" i="1"/>
  <c r="E38" i="1"/>
  <c r="D38" i="1"/>
  <c r="K62" i="1" l="1"/>
  <c r="K41" i="3"/>
  <c r="K25" i="3"/>
  <c r="K65" i="3"/>
  <c r="K53" i="3"/>
  <c r="K78" i="1"/>
  <c r="K50" i="1"/>
  <c r="F14" i="1"/>
  <c r="D14" i="1"/>
  <c r="K12" i="1"/>
  <c r="I14" i="1"/>
  <c r="H14" i="1"/>
  <c r="G14" i="1"/>
  <c r="K94" i="1"/>
  <c r="E14" i="1"/>
  <c r="J14" i="1"/>
  <c r="K11" i="1"/>
  <c r="K38" i="1"/>
  <c r="K14" i="1" l="1"/>
  <c r="I38" i="91"/>
  <c r="H38" i="91"/>
  <c r="I37" i="91"/>
  <c r="H37" i="91"/>
  <c r="L27" i="91"/>
  <c r="K27" i="91"/>
  <c r="J27" i="91"/>
  <c r="G27" i="91"/>
  <c r="E27" i="91"/>
  <c r="C27" i="91"/>
  <c r="I26" i="91"/>
  <c r="H26" i="91"/>
  <c r="I25" i="91"/>
  <c r="H25" i="91"/>
  <c r="I24" i="91"/>
  <c r="H24" i="91"/>
  <c r="I23" i="91"/>
  <c r="H23" i="91"/>
  <c r="L22" i="91"/>
  <c r="K22" i="91"/>
  <c r="J22" i="91"/>
  <c r="I21" i="91"/>
  <c r="H21" i="91"/>
  <c r="I20" i="91"/>
  <c r="H20" i="91"/>
  <c r="I19" i="91"/>
  <c r="H19" i="91"/>
  <c r="I18" i="91"/>
  <c r="H18" i="91"/>
  <c r="L17" i="91"/>
  <c r="K17" i="91"/>
  <c r="J17" i="91"/>
  <c r="G17" i="91"/>
  <c r="G16" i="91" s="1"/>
  <c r="E17" i="91"/>
  <c r="E16" i="91" s="1"/>
  <c r="C17" i="91"/>
  <c r="C16" i="91" s="1"/>
  <c r="F15" i="91"/>
  <c r="F14" i="91" s="1"/>
  <c r="D15" i="91"/>
  <c r="D14" i="91" s="1"/>
  <c r="K16" i="91" l="1"/>
  <c r="L16" i="91"/>
  <c r="L15" i="91" s="1"/>
  <c r="L14" i="91" s="1"/>
  <c r="C15" i="91"/>
  <c r="C14" i="91" s="1"/>
  <c r="G15" i="91"/>
  <c r="G14" i="91" s="1"/>
  <c r="J16" i="91"/>
  <c r="J15" i="91" s="1"/>
  <c r="J14" i="91" s="1"/>
  <c r="I22" i="91"/>
  <c r="H17" i="91"/>
  <c r="I17" i="91"/>
  <c r="I27" i="91"/>
  <c r="H22" i="91"/>
  <c r="H27" i="91"/>
  <c r="E15" i="91"/>
  <c r="E14" i="91" s="1"/>
  <c r="K15" i="91"/>
  <c r="K14" i="91" s="1"/>
  <c r="I16" i="91" l="1"/>
  <c r="I15" i="91" s="1"/>
  <c r="I14" i="91" s="1"/>
  <c r="H16" i="91"/>
  <c r="H15" i="91" s="1"/>
  <c r="H14" i="91" s="1"/>
  <c r="R76" i="87" l="1"/>
  <c r="R75" i="87"/>
  <c r="R74" i="87"/>
  <c r="R73" i="87"/>
  <c r="R72" i="87"/>
  <c r="R71" i="87"/>
  <c r="R70" i="87"/>
  <c r="R69" i="87"/>
  <c r="R68" i="87"/>
  <c r="R67" i="87"/>
  <c r="R66" i="87"/>
  <c r="R65" i="87"/>
  <c r="R64" i="87"/>
  <c r="R63" i="87"/>
  <c r="R62" i="87"/>
  <c r="R61" i="87"/>
  <c r="R60" i="87"/>
  <c r="R59" i="87"/>
  <c r="R58" i="87"/>
  <c r="R57" i="87"/>
  <c r="R56" i="87"/>
  <c r="R55" i="87"/>
  <c r="R54" i="87"/>
  <c r="R53" i="87"/>
  <c r="R52" i="87"/>
  <c r="R51" i="87"/>
  <c r="R50" i="87"/>
  <c r="R49" i="87"/>
  <c r="R48" i="87"/>
  <c r="R47" i="87"/>
  <c r="R46" i="87"/>
  <c r="R45" i="87"/>
  <c r="R44" i="87"/>
  <c r="R43" i="87"/>
  <c r="R42" i="87"/>
  <c r="R41" i="87"/>
  <c r="R40" i="87"/>
  <c r="R39" i="87"/>
  <c r="R38" i="87"/>
  <c r="R37" i="87"/>
  <c r="R36" i="87"/>
  <c r="R35" i="87"/>
  <c r="R34" i="87"/>
  <c r="R33" i="87"/>
  <c r="R32" i="87"/>
  <c r="R31" i="87"/>
  <c r="R30" i="87"/>
  <c r="R29" i="87"/>
  <c r="R28" i="87"/>
  <c r="R27" i="87"/>
  <c r="R26" i="87"/>
  <c r="R25" i="87"/>
  <c r="R24" i="87"/>
  <c r="R23" i="87"/>
  <c r="R22" i="87"/>
  <c r="R21" i="87"/>
  <c r="R20" i="87"/>
  <c r="R19" i="87"/>
  <c r="R18" i="87"/>
  <c r="R17" i="87"/>
  <c r="R16" i="87"/>
  <c r="R15" i="87"/>
  <c r="R14" i="87"/>
  <c r="R13" i="87"/>
  <c r="R12" i="87"/>
  <c r="P76" i="87"/>
  <c r="P75" i="87"/>
  <c r="P74" i="87"/>
  <c r="P73" i="87"/>
  <c r="P72" i="87"/>
  <c r="P71" i="87"/>
  <c r="P70" i="87"/>
  <c r="P69" i="87"/>
  <c r="P68" i="87"/>
  <c r="P67" i="87"/>
  <c r="P66" i="87"/>
  <c r="P65" i="87"/>
  <c r="P64" i="87"/>
  <c r="P63" i="87"/>
  <c r="P62" i="87"/>
  <c r="P61" i="87"/>
  <c r="P60" i="87"/>
  <c r="P59" i="87"/>
  <c r="P58" i="87"/>
  <c r="P57" i="87"/>
  <c r="P56" i="87"/>
  <c r="P55" i="87"/>
  <c r="P54" i="87"/>
  <c r="P53" i="87"/>
  <c r="P52" i="87"/>
  <c r="P51" i="87"/>
  <c r="P50" i="87"/>
  <c r="P49" i="87"/>
  <c r="P48" i="87"/>
  <c r="P47" i="87"/>
  <c r="P46" i="87"/>
  <c r="P45" i="87"/>
  <c r="P44" i="87"/>
  <c r="P43" i="87"/>
  <c r="P42" i="87"/>
  <c r="P41" i="87"/>
  <c r="P40" i="87"/>
  <c r="P39" i="87"/>
  <c r="P38" i="87"/>
  <c r="P37" i="87"/>
  <c r="P36" i="87"/>
  <c r="P35" i="87"/>
  <c r="P34" i="87"/>
  <c r="P33" i="87"/>
  <c r="P32" i="87"/>
  <c r="P31" i="87"/>
  <c r="P30" i="87"/>
  <c r="P29" i="87"/>
  <c r="P28" i="87"/>
  <c r="P27" i="87"/>
  <c r="P26" i="87"/>
  <c r="P25" i="87"/>
  <c r="P24" i="87"/>
  <c r="P23" i="87"/>
  <c r="P22" i="87"/>
  <c r="P21" i="87"/>
  <c r="P20" i="87"/>
  <c r="P19" i="87"/>
  <c r="P18" i="87"/>
  <c r="P17" i="87"/>
  <c r="P16" i="87"/>
  <c r="P15" i="87"/>
  <c r="P14" i="87"/>
  <c r="P13" i="87"/>
  <c r="P12" i="87"/>
  <c r="N76" i="87"/>
  <c r="N75" i="87"/>
  <c r="N74" i="87"/>
  <c r="N73" i="87"/>
  <c r="N72" i="87"/>
  <c r="N71" i="87"/>
  <c r="N70" i="87"/>
  <c r="N69" i="87"/>
  <c r="N68" i="87"/>
  <c r="N67" i="87"/>
  <c r="N66" i="87"/>
  <c r="N65" i="87"/>
  <c r="N64" i="87"/>
  <c r="N63" i="87"/>
  <c r="N62" i="87"/>
  <c r="N61" i="87"/>
  <c r="N60" i="87"/>
  <c r="N59" i="87"/>
  <c r="N58" i="87"/>
  <c r="N57" i="87"/>
  <c r="N56" i="87"/>
  <c r="N55" i="87"/>
  <c r="N54" i="87"/>
  <c r="N53" i="87"/>
  <c r="N52" i="87"/>
  <c r="N51" i="87"/>
  <c r="N50" i="87"/>
  <c r="N49" i="87"/>
  <c r="N48" i="87"/>
  <c r="N47" i="87"/>
  <c r="N46" i="87"/>
  <c r="N45" i="87"/>
  <c r="N44" i="87"/>
  <c r="N43" i="87"/>
  <c r="N42" i="87"/>
  <c r="N41" i="87"/>
  <c r="N40" i="87"/>
  <c r="N39" i="87"/>
  <c r="N38" i="87"/>
  <c r="N37" i="87"/>
  <c r="N36" i="87"/>
  <c r="N35" i="87"/>
  <c r="N34" i="87"/>
  <c r="N33" i="87"/>
  <c r="N32" i="87"/>
  <c r="N31" i="87"/>
  <c r="N30" i="87"/>
  <c r="N29" i="87"/>
  <c r="N28" i="87"/>
  <c r="N27" i="87"/>
  <c r="N26" i="87"/>
  <c r="N25" i="87"/>
  <c r="N24" i="87"/>
  <c r="N23" i="87"/>
  <c r="N22" i="87"/>
  <c r="N21" i="87"/>
  <c r="N20" i="87"/>
  <c r="N19" i="87"/>
  <c r="N18" i="87"/>
  <c r="N17" i="87"/>
  <c r="N16" i="87"/>
  <c r="N15" i="87"/>
  <c r="N14" i="87"/>
  <c r="N13" i="87"/>
  <c r="L76" i="87"/>
  <c r="L75" i="87"/>
  <c r="L74" i="87"/>
  <c r="L73" i="87"/>
  <c r="L72" i="87"/>
  <c r="L71" i="87"/>
  <c r="L70" i="87"/>
  <c r="L69" i="87"/>
  <c r="L68" i="87"/>
  <c r="L67" i="87"/>
  <c r="L66" i="87"/>
  <c r="L65" i="87"/>
  <c r="L64" i="87"/>
  <c r="L63" i="87"/>
  <c r="L62" i="87"/>
  <c r="L61" i="87"/>
  <c r="L60" i="87"/>
  <c r="L59" i="87"/>
  <c r="L58" i="87"/>
  <c r="L57" i="87"/>
  <c r="L56" i="87"/>
  <c r="L55" i="87"/>
  <c r="L54" i="87"/>
  <c r="L53" i="87"/>
  <c r="L52" i="87"/>
  <c r="L51" i="87"/>
  <c r="L50" i="87"/>
  <c r="L49" i="87"/>
  <c r="L48" i="87"/>
  <c r="L47" i="87"/>
  <c r="L46" i="87"/>
  <c r="L45" i="87"/>
  <c r="L44" i="87"/>
  <c r="L43" i="87"/>
  <c r="L42" i="87"/>
  <c r="L41" i="87"/>
  <c r="L40" i="87"/>
  <c r="L39" i="87"/>
  <c r="L38" i="87"/>
  <c r="L37" i="87"/>
  <c r="L36" i="87"/>
  <c r="L35" i="87"/>
  <c r="L34" i="87"/>
  <c r="L33" i="87"/>
  <c r="L32" i="87"/>
  <c r="L31" i="87"/>
  <c r="L30" i="87"/>
  <c r="L29" i="87"/>
  <c r="L28" i="87"/>
  <c r="L27" i="87"/>
  <c r="L26" i="87"/>
  <c r="L25" i="87"/>
  <c r="L24" i="87"/>
  <c r="L23" i="87"/>
  <c r="L22" i="87"/>
  <c r="L21" i="87"/>
  <c r="L20" i="87"/>
  <c r="L19" i="87"/>
  <c r="L18" i="87"/>
  <c r="L17" i="87"/>
  <c r="L16" i="87"/>
  <c r="L15" i="87"/>
  <c r="L14" i="87"/>
  <c r="L13" i="87"/>
  <c r="J76" i="87"/>
  <c r="J75" i="87"/>
  <c r="J74" i="87"/>
  <c r="J73" i="87"/>
  <c r="J72" i="87"/>
  <c r="J71" i="87"/>
  <c r="J70" i="87"/>
  <c r="J69" i="87"/>
  <c r="J68" i="87"/>
  <c r="J67" i="87"/>
  <c r="J66" i="87"/>
  <c r="J65" i="87"/>
  <c r="J64" i="87"/>
  <c r="J63" i="87"/>
  <c r="J62" i="87"/>
  <c r="J61" i="87"/>
  <c r="J60" i="87"/>
  <c r="J59" i="87"/>
  <c r="J58" i="87"/>
  <c r="J57" i="87"/>
  <c r="J56" i="87"/>
  <c r="J55" i="87"/>
  <c r="J54" i="87"/>
  <c r="J53" i="87"/>
  <c r="J52" i="87"/>
  <c r="J51" i="87"/>
  <c r="J50" i="87"/>
  <c r="J49" i="87"/>
  <c r="J48" i="87"/>
  <c r="J47" i="87"/>
  <c r="J46" i="87"/>
  <c r="J45" i="87"/>
  <c r="J44" i="87"/>
  <c r="J43" i="87"/>
  <c r="J42" i="87"/>
  <c r="J41" i="87"/>
  <c r="J40" i="87"/>
  <c r="J39" i="87"/>
  <c r="J38" i="87"/>
  <c r="J37" i="87"/>
  <c r="J36" i="87"/>
  <c r="J35" i="87"/>
  <c r="J34" i="87"/>
  <c r="J33" i="87"/>
  <c r="J32" i="87"/>
  <c r="J31" i="87"/>
  <c r="J30" i="87"/>
  <c r="J29" i="87"/>
  <c r="J28" i="87"/>
  <c r="J27" i="87"/>
  <c r="J26" i="87"/>
  <c r="J25" i="87"/>
  <c r="J24" i="87"/>
  <c r="J23" i="87"/>
  <c r="J22" i="87"/>
  <c r="J21" i="87"/>
  <c r="J20" i="87"/>
  <c r="J19" i="87"/>
  <c r="J18" i="87"/>
  <c r="J17" i="87"/>
  <c r="J16" i="87"/>
  <c r="J15" i="87"/>
  <c r="J14" i="87"/>
  <c r="J13" i="87"/>
  <c r="H76" i="87"/>
  <c r="H75" i="87"/>
  <c r="H74" i="87"/>
  <c r="H73" i="87"/>
  <c r="H72" i="87"/>
  <c r="H71" i="87"/>
  <c r="H70" i="87"/>
  <c r="H69" i="87"/>
  <c r="H68" i="87"/>
  <c r="H67" i="87"/>
  <c r="H66" i="87"/>
  <c r="H65" i="87"/>
  <c r="H64" i="87"/>
  <c r="H63" i="87"/>
  <c r="H62" i="87"/>
  <c r="H61" i="87"/>
  <c r="H60" i="87"/>
  <c r="H59" i="87"/>
  <c r="H58" i="87"/>
  <c r="H57" i="87"/>
  <c r="H56" i="87"/>
  <c r="H55" i="87"/>
  <c r="H54" i="87"/>
  <c r="H53" i="87"/>
  <c r="H52" i="87"/>
  <c r="H51" i="87"/>
  <c r="H50" i="87"/>
  <c r="H49" i="87"/>
  <c r="H48" i="87"/>
  <c r="H47" i="87"/>
  <c r="H46" i="87"/>
  <c r="H45" i="87"/>
  <c r="H44" i="87"/>
  <c r="H43" i="87"/>
  <c r="H42" i="87"/>
  <c r="H41" i="87"/>
  <c r="H40" i="87"/>
  <c r="H39" i="87"/>
  <c r="H38" i="87"/>
  <c r="H37" i="87"/>
  <c r="H36" i="87"/>
  <c r="H35" i="87"/>
  <c r="H34" i="87"/>
  <c r="H33" i="87"/>
  <c r="H32" i="87"/>
  <c r="H31" i="87"/>
  <c r="H30" i="87"/>
  <c r="H29" i="87"/>
  <c r="H28" i="87"/>
  <c r="H27" i="87"/>
  <c r="H26" i="87"/>
  <c r="H25" i="87"/>
  <c r="H24" i="87"/>
  <c r="H23" i="87"/>
  <c r="H22" i="87"/>
  <c r="H21" i="87"/>
  <c r="H20" i="87"/>
  <c r="H19" i="87"/>
  <c r="H18" i="87"/>
  <c r="H17" i="87"/>
  <c r="H16" i="87"/>
  <c r="H15" i="87"/>
  <c r="H14" i="87"/>
  <c r="H13" i="87"/>
  <c r="F76" i="87"/>
  <c r="F75" i="87"/>
  <c r="F74" i="87"/>
  <c r="F73" i="87"/>
  <c r="F72" i="87"/>
  <c r="F71" i="87"/>
  <c r="F70" i="87"/>
  <c r="F69" i="87"/>
  <c r="F68" i="87"/>
  <c r="F67" i="87"/>
  <c r="F66" i="87"/>
  <c r="F65" i="87"/>
  <c r="F64" i="87"/>
  <c r="F63" i="87"/>
  <c r="F62" i="87"/>
  <c r="F61" i="87"/>
  <c r="F60" i="87"/>
  <c r="F59" i="87"/>
  <c r="F58" i="87"/>
  <c r="F57" i="87"/>
  <c r="F56" i="87"/>
  <c r="F55" i="87"/>
  <c r="F54" i="87"/>
  <c r="F53" i="87"/>
  <c r="F52" i="87"/>
  <c r="F51" i="87"/>
  <c r="F50" i="87"/>
  <c r="F49" i="87"/>
  <c r="F48" i="87"/>
  <c r="F47" i="87"/>
  <c r="F46" i="87"/>
  <c r="F45" i="87"/>
  <c r="F44" i="87"/>
  <c r="F43" i="87"/>
  <c r="F42" i="87"/>
  <c r="F41" i="87"/>
  <c r="F40" i="87"/>
  <c r="F39" i="87"/>
  <c r="F38" i="87"/>
  <c r="F37" i="87"/>
  <c r="F36" i="87"/>
  <c r="F35" i="87"/>
  <c r="F34" i="87"/>
  <c r="F33" i="87"/>
  <c r="F32" i="87"/>
  <c r="F31" i="87"/>
  <c r="F30" i="87"/>
  <c r="F29" i="87"/>
  <c r="F28" i="87"/>
  <c r="F27" i="87"/>
  <c r="F26" i="87"/>
  <c r="F25" i="87"/>
  <c r="F24" i="87"/>
  <c r="F23" i="87"/>
  <c r="F22" i="87"/>
  <c r="F21" i="87"/>
  <c r="F20" i="87"/>
  <c r="F19" i="87"/>
  <c r="F18" i="87"/>
  <c r="F17" i="87"/>
  <c r="F16" i="87"/>
  <c r="F15" i="87"/>
  <c r="F14" i="87"/>
  <c r="F13" i="87"/>
  <c r="D76" i="87"/>
  <c r="D75" i="87"/>
  <c r="D74" i="87"/>
  <c r="D73" i="87"/>
  <c r="D72" i="87"/>
  <c r="D71" i="87"/>
  <c r="D70" i="87"/>
  <c r="D69" i="87"/>
  <c r="D68" i="87"/>
  <c r="D67" i="87"/>
  <c r="D66" i="87"/>
  <c r="D65" i="87"/>
  <c r="D64" i="87"/>
  <c r="D63" i="87"/>
  <c r="D62" i="87"/>
  <c r="D61" i="87"/>
  <c r="D60" i="87"/>
  <c r="D59" i="87"/>
  <c r="D58" i="87"/>
  <c r="D57" i="87"/>
  <c r="D56" i="87"/>
  <c r="D55" i="87"/>
  <c r="D54" i="87"/>
  <c r="D53" i="87"/>
  <c r="D52" i="87"/>
  <c r="D51" i="87"/>
  <c r="D50" i="87"/>
  <c r="D49" i="87"/>
  <c r="D48" i="87"/>
  <c r="D47" i="87"/>
  <c r="D46" i="87"/>
  <c r="D45" i="87"/>
  <c r="D44" i="87"/>
  <c r="D43" i="87"/>
  <c r="D42" i="87"/>
  <c r="D41" i="87"/>
  <c r="D40" i="87"/>
  <c r="D39" i="87"/>
  <c r="D38" i="87"/>
  <c r="D37" i="87"/>
  <c r="D36" i="87"/>
  <c r="D35" i="87"/>
  <c r="D34" i="87"/>
  <c r="D33" i="87"/>
  <c r="D32" i="87"/>
  <c r="D31" i="87"/>
  <c r="D30" i="87"/>
  <c r="D29" i="87"/>
  <c r="D28" i="87"/>
  <c r="D27" i="87"/>
  <c r="D26" i="87"/>
  <c r="D25" i="87"/>
  <c r="D24" i="87"/>
  <c r="D23" i="87"/>
  <c r="D22" i="87"/>
  <c r="D21" i="87"/>
  <c r="D20" i="87"/>
  <c r="D19" i="87"/>
  <c r="D18" i="87"/>
  <c r="D17" i="87"/>
  <c r="D16" i="87"/>
  <c r="D15" i="87"/>
  <c r="D14" i="87"/>
  <c r="D13" i="87"/>
  <c r="G11" i="87"/>
  <c r="R11" i="87" l="1"/>
  <c r="P11" i="87"/>
  <c r="L11" i="87"/>
  <c r="N11" i="87"/>
  <c r="F11" i="87"/>
  <c r="J11" i="87"/>
  <c r="H11" i="87"/>
  <c r="D11" i="87"/>
  <c r="C49" i="18"/>
  <c r="C47" i="18" s="1"/>
  <c r="D44" i="18" l="1"/>
  <c r="D45" i="18"/>
  <c r="D34" i="18"/>
  <c r="D31" i="18"/>
  <c r="D29" i="18"/>
  <c r="C7" i="18"/>
  <c r="T76" i="87"/>
  <c r="T75" i="87"/>
  <c r="T74" i="87"/>
  <c r="T73" i="87"/>
  <c r="T72" i="87"/>
  <c r="T71" i="87"/>
  <c r="T70" i="87"/>
  <c r="T69" i="87"/>
  <c r="T68" i="87"/>
  <c r="T67" i="87"/>
  <c r="T66" i="87"/>
  <c r="T65" i="87"/>
  <c r="T64" i="87"/>
  <c r="T63" i="87"/>
  <c r="T62" i="87"/>
  <c r="T61" i="87"/>
  <c r="T60" i="87"/>
  <c r="T59" i="87"/>
  <c r="T58" i="87"/>
  <c r="T57" i="87"/>
  <c r="T56" i="87"/>
  <c r="T55" i="87"/>
  <c r="T54" i="87"/>
  <c r="T53" i="87"/>
  <c r="T52" i="87"/>
  <c r="T51" i="87"/>
  <c r="T50" i="87"/>
  <c r="T49" i="87"/>
  <c r="T48" i="87"/>
  <c r="T47" i="87"/>
  <c r="T46" i="87"/>
  <c r="T45" i="87"/>
  <c r="T44" i="87"/>
  <c r="T43" i="87"/>
  <c r="T42" i="87"/>
  <c r="T41" i="87"/>
  <c r="T40" i="87"/>
  <c r="T39" i="87"/>
  <c r="T38" i="87"/>
  <c r="T37" i="87"/>
  <c r="T36" i="87"/>
  <c r="T35" i="87"/>
  <c r="T34" i="87"/>
  <c r="T33" i="87"/>
  <c r="T32" i="87"/>
  <c r="T31" i="87"/>
  <c r="T30" i="87"/>
  <c r="T29" i="87"/>
  <c r="T28" i="87"/>
  <c r="T27" i="87"/>
  <c r="T26" i="87"/>
  <c r="T25" i="87"/>
  <c r="T24" i="87"/>
  <c r="T23" i="87"/>
  <c r="T22" i="87"/>
  <c r="T21" i="87"/>
  <c r="T20" i="87"/>
  <c r="T19" i="87"/>
  <c r="T18" i="87"/>
  <c r="T17" i="87"/>
  <c r="T16" i="87"/>
  <c r="T15" i="87"/>
  <c r="T14" i="87"/>
  <c r="T13" i="87"/>
  <c r="T12" i="87"/>
  <c r="S11" i="87"/>
  <c r="Q11" i="87"/>
  <c r="O11" i="87"/>
  <c r="M11" i="87"/>
  <c r="K11" i="87"/>
  <c r="I11" i="87"/>
  <c r="E11" i="87"/>
  <c r="C11" i="87"/>
  <c r="R20" i="84"/>
  <c r="R19" i="84"/>
  <c r="R17" i="84"/>
  <c r="R16" i="84"/>
  <c r="T11" i="87" l="1"/>
  <c r="F17" i="86"/>
  <c r="F16" i="86"/>
  <c r="F15" i="86"/>
  <c r="F14" i="86"/>
  <c r="F13" i="86"/>
  <c r="F12" i="86"/>
  <c r="F11" i="86"/>
  <c r="F10" i="86"/>
  <c r="E11" i="89"/>
  <c r="I11" i="89" s="1"/>
  <c r="E13" i="84"/>
  <c r="I12" i="89"/>
  <c r="R24" i="84"/>
  <c r="R23" i="84"/>
  <c r="R22" i="84"/>
  <c r="R21" i="84"/>
  <c r="R15" i="84"/>
  <c r="R14" i="84"/>
  <c r="AG13" i="84"/>
  <c r="AE13" i="84"/>
  <c r="AC13" i="84"/>
  <c r="AA13" i="84"/>
  <c r="Y13" i="84"/>
  <c r="W13" i="84"/>
  <c r="U13" i="84"/>
  <c r="S13" i="84"/>
  <c r="Q13" i="84"/>
  <c r="O13" i="84"/>
  <c r="M13" i="84"/>
  <c r="K13" i="84"/>
  <c r="I13" i="84"/>
  <c r="G13" i="84"/>
  <c r="C13" i="84"/>
  <c r="F9" i="86" l="1"/>
  <c r="H10" i="89"/>
  <c r="R13" i="84"/>
  <c r="AH15" i="84"/>
  <c r="AI15" i="84" s="1"/>
  <c r="AH18" i="84"/>
  <c r="AI18" i="84" s="1"/>
  <c r="AH20" i="84"/>
  <c r="AI20" i="84" s="1"/>
  <c r="AH22" i="84"/>
  <c r="AI22" i="84" s="1"/>
  <c r="AH24" i="84"/>
  <c r="AI24" i="84" s="1"/>
  <c r="AH14" i="84"/>
  <c r="AI14" i="84" s="1"/>
  <c r="AH17" i="84"/>
  <c r="AI17" i="84" s="1"/>
  <c r="AH19" i="84"/>
  <c r="AI19" i="84" s="1"/>
  <c r="AH21" i="84"/>
  <c r="AI21" i="84" s="1"/>
  <c r="AH23" i="84"/>
  <c r="AI23" i="84" s="1"/>
  <c r="I10" i="89" l="1"/>
  <c r="AH13" i="84"/>
  <c r="AI13" i="84"/>
  <c r="D10" i="83" l="1"/>
  <c r="H19" i="82" l="1"/>
  <c r="H19" i="79" l="1"/>
  <c r="H22" i="78"/>
  <c r="F17" i="75" l="1"/>
  <c r="F16" i="75"/>
  <c r="F15" i="75"/>
  <c r="F14" i="75"/>
  <c r="F13" i="75"/>
  <c r="F12" i="75"/>
  <c r="F11" i="75"/>
  <c r="C53" i="18" l="1"/>
  <c r="F17" i="10" l="1"/>
  <c r="G17" i="10"/>
  <c r="E17" i="10"/>
  <c r="O35" i="10" l="1"/>
  <c r="N35" i="10"/>
  <c r="M35" i="10"/>
  <c r="D35" i="10"/>
  <c r="O34" i="10"/>
  <c r="N34" i="10"/>
  <c r="M34" i="10"/>
  <c r="D34" i="10"/>
  <c r="O33" i="10"/>
  <c r="N33" i="10"/>
  <c r="M33" i="10"/>
  <c r="D33" i="10"/>
  <c r="O32" i="10"/>
  <c r="N32" i="10"/>
  <c r="H32" i="10"/>
  <c r="D32" i="10"/>
  <c r="L32" i="10" l="1"/>
  <c r="I17" i="10"/>
  <c r="M17" i="10" s="1"/>
  <c r="M36" i="10" s="1"/>
  <c r="K17" i="10"/>
  <c r="O17" i="10" s="1"/>
  <c r="O36" i="10" s="1"/>
  <c r="J17" i="10"/>
  <c r="N17" i="10" s="1"/>
  <c r="N36" i="10" s="1"/>
  <c r="D17" i="10"/>
  <c r="D36" i="10" s="1"/>
  <c r="L35" i="10"/>
  <c r="L34" i="10"/>
  <c r="L33" i="10"/>
  <c r="H35" i="10"/>
  <c r="H17" i="10" l="1"/>
  <c r="H36" i="10" s="1"/>
  <c r="L17" i="10"/>
  <c r="L36" i="10" s="1"/>
  <c r="C59" i="1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C15" authorId="0" shapeId="0" xr:uid="{00000000-0006-0000-1A00-000001000000}">
      <text>
        <r>
          <rPr>
            <b/>
            <sz val="10"/>
            <color rgb="FF000000"/>
            <rFont val="Tahoma"/>
            <family val="2"/>
          </rPr>
          <t>Microsoft Office User:</t>
        </r>
        <r>
          <rPr>
            <sz val="10"/>
            <color rgb="FF000000"/>
            <rFont val="Tahoma"/>
            <family val="2"/>
          </rPr>
          <t xml:space="preserve">
</t>
        </r>
        <r>
          <rPr>
            <sz val="10"/>
            <color rgb="FF000000"/>
            <rFont val="Tahoma"/>
            <family val="2"/>
          </rPr>
          <t>Số liệu: 12 sinh viên mồ côi</t>
        </r>
      </text>
    </comment>
  </commentList>
</comments>
</file>

<file path=xl/sharedStrings.xml><?xml version="1.0" encoding="utf-8"?>
<sst xmlns="http://schemas.openxmlformats.org/spreadsheetml/2006/main" count="4999" uniqueCount="1683">
  <si>
    <t>TRƯỜNG ĐẠI HỌC VINH</t>
  </si>
  <si>
    <t>STT</t>
  </si>
  <si>
    <t>Nội dung</t>
  </si>
  <si>
    <t>Đơn vị tính</t>
  </si>
  <si>
    <t>Khối ngành 1</t>
  </si>
  <si>
    <t>Khối ngành 2</t>
  </si>
  <si>
    <t>Khối ngành 3</t>
  </si>
  <si>
    <t>Khối ngành 4</t>
  </si>
  <si>
    <t>Khối ngành 5</t>
  </si>
  <si>
    <t>Khối ngành 6</t>
  </si>
  <si>
    <t>Khối ngành 7</t>
  </si>
  <si>
    <t>Cộng toàn đơn vị</t>
  </si>
  <si>
    <t>Ghi chú</t>
  </si>
  <si>
    <t>A</t>
  </si>
  <si>
    <t xml:space="preserve">Đào tạo chính quy </t>
  </si>
  <si>
    <t>I</t>
  </si>
  <si>
    <t>Đại học chính quy</t>
  </si>
  <si>
    <t>1.1</t>
  </si>
  <si>
    <t>Sinh viên</t>
  </si>
  <si>
    <t>1.2</t>
  </si>
  <si>
    <t>1.3</t>
  </si>
  <si>
    <t>1.4</t>
  </si>
  <si>
    <t>II</t>
  </si>
  <si>
    <t>TRƯỞNG ĐƠN VỊ</t>
  </si>
  <si>
    <t>ĐÀO TẠO THẠC SỸ</t>
  </si>
  <si>
    <t>Học viên</t>
  </si>
  <si>
    <t>ĐÀO TẠO TIẾN SỸ</t>
  </si>
  <si>
    <t>ĐÀO TẠO VỪA LÀM VỪA HỌC</t>
  </si>
  <si>
    <t>Số lượng</t>
  </si>
  <si>
    <t>III</t>
  </si>
  <si>
    <t xml:space="preserve">Đơn vị tính: </t>
  </si>
  <si>
    <t xml:space="preserve">Tên học phần hoặc chuyên đề; 
hướng dẫn luận văn, đồ án, luận án </t>
  </si>
  <si>
    <t>Số TC theo chương trình đào tạo</t>
  </si>
  <si>
    <t>Số lớp TC dự kiến mở</t>
  </si>
  <si>
    <t>Số tiết giảng dạy quy chuẩn</t>
  </si>
  <si>
    <t>Tổng số giờ giảng dạy quy chuẩn kế hoạch đăng ký thực hiện</t>
  </si>
  <si>
    <t>GV trong đơn vị đảm nhận</t>
  </si>
  <si>
    <t>GV khối HC Trường đảm nhận</t>
  </si>
  <si>
    <t>GV thỉnh giảng</t>
  </si>
  <si>
    <t>(1)</t>
  </si>
  <si>
    <t>(2)</t>
  </si>
  <si>
    <t>(3)</t>
  </si>
  <si>
    <t>(4)</t>
  </si>
  <si>
    <t>(5)</t>
  </si>
  <si>
    <t>(7)</t>
  </si>
  <si>
    <t>(10)</t>
  </si>
  <si>
    <t>(11)</t>
  </si>
  <si>
    <t>(12)</t>
  </si>
  <si>
    <t>(13)</t>
  </si>
  <si>
    <t>(14)</t>
  </si>
  <si>
    <t>(15)</t>
  </si>
  <si>
    <t>(16)</t>
  </si>
  <si>
    <t>a</t>
  </si>
  <si>
    <t>a.1</t>
  </si>
  <si>
    <t>a.2</t>
  </si>
  <si>
    <t>a.3</t>
  </si>
  <si>
    <t>a.4</t>
  </si>
  <si>
    <t>a.5</t>
  </si>
  <si>
    <t>a.6</t>
  </si>
  <si>
    <t>b</t>
  </si>
  <si>
    <t>Hướng dẫn luận văn TN</t>
  </si>
  <si>
    <t>Đào tạo không chính quy (gồm cả trong, ngoài Trường)</t>
  </si>
  <si>
    <t>Đào tạo ĐH vừa làm vừa học</t>
  </si>
  <si>
    <t>B</t>
  </si>
  <si>
    <t>Họ và tên</t>
  </si>
  <si>
    <t>Chức danh</t>
  </si>
  <si>
    <t>(6)</t>
  </si>
  <si>
    <t>(8)</t>
  </si>
  <si>
    <t>Trong đó:</t>
  </si>
  <si>
    <t>Biểu số 3</t>
  </si>
  <si>
    <t>Đơn vị tính: Tiết chuẩn</t>
  </si>
  <si>
    <t>Tổ bộ môn và họ tên giảng viên</t>
  </si>
  <si>
    <t>Số giờ chuẩn theo định mức</t>
  </si>
  <si>
    <t>Số giờ chuẩn được miễn giảm</t>
  </si>
  <si>
    <t>Số giờ chuẩn còn phải đảm nhận</t>
  </si>
  <si>
    <t>Cộng</t>
  </si>
  <si>
    <t>Giờ giảng dạy</t>
  </si>
  <si>
    <t>Giờ NCKH</t>
  </si>
  <si>
    <t>Giờ HĐCM khác</t>
  </si>
  <si>
    <t>(9)</t>
  </si>
  <si>
    <t>BỘ GIÁO DỤC VÀ ĐÀO TẠO</t>
  </si>
  <si>
    <t>Tổng cộng toàn đơn vị:</t>
  </si>
  <si>
    <t>Biểu số 4</t>
  </si>
  <si>
    <t>Đơn vị tính: nghìn đồng</t>
  </si>
  <si>
    <t>Nội dung hoạt động giáo dục, đào tạo</t>
  </si>
  <si>
    <t xml:space="preserve">Trình độ, hình thức đào tạo </t>
  </si>
  <si>
    <t>Lớp đảm nhận</t>
  </si>
  <si>
    <t>Địa điểm đặt lớp (trong trường hay ngoài Trường)</t>
  </si>
  <si>
    <t>Hoạt động tại học kỳ</t>
  </si>
  <si>
    <t>Số tín chỉ (hoặc số tiết giảng dạy)</t>
  </si>
  <si>
    <t>Tổng cộng:</t>
  </si>
  <si>
    <t>Biểu số 5</t>
  </si>
  <si>
    <t>Các nội dung cần mua sắm tài sản</t>
  </si>
  <si>
    <t>Đơn giá</t>
  </si>
  <si>
    <t>Thành tiền</t>
  </si>
  <si>
    <t xml:space="preserve">Sửa chữa, bảo dưỡng tài sản có giá trị </t>
  </si>
  <si>
    <t>Chức vụ</t>
  </si>
  <si>
    <t>Chủ trì đề tài, dự án</t>
  </si>
  <si>
    <t>Các đề tài, dự án cấp Nhà nước</t>
  </si>
  <si>
    <t>Các đề tài, dự án cấp Bộ</t>
  </si>
  <si>
    <t>IV</t>
  </si>
  <si>
    <t>Đơn vị tính: Nghìn đồng</t>
  </si>
  <si>
    <t>TT</t>
  </si>
  <si>
    <t>Số lượt tín chỉ/HSSV dự kiến đảm nhiệm</t>
  </si>
  <si>
    <t>Biểu 4</t>
  </si>
  <si>
    <t>Biểu 5</t>
  </si>
  <si>
    <t>Đơn vị</t>
  </si>
  <si>
    <t xml:space="preserve">  TRƯỜNG ĐẠI HỌC VINH</t>
  </si>
  <si>
    <t>Biểu số 10</t>
  </si>
  <si>
    <t>ĐVT: Nghìn đồng</t>
  </si>
  <si>
    <t>Chi cho con người</t>
  </si>
  <si>
    <t>Chi cho chuyên môn, nghiệp vụ</t>
  </si>
  <si>
    <t>2.1</t>
  </si>
  <si>
    <t>2.2</t>
  </si>
  <si>
    <t>2.3</t>
  </si>
  <si>
    <t>2.4</t>
  </si>
  <si>
    <t>2.5</t>
  </si>
  <si>
    <t>Biểu 2; QCTNB</t>
  </si>
  <si>
    <t>2.7</t>
  </si>
  <si>
    <t>Chi biên soạn và nghiệm thu chương trình, tài liệu giáo trình</t>
  </si>
  <si>
    <t>Chi khác</t>
  </si>
  <si>
    <t>Các khoản chi khác</t>
  </si>
  <si>
    <t>Các nhiệm vụ khoa học từ các nhóm nghiên cứu</t>
  </si>
  <si>
    <t>Các hội nghị, hội thảo khoa học</t>
  </si>
  <si>
    <t>Sinh viên Đại học chính quy</t>
  </si>
  <si>
    <t>Sinh viên liên thông chính quy</t>
  </si>
  <si>
    <t>Sinh viên văn bằng 2</t>
  </si>
  <si>
    <t>Sinh viên ngành 2</t>
  </si>
  <si>
    <t>Lưu học sinh học đại học</t>
  </si>
  <si>
    <t>Thạc sĩ trong nước</t>
  </si>
  <si>
    <t>Thạc sĩ lưu học sinh</t>
  </si>
  <si>
    <t>Tiến sĩ trong nước</t>
  </si>
  <si>
    <t>Tiến sĩ Lưu học sinh</t>
  </si>
  <si>
    <t>Hệ số lớp đông / lớp ít nếu có</t>
  </si>
  <si>
    <t>Số lượng sinh viên</t>
  </si>
  <si>
    <t>Đào tạo Cao học</t>
  </si>
  <si>
    <t>Trình độ</t>
  </si>
  <si>
    <t>Bậc đào tạo</t>
  </si>
  <si>
    <t>Năm sinh</t>
  </si>
  <si>
    <t>Dân tộc</t>
  </si>
  <si>
    <t>Khoa/Bộ môn/Tổ</t>
  </si>
  <si>
    <t>Chuyên ngành
 đào tạo</t>
  </si>
  <si>
    <t>Thời gian nghỉ hưu /kéo dài</t>
  </si>
  <si>
    <t>Nam</t>
  </si>
  <si>
    <t>Nữ</t>
  </si>
  <si>
    <t xml:space="preserve">Kinh phí dự trù
</t>
  </si>
  <si>
    <t>Trong nước</t>
  </si>
  <si>
    <t>Ngoài nước</t>
  </si>
  <si>
    <t>C</t>
  </si>
  <si>
    <t>Nội dung
 bồi dưỡng</t>
  </si>
  <si>
    <t>Thời lượng chương trình</t>
  </si>
  <si>
    <t>Nơi bồi dưỡng</t>
  </si>
  <si>
    <t>Kinh phí
 dự trù</t>
  </si>
  <si>
    <t>Tại
ĐHV</t>
  </si>
  <si>
    <t>Tiêu đề/Nội dung</t>
  </si>
  <si>
    <t>Thời lượng</t>
  </si>
  <si>
    <t>Nơi tổ chức</t>
  </si>
  <si>
    <t>Ngành/chuyên ngành</t>
  </si>
  <si>
    <t>Chức danh hiện tại</t>
  </si>
  <si>
    <t>Chức danh đề nghị 
bổ nhiệm/thay đổi</t>
  </si>
  <si>
    <t xml:space="preserve">Năm </t>
  </si>
  <si>
    <t xml:space="preserve"> </t>
  </si>
  <si>
    <t>Mục đích sử dụng</t>
  </si>
  <si>
    <t>Địa chỉ đặt thiết bị / 
Địa chỉ sử dụng thiết bị</t>
  </si>
  <si>
    <t>Các hoạt động KHCN khác</t>
  </si>
  <si>
    <t>Tổng cộng</t>
  </si>
  <si>
    <t>3.1</t>
  </si>
  <si>
    <t>3.2</t>
  </si>
  <si>
    <t>a.7</t>
  </si>
  <si>
    <t>a.8</t>
  </si>
  <si>
    <t>a.9</t>
  </si>
  <si>
    <t>a.10</t>
  </si>
  <si>
    <t>a.11</t>
  </si>
  <si>
    <t>a.12</t>
  </si>
  <si>
    <t>a.14</t>
  </si>
  <si>
    <t>a.15</t>
  </si>
  <si>
    <t>CBGD đảm nhận ĐM giờ tập sự (thử việc): 0</t>
  </si>
  <si>
    <t>CBGD đảm nhận ĐM giờ giáo viên: 0</t>
  </si>
  <si>
    <t>Đại học</t>
  </si>
  <si>
    <t>Tên học phần tương ứng</t>
  </si>
  <si>
    <t>Hệ ĐT
ĐH/SĐH</t>
  </si>
  <si>
    <t>Mã HP</t>
  </si>
  <si>
    <t>Số TC</t>
  </si>
  <si>
    <t>*</t>
  </si>
  <si>
    <t>2.2.</t>
  </si>
  <si>
    <t>Kinh phí ngân sách cấp</t>
  </si>
  <si>
    <t>Kinh phí từ quỹ trích lập thực hiện nhiệm vụ KHCN cấp Trường</t>
  </si>
  <si>
    <t>TỔNG CHI</t>
  </si>
  <si>
    <t>ĐÀO TẠO TỪ XA TRUYỀN THỐNG</t>
  </si>
  <si>
    <t>Viện Nghiên cứu và Đào tạo trực tuyến</t>
  </si>
  <si>
    <t>Đại học từ xa</t>
  </si>
  <si>
    <t>Nghiên cứu sinh</t>
  </si>
  <si>
    <t>D</t>
  </si>
  <si>
    <t>ĐỀ TÀI CÓ SỬ DỤNG NGUỒN KINH PHÍ NGÂN SÁCH CẤP QUA GIAO DỰ TOÁN CỦA BỘ GIÁO DỤC VÀ ĐÀO TẠO</t>
  </si>
  <si>
    <t>Hội thảo, hội nghị</t>
  </si>
  <si>
    <t>NHIỆM VỤ KHOA HỌC CÔNG NGHỆ</t>
  </si>
  <si>
    <t>NHIỆM VỤ KHOA HỌC CÔNG NGHỆ SỬ DỤNG NGUỒN KINH PHÍ TRƯỜNG ĐẠI HỌC VINH</t>
  </si>
  <si>
    <t>Đề tài cấp Bộ sử dụng nguồn kinh phí Trường</t>
  </si>
  <si>
    <t>Đề tài Nghiên cứu khoa học cấp Trường của Giảng viên</t>
  </si>
  <si>
    <t>Đề tài Nghiên cứu khoa học cấp Trường của Người học</t>
  </si>
  <si>
    <t>Các công bố khoa học</t>
  </si>
  <si>
    <t>Tổng cộng = I+II+III</t>
  </si>
  <si>
    <t>Tổng Số kinh phí của năm lập kế hoạch, trong đó:</t>
  </si>
  <si>
    <t>CÁC NHIỆM VỤ KHCH ĐƯỢC TỔ CHỨC KHÁC CẤP KINH PHÍ</t>
  </si>
  <si>
    <t>Hệ số
môn học</t>
  </si>
  <si>
    <t>Mua bổ sung danh mục tài liệu giáo trình phục vụ dạy học</t>
  </si>
  <si>
    <t>Chênh lệch</t>
  </si>
  <si>
    <t>NỘI DUNG</t>
  </si>
  <si>
    <t>Thời gian thực hiện</t>
  </si>
  <si>
    <t>Nhu cầu kinh phí</t>
  </si>
  <si>
    <t>Phúc lợi thanh toán vượt giờ chi cho cán bộ hành chính</t>
  </si>
  <si>
    <t>Đơn vị đăng ký</t>
  </si>
  <si>
    <t>Số lượng công bố trên WoS</t>
  </si>
  <si>
    <t>Số lượng công bố trên Scopus</t>
  </si>
  <si>
    <t>Số lượng công bố trên tạp chí khoa học, kỷ yếu hội nghị, hội thảo quốc tế khác</t>
  </si>
  <si>
    <t>Số lượng công bố trên các tạp chí khoa học trong nước</t>
  </si>
  <si>
    <t>Số lượng công bố trên các kỷ yếu hội nghị, hội thảo trong nước</t>
  </si>
  <si>
    <t>Các loại hình công bố khác</t>
  </si>
  <si>
    <t>Tiền điện thoại khoán cho lãnh đạo đơn vị</t>
  </si>
  <si>
    <t>Thuê gv thỉnh giảng (nếu có)</t>
  </si>
  <si>
    <t>Kinh phí đi tham quan, học hỏi kinh nghiệm</t>
  </si>
  <si>
    <t>Kinh phí chi tổ chức các kỳ thi học sinh giỏi</t>
  </si>
  <si>
    <t>Kinh phí tổ chức hội đồng chấm luận văn cao học, luận án nghiên cứu sinh</t>
  </si>
  <si>
    <t>Các khoản chi khác cho con người nếu có</t>
  </si>
  <si>
    <t>Chi phụ cấp độc hại</t>
  </si>
  <si>
    <t>Chi các khoản phúc lợi: thăm viếng, nghỉ phép</t>
  </si>
  <si>
    <t>Chi tiền dạy vượt giờ</t>
  </si>
  <si>
    <t>Chi tiền làm thêm giờ, trực đêm, trực lễ tết</t>
  </si>
  <si>
    <t>Điều 18, Quy chế chi tiêu nội bộ</t>
  </si>
  <si>
    <t>Chi các hoạt động tự đánh giá và đánh giá ngoài chương trình đào tạo</t>
  </si>
  <si>
    <t>Chi kinh phí biên soạn, sản xuất giáo trình tài liệu</t>
  </si>
  <si>
    <t>Và các khoản chi khác nếu có (liệt kê chi tiết theo từng nội dung chi)</t>
  </si>
  <si>
    <t>Tiền thưởng các loại (Cấp trường, tỉnh,bộ, cá nhân, tập thể…) sử dụng kinh phí Trường</t>
  </si>
  <si>
    <t>Chi các khoản tiền thưởng thi đua năm học: chiến sĩ thi đua x 2.000 + tiên tiến 1.500 + hoàn thành nhiệm vụ 1.000</t>
  </si>
  <si>
    <t>Điều 19, Quy chế chi tiêu nội bộ</t>
  </si>
  <si>
    <t>Chi khen thưởng sinh viên, học sinh đạt thành tích trong các kỳ thi học sinh giỏi (nếu có)</t>
  </si>
  <si>
    <t>Chi chế độ bảo hộ lao động</t>
  </si>
  <si>
    <t>Điều 17, Quy chế chi tiêu nội bộ</t>
  </si>
  <si>
    <t>Chi chế độ bồi dưỡng giảng viên, giáo viên dạy ngoài trời</t>
  </si>
  <si>
    <t>Điều 29, Quy chế chi tiêu nội bộ</t>
  </si>
  <si>
    <t>Điều 15, Quy chế chi tiêu nội bộ</t>
  </si>
  <si>
    <t>Chi khen thưởng các danh hiệu được phong tặng trong năm nếu có (VD: Giáo sư, phó giáo sư, NGND, NGUT, tiến sĩ, thạc sĩ, huy hiệu, bằng khen…..)</t>
  </si>
  <si>
    <t>Chi khen thưởng các loại</t>
  </si>
  <si>
    <t>Theo điều 33 Quy chế chi tiêu nội bộ</t>
  </si>
  <si>
    <t>Chi ngày kỷ niệm các năm chẵn chục của các đơn vị:
10 năm = 30 tr; Cứ thêm mỗi 10 năm tiếp theo thì thêm 10 tr</t>
  </si>
  <si>
    <t>Liệt kê chi tiết theo chức năng nhiệm vụ của đơn vị</t>
  </si>
  <si>
    <t>Chi tiền biên tập website, chế độ cộng tác viên thanh tra giáo dục, công tác viên hỗ trợ công tác tự đánh giá, đánh giá ngoài, …..</t>
  </si>
  <si>
    <t>(Biểu dùng cho các đơn vị có kế hoạch thực hiện các nhiệm vụ KHCN trong năm)</t>
  </si>
  <si>
    <t>Học viên tuyển sinh năm 2022 (Khóa 30)</t>
  </si>
  <si>
    <t xml:space="preserve"> + Bảo lưu vì các lý do cá nhân</t>
  </si>
  <si>
    <t xml:space="preserve"> + Lý do nợ học phí</t>
  </si>
  <si>
    <t xml:space="preserve"> + Lý do chưa tích lũy đủ tín chỉ các học phần của ngành đào tạo.</t>
  </si>
  <si>
    <t xml:space="preserve"> + Lý do chưa có chứng chỉ tiếng anh theo chuẩn đầu ra.</t>
  </si>
  <si>
    <t>c</t>
  </si>
  <si>
    <t>NÂNG CHUẨN LIÊN THÔNG HỆ SƯ PHẠM THEO NGHỊ ĐỊNH 71</t>
  </si>
  <si>
    <t>Tổng Công</t>
  </si>
  <si>
    <t>Biểu số 2 tổng hợp</t>
  </si>
  <si>
    <t>Tổng cộng = I + II</t>
  </si>
  <si>
    <t>(6)=(4)*(5)</t>
  </si>
  <si>
    <t xml:space="preserve">Thi chứng chỉ tiếng Anh các bậc theo Vstep </t>
  </si>
  <si>
    <t>Ngoại ngữ đầu vào, đầu ra cho học viên cao học, NCS</t>
  </si>
  <si>
    <t>Ngoại ngữ đầu ra cho sinh viên</t>
  </si>
  <si>
    <t>Chứng chỉ tin học</t>
  </si>
  <si>
    <t>Chứng chỉ chức danh nghề nghiệp</t>
  </si>
  <si>
    <t>Chứng chỉ nghiệp vụ sư phạm</t>
  </si>
  <si>
    <t>Chứng chỉ kế toán</t>
  </si>
  <si>
    <t>Công tác thực hành, thí nghiệm</t>
  </si>
  <si>
    <t>Theo điều 21 Quy chế chi tiêu nội bộ</t>
  </si>
  <si>
    <t>Lập dự toán chi tiết đính kèm</t>
  </si>
  <si>
    <t>Lập dự toán chi tiết đính kèm, Theo QCCTNB</t>
  </si>
  <si>
    <t>Biên soạn bài giảng Elearning</t>
  </si>
  <si>
    <t>Thu khoán các hợp đồng chuyển giao công nghệ</t>
  </si>
  <si>
    <t>Khoa ….......................</t>
  </si>
  <si>
    <t>Học phần …..........................................</t>
  </si>
  <si>
    <t>Khoa …............</t>
  </si>
  <si>
    <t>Ghi chú 
(Về lý do giảm, tỷ lệ giảm, thời gian giảm, …)</t>
  </si>
  <si>
    <t>KẾ HOẠCH ĐĂNG KÝ VỀ CÔNG BỐ KHOA HỌC NĂM 2023</t>
  </si>
  <si>
    <t>(Biểu dùng cho các đơn vị có các lớp bồi dưỡng chứng chỉ)</t>
  </si>
  <si>
    <t>Tuyển mới</t>
  </si>
  <si>
    <t>Thời gian nghỉ</t>
  </si>
  <si>
    <t>Thời gian
(dự kiến từ năm … đến năm ...)</t>
  </si>
  <si>
    <t xml:space="preserve">
Thời gian
</t>
  </si>
  <si>
    <t>GVCC</t>
  </si>
  <si>
    <t>GVC</t>
  </si>
  <si>
    <t>Thạc sĩ</t>
  </si>
  <si>
    <t>Tiến sĩ</t>
  </si>
  <si>
    <t>x</t>
  </si>
  <si>
    <t>Giáo dục học</t>
  </si>
  <si>
    <t>Sơ cấp</t>
  </si>
  <si>
    <t>Ngoại ngữ</t>
  </si>
  <si>
    <t>Phó Giáo sư</t>
  </si>
  <si>
    <t>Chuyên viên chính</t>
  </si>
  <si>
    <t>Mầm non</t>
  </si>
  <si>
    <t>Cử nhân</t>
  </si>
  <si>
    <t>Tiểu học</t>
  </si>
  <si>
    <t>2.6</t>
  </si>
  <si>
    <t>2.8</t>
  </si>
  <si>
    <t>Hoạt động khởi nghiệp của người học</t>
  </si>
  <si>
    <t>Tên giáo trình đăng ký xuất bản</t>
  </si>
  <si>
    <t>Công thức</t>
  </si>
  <si>
    <t>KẾ HOẠCH TUYỂN DỤNG, BỔ SUNG NGƯỜI LÀM VIỆC</t>
  </si>
  <si>
    <t>Thực trạng đội ngũ hiện tại</t>
  </si>
  <si>
    <t>Đội ngũ theo yêu cầu, điều kiện đảm bảo chất lượng còn thiếu</t>
  </si>
  <si>
    <t>Đề xuất tuyển mới</t>
  </si>
  <si>
    <t>Số lượng GS, PGS</t>
  </si>
  <si>
    <t>Số lượng TS</t>
  </si>
  <si>
    <t>Số lượng ThS</t>
  </si>
  <si>
    <t>Số lượng tuyển mới</t>
  </si>
  <si>
    <t>Ngành/Chuyên ngành</t>
  </si>
  <si>
    <t>Tiêu chuẩn/Điều kiện khác</t>
  </si>
  <si>
    <t>Ngành đào tạo 2</t>
  </si>
  <si>
    <t>Trung tâm …..</t>
  </si>
  <si>
    <t>KẾ HOẠCH NGHỈ HƯU, TINH GIẢN BIÊN CHẾ, KÉO DÀI THỜI GIAN CÔNG TÁC</t>
  </si>
  <si>
    <t>Ngày sinh</t>
  </si>
  <si>
    <t>Năm bắt đầu công tác</t>
  </si>
  <si>
    <t>KẾ HOẠCH NGHỈ PHÉP, NGHỈ KHÔNG LƯƠNG, THAI SẢN</t>
  </si>
  <si>
    <t>KẾ HOẠCH ĐÀO TẠO CHUYÊN MÔN</t>
  </si>
  <si>
    <t>Kế hoạch đào tạo</t>
  </si>
  <si>
    <t>Trình độ (TS, ThS)</t>
  </si>
  <si>
    <t>Chức danh (GS, PGS, GVCC, GVC…)</t>
  </si>
  <si>
    <t>Ngành/Chuyên ngành đang giảng dạy (Đánh dấu vào trình độ mà ngành đang đào tạo)</t>
  </si>
  <si>
    <t>Nơi đào tạo (cụ thể tên Trường)</t>
  </si>
  <si>
    <t>Tình trạng đào tạo</t>
  </si>
  <si>
    <t>Đang đào tạo</t>
  </si>
  <si>
    <t>Dự kiến</t>
  </si>
  <si>
    <t>Ngành đào tạo 1 (số lượng: 3)</t>
  </si>
  <si>
    <t>GV</t>
  </si>
  <si>
    <t>TS</t>
  </si>
  <si>
    <t>KẾ HOẠCH ĐÀO TẠO LÝ LUẬN CHÍNH TRỊ</t>
  </si>
  <si>
    <t>Chức vụ hiện tại</t>
  </si>
  <si>
    <t>Chức danh lãnh đạo quản lý trong quy hoạch</t>
  </si>
  <si>
    <t>Trình độ lý luận chính trị</t>
  </si>
  <si>
    <t>Hình thức đào tạo</t>
  </si>
  <si>
    <t>Tập trung</t>
  </si>
  <si>
    <t>Không tập trung</t>
  </si>
  <si>
    <t>Trung cấp LLCT</t>
  </si>
  <si>
    <t>Phó trưởng khoa</t>
  </si>
  <si>
    <r>
      <t xml:space="preserve">KẾ HOẠCH BỒI DƯỠNG CÁN BỘ </t>
    </r>
    <r>
      <rPr>
        <sz val="13"/>
        <rFont val="Times New Roman"/>
        <family val="1"/>
      </rPr>
      <t>(</t>
    </r>
    <r>
      <rPr>
        <i/>
        <sz val="13"/>
        <rFont val="Times New Roman"/>
        <family val="1"/>
      </rPr>
      <t>bồi dưỡng chức danh nghề nghiệp, ngoại ngữ, tin học, chuyên môn nghiệp vụ, …..</t>
    </r>
    <r>
      <rPr>
        <sz val="13"/>
        <rFont val="Times New Roman"/>
        <family val="1"/>
      </rPr>
      <t>)</t>
    </r>
  </si>
  <si>
    <t>KẾ HOẠCH THAM GIA HỘI NGHỊ, HỘI THẢO, TẬP HUẤN, THỰC TẬP SINH, HỢP TÁC KHOA HỌC</t>
  </si>
  <si>
    <t>KẾ HOẠCH BỔ NHIỆM GS, PGS VÀ THAY ĐỔI CHỨC DANH NGHỀ NGHIỆP</t>
  </si>
  <si>
    <t xml:space="preserve"> = 8% x (tổng thu học phí chính quy + học phí cấp bù sư phạm của đơn vị)</t>
  </si>
  <si>
    <t>Kinh phí khoán cho đơn vị cấp 2:
(Khoán VPP, Hỗ trợ hoạt động HSSV, Hỗ trợ công tác hành chính, Khoán công lệnh, Khoán truyền thông, quảng bá tuyển sinh)</t>
  </si>
  <si>
    <t>Tiền sử dụng điện, nước của đơn vị</t>
  </si>
  <si>
    <t>Thống kê trong Kế hoạch của Phòng Quản trị và Đầu tư</t>
  </si>
  <si>
    <t>Tiền dịch vụ vệ sinh của đơn vị</t>
  </si>
  <si>
    <t>Tiền sử dụng cước phí internet, báo, tạp chí trường phát</t>
  </si>
  <si>
    <t>Thống kê trong Kế hoạch của Phòng Hành chính Tổng hợp</t>
  </si>
  <si>
    <t>Trích lập các quỹ đặc thù</t>
  </si>
  <si>
    <t>Quỹ Học bổng sinh viên, học bổng khuyến khích học tập</t>
  </si>
  <si>
    <t>109/2022/NĐ-CP ( = 3% từ thu học phí và 5% từ thu khác của đơn vị)</t>
  </si>
  <si>
    <t>Trích lập Quỹ phát triển khoa học và công nghệ trong cơ sở giáo dục</t>
  </si>
  <si>
    <t>TT THTN thẩm định</t>
  </si>
  <si>
    <t>Lý do chênh lệch</t>
  </si>
  <si>
    <t>(Biểu dùng cho đơn vị đào tạo)</t>
  </si>
  <si>
    <t>Tuyển sinh</t>
  </si>
  <si>
    <t>Đại học VLVH</t>
  </si>
  <si>
    <t>Đại học VLVH nâng chuẩn theo Nghị định 71</t>
  </si>
  <si>
    <t>THPT chuyên</t>
  </si>
  <si>
    <t>THPT chất lượng cao</t>
  </si>
  <si>
    <t>THCS</t>
  </si>
  <si>
    <t>Mở mã ngành</t>
  </si>
  <si>
    <t>Đào tạo, bồi dưỡng</t>
  </si>
  <si>
    <t>Thăng hạng, học hàm</t>
  </si>
  <si>
    <t>Giải thưởng, công bố khoa học</t>
  </si>
  <si>
    <t>Tự đánh giá, đánh giá ngoài chương trình đào tạo</t>
  </si>
  <si>
    <t>Số kế hoạch  2023</t>
  </si>
  <si>
    <t>Số thực hiện 2023</t>
  </si>
  <si>
    <t>Tỷ trọng số thực hiện 2023 trên số kế hoạch 2023</t>
  </si>
  <si>
    <t>Đại học Chính quy
(Gồm có 51 ngành và một số ngành dự kiến mở trong năm 2023)</t>
  </si>
  <si>
    <t>Thạc sĩ
(Gồm có 35 ngành)</t>
  </si>
  <si>
    <t>Tiến sĩ
(Có 15 chuyên ngành)</t>
  </si>
  <si>
    <t>Mở mã ngành đại học</t>
  </si>
  <si>
    <t>Mở mã ngành thạc sĩ</t>
  </si>
  <si>
    <t>Mở mã ngành tiến sĩ</t>
  </si>
  <si>
    <t>4.1</t>
  </si>
  <si>
    <t>Cao cấp lý luận chính trị</t>
  </si>
  <si>
    <t>Trung cấp lý luận chính trị</t>
  </si>
  <si>
    <t>Bồi dưỡng Quốc phòng và An ninh</t>
  </si>
  <si>
    <t>Bồi dưỡng Quản lý hành chính nhà nước</t>
  </si>
  <si>
    <t>Bồi dưỡng thường xuyên (tin học, ngoại ngữ, chuyên môn nghiệp vụ,…)</t>
  </si>
  <si>
    <t>4.2</t>
  </si>
  <si>
    <t>Giảng viên cao cấp</t>
  </si>
  <si>
    <t>Giảng viên chính</t>
  </si>
  <si>
    <t>Giáo viên hạng I, hạng II</t>
  </si>
  <si>
    <t>Chức danh nghề nghiệp khác</t>
  </si>
  <si>
    <t>Công bố quốc tế</t>
  </si>
  <si>
    <t>Công bố trên tạp chí khoa học, kỷ yếu hội nghị, hội thảo quốc tế khác</t>
  </si>
  <si>
    <t>Công bố trên các tạp chí khoa học trong nước</t>
  </si>
  <si>
    <t>Công bố trên các kỷ yếu hội nghị, hội thảo trong nước</t>
  </si>
  <si>
    <t>Phát minh, sáng chế, giải pháp hữu ích</t>
  </si>
  <si>
    <t>Giải thưởng "Sinh viên nghiên cứu khoa học cấp Bộ"</t>
  </si>
  <si>
    <t>Dự án khởi nghiệp</t>
  </si>
  <si>
    <t>Tự đánh giá</t>
  </si>
  <si>
    <t>Tự đánh giá CTĐT Đại học</t>
  </si>
  <si>
    <t>Tự đánh giá CTĐT Sau Đại học</t>
  </si>
  <si>
    <t>Đánh giá ngoài</t>
  </si>
  <si>
    <t>Đánh giá ngoài CTĐT Đại học</t>
  </si>
  <si>
    <t>Đánh giá ngoài CTĐT Sau Đại học</t>
  </si>
  <si>
    <t>Các chỉ tiêu chung</t>
  </si>
  <si>
    <t>7.1</t>
  </si>
  <si>
    <t>Nhà trường được xếp loại hoàn thành tốt nhiệm vụ trở lên; đạt tiêu chuẩn "An toàn về an ninh trật tự" năm 2023; đạt kết quả cao trong phong trào "Toàn dân bảo vệ an ninh Tổ quốc"</t>
  </si>
  <si>
    <t>7.2</t>
  </si>
  <si>
    <t>Công tác học sinh, sinh viên xếp loại xuất sắc</t>
  </si>
  <si>
    <t>7.3</t>
  </si>
  <si>
    <t>Công đoàn, Đoàn Thanh niên, Hội sinh viên, Hội cựu chiến binh được xếp loại hoàn thành tốt nhiệm vụ trở lên.</t>
  </si>
  <si>
    <t>7.4</t>
  </si>
  <si>
    <t>Triển khai thực hiện Đề án phát triển Trường Đại học Vinh thành Đại học Vinh theo lộ trình năm 2023.</t>
  </si>
  <si>
    <t>(3) = (2) / (1)</t>
  </si>
  <si>
    <t>Tên biểu</t>
  </si>
  <si>
    <t>Kế hoạch chi</t>
  </si>
  <si>
    <t>Chênh lệch thu chi</t>
  </si>
  <si>
    <t>DANH MỤC BIỂU KẾ HOẠCH NĂM 2024</t>
  </si>
  <si>
    <t>QUY MÔ ĐÀO TẠO SINH VIÊN CHÍNH QUY NĂM 2024</t>
  </si>
  <si>
    <t>Tên khối ngành</t>
  </si>
  <si>
    <t>Khoa học Giáo dục và đào tạo giáo viên</t>
  </si>
  <si>
    <t>Kinh doanh và quản lý, pháp luật</t>
  </si>
  <si>
    <t>Khoa học sự sống, khoa học tự nhiên</t>
  </si>
  <si>
    <t>Toán và thống kê, máy tính và công nghệ thông tin, công nghệ kỹ thuật, kỹ thuật, sản xuất và chế biến, kiến trúc và xây dựng, nông lâm nghiệp và thủy sản, thú ý</t>
  </si>
  <si>
    <t>Khối ngành nhân văn, khoa học xã hội và hành vi, báo chí và thông tin, dịch vụ xã hội, du lịch, khách sạn thể dục thể thao, dịch vụ vận tải, môi trường và bảo vệ môi trường</t>
  </si>
  <si>
    <t>Nghệ thuật</t>
  </si>
  <si>
    <t>Các khối ngành sức khỏe, y dược</t>
  </si>
  <si>
    <t>Sinh viên ngành 2 trúng tuyển năm 2019 trở về trước</t>
  </si>
  <si>
    <t>Sinh viên ngành 2 trúng tuyển năm 2023</t>
  </si>
  <si>
    <t>Sinh viên ngành 2 trúng tuyển năm 2022</t>
  </si>
  <si>
    <t>Sinh viên ngành 2 trúng tuyển năm 2021</t>
  </si>
  <si>
    <t>Sinh viên ngành 2 trúng tuyển năm 2020</t>
  </si>
  <si>
    <t>LHS</t>
  </si>
  <si>
    <t>Các đơn vị đào tạo</t>
  </si>
  <si>
    <t>Kế hoạch về quy mô đào tạo đại học chính quy năm 2024</t>
  </si>
  <si>
    <t>Tất cả các đơn vị trong toàn trường</t>
  </si>
  <si>
    <t>Ký hiệu</t>
  </si>
  <si>
    <t>Phần 1</t>
  </si>
  <si>
    <t>Biểu 1a - Chính quy</t>
  </si>
  <si>
    <t>QUY MÔ ĐÀO TẠO SAU ĐẠI HỌC NĂM 2024</t>
  </si>
  <si>
    <t>Học viên tuyển sinh năm 2021 (Khóa 29) trở về trước</t>
  </si>
  <si>
    <t>Nghệ An, ngày       tháng       năm 2023</t>
  </si>
  <si>
    <t>(Biểu dành cho các đơn vị có đào tạo Sau đại học)</t>
  </si>
  <si>
    <t>(Biểu dành cho các đơn vị có đào tạo đại học chính quy)</t>
  </si>
  <si>
    <t>Biểu số …..</t>
  </si>
  <si>
    <t>Đơn vị tính: sinh viên</t>
  </si>
  <si>
    <t>Biểu số …....</t>
  </si>
  <si>
    <t>VHVL tuyển mới năm 2024</t>
  </si>
  <si>
    <t>ĐÀO TẠO TỪ XA TRỰC TUYẾN</t>
  </si>
  <si>
    <t>(Biểu dành cho các đơn vị có đào tạo hệ Vừa làm vừa học, từ xa)</t>
  </si>
  <si>
    <t>QUY MÔ ĐÀO TẠO VỪA LÀM VỪA HỌC - ĐÀO TẠO TỪ XA NĂM 2024</t>
  </si>
  <si>
    <t>Kế hoạch về quy mô đào tạo hệ Vừa làm vừa học, đào tạo từ xa năm 2024</t>
  </si>
  <si>
    <t>Kế hoạch về quy mô đào tạo hệ sau đại học năm 2024</t>
  </si>
  <si>
    <t>(Bảng này dùng để thống kê chi tiết học phần giảng dạy của học kỳ II năm học 2023-2024, học kỳ hè và học kỳ I năm học 2024-2025)</t>
  </si>
  <si>
    <r>
      <t>H</t>
    </r>
    <r>
      <rPr>
        <b/>
        <sz val="10"/>
        <color theme="1"/>
        <rFont val="Times New Roman"/>
        <family val="1"/>
      </rPr>
      <t>ọc kỳ 1 (2024-2025) tức từ tháng 9 đến tháng 12/2024</t>
    </r>
  </si>
  <si>
    <t>Đào tạo chính quy</t>
  </si>
  <si>
    <t>Học kỳ 2 + Học kỳ Hè (2023-2024) (Từ tháng 1 đến tháng 8/2024)</t>
  </si>
  <si>
    <t>HỌC kỳ 2 năm học 2023-2024</t>
  </si>
  <si>
    <r>
      <t>H</t>
    </r>
    <r>
      <rPr>
        <b/>
        <sz val="10"/>
        <color theme="1"/>
        <rFont val="Times New Roman"/>
        <family val="1"/>
      </rPr>
      <t>ọc kỳ 1 (2024-2025)</t>
    </r>
  </si>
  <si>
    <t>HỌC kỳ 2 năm học 2023 - 2024</t>
  </si>
  <si>
    <t>Đào tạo chính quy (gồm cả trong và ngoài Trường)</t>
  </si>
  <si>
    <t>Đại học VLVH (gồm cả trong và ngoài Trường)</t>
  </si>
  <si>
    <t>CỘNG TỔNG TOÀN KHOA / HOẶC TOÀN ĐƠN VỊ</t>
  </si>
  <si>
    <t>Kế hoạch chi tiết về đào tạo, giảng dạy các loại đào tạo Đại học và trên đại học năm 2024</t>
  </si>
  <si>
    <t>Kế hoạch chi tiết về đào tạo, giảng dạy các bậc học phổ thông năm 2024</t>
  </si>
  <si>
    <t>Biểu số 2a1 -  ….......................</t>
  </si>
  <si>
    <t>6</t>
  </si>
  <si>
    <t>(Biểu dùng cho đơn vị đào tạo và đơn vị hành chính có giảng viên công tác tại đơn vị)</t>
  </si>
  <si>
    <t>Tổng số cán bộ của đơn vị: ….., trong đó:</t>
  </si>
  <si>
    <t>Cán bộ hành chính …...</t>
  </si>
  <si>
    <t>Cán bộ giảng dạy: ….., gồm:</t>
  </si>
  <si>
    <t>CBGD đảm nhận ĐM giờ giảng viên trở lên: …..</t>
  </si>
  <si>
    <t>KẾ HOẠCH GIỜ GIẢNG DẠY NĂM 2024</t>
  </si>
  <si>
    <t>Kế hoạch giờ giảng dạy năm 2024</t>
  </si>
  <si>
    <t>Các đơn vị đào tạo và các đơn vị hành chính có giảng viên</t>
  </si>
  <si>
    <t>Biểu 3</t>
  </si>
  <si>
    <t>Kế hoạch kinh phí thực hành thí nghiệm năm 2024</t>
  </si>
  <si>
    <t>Số kinh phí đề nghị cấp năm 2024</t>
  </si>
  <si>
    <t>KẾ HOẠCH  KINH PHÍ THỰC HÀNH - THÍ NGHIỆM NĂM 2024</t>
  </si>
  <si>
    <t>(Biểu dùng cho các đơn vị có nhu cầu vật tư, thực hành thí nghiệm)</t>
  </si>
  <si>
    <t>(Biểu dùng cho các đơn vị đào tạo và phòng Đào tạo)</t>
  </si>
  <si>
    <t>Kế hoạch thực tập, kiến tập, thực tế năm 2024</t>
  </si>
  <si>
    <t>Các đơn vị đào tạo và Phòng Đào tạo</t>
  </si>
  <si>
    <t>KẾ HOẠCH BỔ SUNG GIÁO TRÌNH TÀI LIỆU THƯ VIỆN NĂM 2024</t>
  </si>
  <si>
    <t>(Biểu dùng cho đơn vị đào tạo và Trung tâm Thư viện Nguyễn Thúc Hào)</t>
  </si>
  <si>
    <t>Danh mục các đơn vị đào tạo bổ sung giáo trình thư viện - Phần các khoa viện đề xuất</t>
  </si>
  <si>
    <t>Danh mục các đơn vị đào tạo bổ sung giáo trình thư viện - Phần các Thư viện đề xuất</t>
  </si>
  <si>
    <t>Địa chỉ lưu giáo trình</t>
  </si>
  <si>
    <t>Biểu 6</t>
  </si>
  <si>
    <t>Kế hoạch mua sắm, bổ sung giáo trình thư viện năm 2024</t>
  </si>
  <si>
    <t>Các đơn vị đào tạo và Thư viện</t>
  </si>
  <si>
    <t>Biểu 7</t>
  </si>
  <si>
    <t>Kế hoạch xuất bản giáo trình năm 2024</t>
  </si>
  <si>
    <t>Các đơn vị đào tạo và Nhà xuất bản</t>
  </si>
  <si>
    <t>KẾ HOẠCH TỰ ĐÁNH GIÁ VÀ ĐÁNH GIÁ NGOÀI CHƯƠNG TRÌNH ĐÀO TẠO NĂM 2024</t>
  </si>
  <si>
    <t>Biểu 8</t>
  </si>
  <si>
    <t>Kế hoạch tự đánh giá, đánh giá ngoài năm 2024</t>
  </si>
  <si>
    <t>Các đơn vị đào tạo và TT ĐBCL</t>
  </si>
  <si>
    <t>TT ĐBCL thẩm định</t>
  </si>
  <si>
    <t>(Biểu dùng cho các đơn vị có kế hoạch tự đánh giá và đánh giá ngoài và TTĐBCL)</t>
  </si>
  <si>
    <t>Biểu 9</t>
  </si>
  <si>
    <t>Các đơn vị đào tạo, P. Đào tạo, P. Đào tạo Sau đại học</t>
  </si>
  <si>
    <t>KẾ HOẠCH MỞ MÃ NGÀNH</t>
  </si>
  <si>
    <t>TỔNG CỘNG:</t>
  </si>
  <si>
    <t>KẾ HOẠCH ĐÓNG - MỞ MÃ NGÀNH NĂM 2024</t>
  </si>
  <si>
    <t>KẾ HOẠCH ĐÓNG MÃ NGÀNH</t>
  </si>
  <si>
    <t>Đóng mã ngành Đại học</t>
  </si>
  <si>
    <t>Tình hình thực hiện năm 2023
(Nếu có, điền tên mã ngành vào các dòng tương ứng)</t>
  </si>
  <si>
    <t>Kế hoạch năm 2024
(Nếu có, điền tên mã ngành vào các dòng tương ứng)</t>
  </si>
  <si>
    <t>Đóng mã ngành Sau đại học</t>
  </si>
  <si>
    <t>Kế hoạch mở mã ngành Đại học</t>
  </si>
  <si>
    <t>Kế hoạch mở mã ngành Sau đại học</t>
  </si>
  <si>
    <t>Phòng Đào tạo / Phòng Đào tạo Sau đại học thẩm định</t>
  </si>
  <si>
    <t>Biểu dành cho các đơn vị đào tạo, Phòng Đào tạo, Phòng Đào tạo Sau đại học</t>
  </si>
  <si>
    <t>Kế hoạch đóng, mở mã ngành năm 2024</t>
  </si>
  <si>
    <t>Biểu 10</t>
  </si>
  <si>
    <t>KẾ HOẠCH TUYỂN DỤNG, ĐÀO TẠO, BỒI DƯỠNG, PHÁT TRIỂN ĐỘI NGŨ NĂM 2024</t>
  </si>
  <si>
    <t>Kế hoạch tuyển dụng, đào tạo, bồi dưỡng và phát triển đội ngũ năm 2024</t>
  </si>
  <si>
    <t>Đơn vị cấp 2</t>
  </si>
  <si>
    <t>Các đơn vị hành chính</t>
  </si>
  <si>
    <t>Số CB theo đề án vị trí việc làm</t>
  </si>
  <si>
    <t>Tổng số cán bộ hiện có</t>
  </si>
  <si>
    <t>Biểu dành cho tất cả các đơn vị trong toàn trường</t>
  </si>
  <si>
    <t>(Biểu dùng cho đơn vị hành chính)</t>
  </si>
  <si>
    <r>
      <t xml:space="preserve">KẾ HOẠCH MUA SẮM TÀI SẢN, THIẾT BỊ PHỤC VỤ NHU CẦU GIẢNG DẠY
</t>
    </r>
    <r>
      <rPr>
        <i/>
        <sz val="12"/>
        <color rgb="FFFF0000"/>
        <rFont val="Times New Roman"/>
        <family val="1"/>
      </rPr>
      <t>(Các Trường / Khoa, Viện đề xuất)</t>
    </r>
  </si>
  <si>
    <r>
      <t xml:space="preserve">Kế hoạch sửa chữa, bảo trì, bảo dưỡng các thiết bị hiện đã có bị hư hỏng
</t>
    </r>
    <r>
      <rPr>
        <i/>
        <sz val="12"/>
        <color theme="1"/>
        <rFont val="Times New Roman"/>
        <family val="1"/>
      </rPr>
      <t>(Bao gồm nhà cửa, máy móc, đồ dùng, công cụ dụng cụ, hiện đơn vị đang sử dụng)</t>
    </r>
  </si>
  <si>
    <r>
      <t xml:space="preserve">KẾ HOẠCH MUA SẮM TÀI SẢN, THIẾT BỊ PHỤC VỤ THỰC HIỆN CÁC CHỨC NĂNG NHIỆM VỤ CỦA ĐƠN VỊ
</t>
    </r>
    <r>
      <rPr>
        <i/>
        <sz val="12"/>
        <color rgb="FFFF0000"/>
        <rFont val="Times New Roman"/>
        <family val="1"/>
      </rPr>
      <t>(Các đơn vị hành chính xây dựng)</t>
    </r>
  </si>
  <si>
    <t>Kế hoạch đầu tư, xây dựng cơ bản
(Phòng Quản trị - Đầu tư lập)</t>
  </si>
  <si>
    <t>Kế hoạch văn phòng phẩm nhà trường cấp cho các đơn vị hành chính thực hiện chức năng nhiệm vụ của đơn vị</t>
  </si>
  <si>
    <t>V</t>
  </si>
  <si>
    <t>Các khoản khác nếu có liên quan</t>
  </si>
  <si>
    <t>KẾ HOẠCH MUA SẮM, SỬA CHỮA CỦA CÁC ĐƠN VỊ ĐÀO TẠO NĂM 2024</t>
  </si>
  <si>
    <t>KẾ HOẠCH MUA SẮM, SỬA CHỮA, NHU CẦU VĂN PHÒNG PHẨM CỦA CÁC ĐƠN VỊ HÀNH CHÍNH  NĂM 2024</t>
  </si>
  <si>
    <t>Biểu số 11a</t>
  </si>
  <si>
    <t>Biểu số 11b</t>
  </si>
  <si>
    <t>Biểu 11a</t>
  </si>
  <si>
    <t>Biểu 11b</t>
  </si>
  <si>
    <t>Kế hoạch mua sắm trang thiết bị phục vụ dạy học và sửa chữa khác năm 2024</t>
  </si>
  <si>
    <t>Kế hoạch mua sắm trang thiết bị phục vụ thực hiện chức năng nhiệm vụ, nhu cầu văn phòng phẩm, sửa chữa khác và kế hoạch đầu tư, xây dựng cơ bản năm 2024</t>
  </si>
  <si>
    <t>Biểu số 12a</t>
  </si>
  <si>
    <t>Biểu 12b - Kế hoạch công bố NCKH</t>
  </si>
  <si>
    <t>Biểu 12a</t>
  </si>
  <si>
    <t>Biểu 12b</t>
  </si>
  <si>
    <t>Kế hoạch công bố khoa học năm 2024</t>
  </si>
  <si>
    <t>Kế hoạch kinh phí thực hiện nhiệm vụ khoa học công nghệ 2024</t>
  </si>
  <si>
    <t>Và các loại chứng chỉ khác nếu có:
(Khi lập kế hoạch của đơn vị thì liệt kê chi tiết tên gọi của hoạt động)…...................................................................
…...................................................................</t>
  </si>
  <si>
    <t>Tổ chức các lớp bồi dưỡng chứng chỉ</t>
  </si>
  <si>
    <t>KẾ HOẠCH ĐÀO TẠO, BỒI DƯỠNG, CẤP CHỨNG CHỈ CÁC LỚP NGẮN HẠN VÀ THU CHUYỂN GIAO CÔNG NGHỆ</t>
  </si>
  <si>
    <t>Biểu số 13</t>
  </si>
  <si>
    <t>Kế hoạch đào tạo, bồi dưỡng, cấp chứng chỉ ngắn hạn và chuyển giao công nghệ năm 2024</t>
  </si>
  <si>
    <t>Các đơn vị có liên quan</t>
  </si>
  <si>
    <t>Biểu 13</t>
  </si>
  <si>
    <t>Người</t>
  </si>
  <si>
    <t xml:space="preserve">Hợp đồng </t>
  </si>
  <si>
    <t>Thành tiền 6 tháng đầu năm</t>
  </si>
  <si>
    <t>6 THÁNG CUỐI NĂM 2023 (HỌC KỲ I NĂM HỌC 2023-2024)</t>
  </si>
  <si>
    <t>Thành tiền 6 tháng cuối năm</t>
  </si>
  <si>
    <t>Doanh thu dự kiến</t>
  </si>
  <si>
    <t>Số tín chỉ đăng ký</t>
  </si>
  <si>
    <t>Cột 9 biểu 2 theo từng loại hình đào tạo</t>
  </si>
  <si>
    <t>(17)</t>
  </si>
  <si>
    <t>(19)</t>
  </si>
  <si>
    <t>(20)</t>
  </si>
  <si>
    <t>(21)</t>
  </si>
  <si>
    <t>(22)</t>
  </si>
  <si>
    <t>(23)</t>
  </si>
  <si>
    <t>(24)</t>
  </si>
  <si>
    <t>(25)</t>
  </si>
  <si>
    <t>(26)</t>
  </si>
  <si>
    <t>(27)</t>
  </si>
  <si>
    <t>(28)</t>
  </si>
  <si>
    <t>(29)</t>
  </si>
  <si>
    <t>TỔNG CỘNG</t>
  </si>
  <si>
    <t>KẾ HOẠCH THU CỦA ĐƠN VỊ NĂM 2024</t>
  </si>
  <si>
    <t>HỌC KỲ II NĂM HỌC 2023-2024 VÀ HỌC KỲ HÈ</t>
  </si>
  <si>
    <t>Đào tạo từ xa</t>
  </si>
  <si>
    <t>Số liệu cột đơn giá phòng KHTC nhập</t>
  </si>
  <si>
    <t>(31)=(18)+(30)</t>
  </si>
  <si>
    <t>(18)=3*4+5*6+7*8+9*10+11*12+13*14+15*16</t>
  </si>
  <si>
    <t>(30)=19*20+21*22+23*24+25*26+27*28</t>
  </si>
  <si>
    <t>Đào tạo nghiên cứu sinh</t>
  </si>
  <si>
    <t>Biểu 14a</t>
  </si>
  <si>
    <t>Biểu 14b</t>
  </si>
  <si>
    <t>Số lượng LHS</t>
  </si>
  <si>
    <t>Đơn giá
(nghìn đồng)</t>
  </si>
  <si>
    <t>KẾ HOẠCH THU LƯU HỌC SINH NĂM 2024</t>
  </si>
  <si>
    <t>(3)=1x2</t>
  </si>
  <si>
    <t>(6)=4x5</t>
  </si>
  <si>
    <t>7=4+6</t>
  </si>
  <si>
    <t>Biểu số 14b</t>
  </si>
  <si>
    <t>Học kỳ II năm học 2023-2024 và học kỳ hè</t>
  </si>
  <si>
    <t>Học kỳ I năm học 2024-2025</t>
  </si>
  <si>
    <t>-</t>
  </si>
  <si>
    <t>Đơn giá tín chỉ
(ĐVT 1.000đ)</t>
  </si>
  <si>
    <t>Lưu học sinh diện tự túc</t>
  </si>
  <si>
    <t>TỔNG HỢP CÁC KHOẢN THU TỪ CÁC HOẠT ĐỘNG BỒI DƯỠNG, CẤP CHỨNG CHỈ NĂM 2023</t>
  </si>
  <si>
    <t>(Biểu dùng cho các đơn vị hành chính, các đơn vị đào tạo có các lớp bồi dưỡng chứng chỉ)</t>
  </si>
  <si>
    <t>Thu tiền tổ chức các lớp bồi dưỡng chứng chỉ</t>
  </si>
  <si>
    <t>Thi chứng chỉ tiếng Anh các bậc theo Vstep</t>
  </si>
  <si>
    <t>Thí sinh</t>
  </si>
  <si>
    <t>3=1*2</t>
  </si>
  <si>
    <t>Thu tiền tổ chức ôn tập thi đầu vào cao học</t>
  </si>
  <si>
    <t>Thu tiền tổ chức học, thi bổ sung kiến thức cao học</t>
  </si>
  <si>
    <t>Thu tiền ứng viên nộp hồ sơ tuyển dụng</t>
  </si>
  <si>
    <t>Thu tiền ứng viên xét chức danh Giáo sư, phó giáo sư</t>
  </si>
  <si>
    <t>Thu từ quản lý phí đề tài NCKH</t>
  </si>
  <si>
    <t>Thu tiền tổ chức các lớp bồi dưỡng chứng chỉ quản lý nhà nước (CV, CVC, …... Và tương đương)</t>
  </si>
  <si>
    <t>Thu từ hoạt động dịch vụ</t>
  </si>
  <si>
    <t>Thu từ các hợp đồng tổ chức thi đánh giá năng lực, thi tuyển viên chức, ra đề, chấm thi, …...</t>
  </si>
  <si>
    <t>Thu từ sử dụng điện nước</t>
  </si>
  <si>
    <t>NGUỒN THU</t>
  </si>
  <si>
    <t>CÁC KHOẢN THU HỘ</t>
  </si>
  <si>
    <t>Thu kinh phí Đảng ủy</t>
  </si>
  <si>
    <t>Thu kinh phí đoàn thanh niên</t>
  </si>
  <si>
    <t>Thu kinh phí công đoàn</t>
  </si>
  <si>
    <t>Nghiên cứu khoa học</t>
  </si>
  <si>
    <t>Đề án dạy và học ngoại ngữ trong hệ thống giáo dục quốc dân</t>
  </si>
  <si>
    <t>Chính sách miễn giảm học phí</t>
  </si>
  <si>
    <t>Chính sách hỗ trợ chi phí học tập</t>
  </si>
  <si>
    <t>Chính sách trợ cấp xã hội</t>
  </si>
  <si>
    <t>Nhiệm vụ xuất bản phẩm đặt hàng</t>
  </si>
  <si>
    <t>Tiền ăn ở trường Mầm non, phổ thông thực hành</t>
  </si>
  <si>
    <t>Đề tài Nghiên cứu khoa học ký kết với các đơn vị, tổ chức khác</t>
  </si>
  <si>
    <t>Thù lao đại lý bảo hiểm (Trạm Y tế)</t>
  </si>
  <si>
    <t>Học chuyên đề ở trường chuyên (Trường chuyên)</t>
  </si>
  <si>
    <t>Thi khảo sát chất lượng trường Chuyên (Trường chuyên)</t>
  </si>
  <si>
    <t>Các khoản thu hộ - chi hộ cho người học (P.CTCT)</t>
  </si>
  <si>
    <t>Thu tiền tổ chức thi Ielts phối hợp với Hội đồng Anh (TTĐBCL)</t>
  </si>
  <si>
    <t>Và các loại chứng chỉ khác, khi lập kế hoạch của đơn vị thì liệt kê chi tiết tên gọi của hoạt động.
…..............................................</t>
  </si>
  <si>
    <t>Thu Lệ phí tuyển sinh các hệ tương ứng</t>
  </si>
  <si>
    <t>Kinh phí phối hợp tổ chức thi THPT Quốc gia</t>
  </si>
  <si>
    <t>Biểu 14d</t>
  </si>
  <si>
    <t>Đào tạo chính quy
(Bao gồm cả văn bằng 2 + liên thông chính quy)</t>
  </si>
  <si>
    <t>Đào tạo Vừa làm vừa học (học phí niên chế, khi xác định doanh thu nhập theo số lượng người học)</t>
  </si>
  <si>
    <t>Lưu học sinh tỉnh Nghệ An giao đào tạo (học phí niên chế, khi xác định doanh thu nhập theo số lượng người học)</t>
  </si>
  <si>
    <t>KẾ HOẠCH CHI NĂM 2024</t>
  </si>
  <si>
    <t>Biểu số 15</t>
  </si>
  <si>
    <t>Kế hoạch thu khác năm 2024</t>
  </si>
  <si>
    <t>Kế hoạch thu lưu học sinh tự túc năm 2024</t>
  </si>
  <si>
    <t>Kế hoạch thu từ các đơn vị có đào tạo từ bậc đại học trở lên năm 2024</t>
  </si>
  <si>
    <t>Biểu 15</t>
  </si>
  <si>
    <t>Biểu 16</t>
  </si>
  <si>
    <t>Biểu 1b - Sau ĐH</t>
  </si>
  <si>
    <t>Biểu 1c - VLVH, TX</t>
  </si>
  <si>
    <t>Biểu 2a - Từ đại học trở lên</t>
  </si>
  <si>
    <t>Biểu 2b - Phổ thông</t>
  </si>
  <si>
    <t>BẢNG SỐ LIỆU MỘT SỐ KHOẢN CHI DÙNG ĐỂ THAM KHẢO XÂY DỰNG KẾ HOẠCH NĂM 2024</t>
  </si>
  <si>
    <t>Số liệu cung cấp cho các đơn vị phục vụ xây dựng kế hoạch năm 2024</t>
  </si>
  <si>
    <r>
      <t xml:space="preserve">Lương và các khoản có tính chất lương
</t>
    </r>
    <r>
      <rPr>
        <i/>
        <sz val="13"/>
        <color theme="1"/>
        <rFont val="Times New Roman"/>
        <family val="1"/>
      </rPr>
      <t>(Lương, phụ cấp chức vụ, phụ cấp thâm niên vượt khung, phụ cấp nghề, ….)</t>
    </r>
  </si>
  <si>
    <r>
      <t xml:space="preserve">Các khoản đóng góp
</t>
    </r>
    <r>
      <rPr>
        <i/>
        <sz val="13"/>
        <color theme="1"/>
        <rFont val="Times New Roman"/>
        <family val="1"/>
      </rPr>
      <t>Trích đóng (32% BHXH+2% KPCĐ)</t>
    </r>
  </si>
  <si>
    <r>
      <t xml:space="preserve">Phúc lợi khác
</t>
    </r>
    <r>
      <rPr>
        <b/>
        <i/>
        <sz val="13"/>
        <color theme="1"/>
        <rFont val="Times New Roman"/>
        <family val="1"/>
      </rPr>
      <t>(</t>
    </r>
    <r>
      <rPr>
        <i/>
        <sz val="13"/>
        <color theme="1"/>
        <rFont val="Times New Roman"/>
        <family val="1"/>
      </rPr>
      <t>Phúc lợi VLVH, ĐTTX, phúc lợi các ngày lễ, tết, ….)</t>
    </r>
  </si>
  <si>
    <t>Dự kiến
Tiền vượt chuẩn năm 2023</t>
  </si>
  <si>
    <t>Kinh phí khoán chi TX cho đơn vị cấp 2</t>
  </si>
  <si>
    <t>(Theo lương cơ sở 1.800.000 đồng)</t>
  </si>
  <si>
    <t>Trường Khoa học Xã hội và Nhân văn</t>
  </si>
  <si>
    <t>Trường Khoa học Xã hội và Nhân văn - Khoa Chính trị và Báo chí</t>
  </si>
  <si>
    <t>Trường Khoa học Xã hội và Nhân văn - Khoa Du lịch và Công tác xã hội</t>
  </si>
  <si>
    <t>Trường Khoa học Xã hội và Nhân văn - Khoa Luật học</t>
  </si>
  <si>
    <t>Trường Khoa học Xã hội và Nhân văn - Khoa Luật kinh tế</t>
  </si>
  <si>
    <t>Trường Khoa học Xã hội và Nhân văn - Trung tâm Văn phòng trường KHXH&amp;NV</t>
  </si>
  <si>
    <t>Trường Kinh tế</t>
  </si>
  <si>
    <t>Trường Kinh tế - Khoa Kế Toán</t>
  </si>
  <si>
    <t>Trường Kinh tế - Khoa Kinh tế</t>
  </si>
  <si>
    <t>Trường Kinh tế - Khoa Quản trị kinh doanh</t>
  </si>
  <si>
    <t>Trường Kinh tế - Khoa Tài chính Ngân hàng</t>
  </si>
  <si>
    <t>Trường Kinh tế - Văn phòng trường Kinh tế</t>
  </si>
  <si>
    <t>Trường Sư phạm</t>
  </si>
  <si>
    <t>Trường Sư phạm - Khoa Địa Lý</t>
  </si>
  <si>
    <t>Trường Sư phạm - Khoa Giáo dục Chính Trị</t>
  </si>
  <si>
    <t>Trường Sư phạm - Khoa Giáo dục Mầm non</t>
  </si>
  <si>
    <t>Trường Sư phạm - Khoa Giáo dục Tiểu học</t>
  </si>
  <si>
    <t>Trường Sư phạm - Khoa Hóa học</t>
  </si>
  <si>
    <t>Trường Sư phạm - Khoa Lịch sử</t>
  </si>
  <si>
    <t>Trường Sư phạm - Khoa Ngữ văn</t>
  </si>
  <si>
    <t>Trường Sư phạm - Khoa Sinh học</t>
  </si>
  <si>
    <t>Trường Sư phạm - Khoa Tâm lý Giáo Dục</t>
  </si>
  <si>
    <t>Trường Sư phạm - Khoa Tin học</t>
  </si>
  <si>
    <t>Trường Sư phạm - Khoa Toán</t>
  </si>
  <si>
    <t>Trường Sư phạm - Khoa Vật lý</t>
  </si>
  <si>
    <t>Trường Sư phạm - Trung tâm Bồi dưỡng nghiệp vụ sư phạm</t>
  </si>
  <si>
    <t>Trường Sư phạm - Văn phòng sư phạm</t>
  </si>
  <si>
    <t>Viện Nghiên cứu và Đào tạo trực tuyến - Khoa Đào tạo trực tuyến</t>
  </si>
  <si>
    <t>Viện Nghiên cứu và Đào tạo trực tuyến - Trung tâm CNTT</t>
  </si>
  <si>
    <t>Viện Nghiên cứu và Đào tạo trực tuyến - Trung tâm NC và Chuyển giao công nghệ giáo dục số</t>
  </si>
  <si>
    <t>Viện Nghiên cứu và Đào tạo trực tuyến - Trung tâm Quản lý và phát triển học liệu</t>
  </si>
  <si>
    <t>Viện Nghiên cứu và Đào tạo trực tuyến - Văn phòng</t>
  </si>
  <si>
    <t>Viện Công nghệ Hóa sinh - Môi trường</t>
  </si>
  <si>
    <t>Viện Kỹ thuật - Công nghệ</t>
  </si>
  <si>
    <t>Viện Nông nghiệp và Tài nguyên</t>
  </si>
  <si>
    <t>Văn phòng đại diện tỉnh Thanh Hóa</t>
  </si>
  <si>
    <t>Văn phòng Đảng - Hội đồng Trường - Đoàn thể</t>
  </si>
  <si>
    <t>Khoa Giáo dục thể chất</t>
  </si>
  <si>
    <t>Khoa Sư phạm Ngoại ngữ</t>
  </si>
  <si>
    <t>Khoa Xây dựng</t>
  </si>
  <si>
    <t>Phòng Công tác Chính trị và HS-SV</t>
  </si>
  <si>
    <t>Phòng Đào tạo</t>
  </si>
  <si>
    <t>Phòng Đào tạo Sau Đại học</t>
  </si>
  <si>
    <t>Phòng Hành chính Tổng hợp</t>
  </si>
  <si>
    <t>Phòng Kế hoạch-Tài chính</t>
  </si>
  <si>
    <t>Phòng Khoa học và Hợp tác quốc tế</t>
  </si>
  <si>
    <t>Phòng Quản Trị và Đầu tư</t>
  </si>
  <si>
    <t>Phòng Thanh tra - Pháp chế</t>
  </si>
  <si>
    <t>Phòng Tổ chức Cán bộ</t>
  </si>
  <si>
    <t>Trung tâm Đảm bảo chất lượng</t>
  </si>
  <si>
    <t>Trung tâm Dịch vụ, hỗ trợ sinh viên và quan hệ doanh nghiệp</t>
  </si>
  <si>
    <t>Trung tâm GDQP&amp;AN Trường ĐH Vinh</t>
  </si>
  <si>
    <t>Trung tâm Giáo dục Thường xuyên</t>
  </si>
  <si>
    <t>Trung tâm Kiểm định chất lượng giáo dục</t>
  </si>
  <si>
    <t>Trung tâm Nội trú</t>
  </si>
  <si>
    <t>Trung tâm Thông tin - Thư viện Nguyễn Thúc Hào</t>
  </si>
  <si>
    <t>Trung tâm Thực hành - Thí nghiệm</t>
  </si>
  <si>
    <t>văn phòng</t>
  </si>
  <si>
    <t>Trường Trung học Phổ thông Chuyên</t>
  </si>
  <si>
    <t>Trường Trường Mầm non thực hành</t>
  </si>
  <si>
    <t>Trường Trường Tiểu học, THCS và THPT thực hành sư phạm</t>
  </si>
  <si>
    <t>Ban quản lý cơ sở II</t>
  </si>
  <si>
    <t>Nhà Xuất bản</t>
  </si>
  <si>
    <t>Trạm Y tế</t>
  </si>
  <si>
    <t>Văn phòng Đại diện tại TP Hồ Chí Minh</t>
  </si>
  <si>
    <t>Khấu hao tài sản năm 2023</t>
  </si>
  <si>
    <t>Khấu hao tài sản năm 2024
(Tính = 10% giá trị tài sản đề nghị mua trong biểu 11a + 11b</t>
  </si>
  <si>
    <t>Tổng khấu hao trong biểu 15 = cột I + cột J</t>
  </si>
  <si>
    <t>Biểu 17</t>
  </si>
  <si>
    <t>Cung cấp số liệu tham khảo</t>
  </si>
  <si>
    <t>Thu nhập tăng thêm</t>
  </si>
  <si>
    <t>Tham khảo biểu số liệu biểu 17</t>
  </si>
  <si>
    <t>Các khoản liên quan đến lương, phụ cấp các loại, phúc lợi, thu nhập tăng thêm</t>
  </si>
  <si>
    <t>Lương và các khoản có tính chất lương
(Lương, phụ cấp chức vụ, phụ cấp thâm niên vượt khung, phụ cấp nghề, ….)</t>
  </si>
  <si>
    <t>Các khoản đóng góp
Trích đóng (32% BHXH+2% KPCĐ)</t>
  </si>
  <si>
    <t>Phúc lợi khác
(Phúc lợi VLVH, ĐTTX, phúc lợi các ngày lễ, tết, ….)</t>
  </si>
  <si>
    <t xml:space="preserve">Các khoản hỗ trợ cán bộ đi học, đào tạo, bồi dưỡng:
(Thạc sỹ, tiến sỹ, đào tạo ngắn hạn, bồi dưỡng chứng chỉ, nâng ngạch, chuyển ngạch, đào tạo lý luận cao cấp, trung cấp chính trị; </t>
  </si>
  <si>
    <t>Công tác thực tập, kiến tập, thực tế (phần kinh phí nhà trường chi không bao gồm các hoạt động nằm trong danh mục kinh phí khoán cho đơn vị cấp 2)</t>
  </si>
  <si>
    <t>Khấu hao tài sản tính cho tài sản đã được mua sắm từ các năm 2023 trở về trước</t>
  </si>
  <si>
    <t>Khấu hao đối với tài sản Mua sắm trang thiết bị đào tạo và phục vụ công tác đào tạo năm 2024 (Đơn vị đào tạo)</t>
  </si>
  <si>
    <t>Khấu hao đối với Mua sắm trang thiết bị phục vụ hoạt động chuyên môn năm 2024 (Đơn vị hành chính)</t>
  </si>
  <si>
    <t xml:space="preserve"> = 10% x giá trị tài sản đề nghị mua trong biểu 11a</t>
  </si>
  <si>
    <t xml:space="preserve"> = 10% x giá trị tài sản đề nghị mua trong biểu 11b</t>
  </si>
  <si>
    <t>Khấu hao tài sản đối với tài sản mua sắm năm 2024</t>
  </si>
  <si>
    <t>Khấu hao đối với tài sản được hình thành từ các dự án đầu tư xây dựng cơ bản</t>
  </si>
  <si>
    <t xml:space="preserve"> = 10% x giá trị tài sản được hình thành trong biểu 11b</t>
  </si>
  <si>
    <t>Chi từ các khoản "Thu hộ - chi hộ"</t>
  </si>
  <si>
    <t>Thu từ kinh phí ngân sách cấp chi thường xuyên</t>
  </si>
  <si>
    <t>Khấu hao tài sản = 3.1+3.2</t>
  </si>
  <si>
    <t>Doanh thu tài chính</t>
  </si>
  <si>
    <t>Thu từ hoạt động thanh lý tài sản (nếu có)</t>
  </si>
  <si>
    <t>Thu từ các khoản khác nếu có, đề nghị liệt kê cụ thể nếu có:
….......................................</t>
  </si>
  <si>
    <t>Các khoản thu - chi thuộc nhiệm vụ không thường xuyên do ngân sách cấp  (TW, tỉnh) cấp / giao kinh phí qua dự toán.</t>
  </si>
  <si>
    <t>(Biểu dành cho toàn thể các đơn vị trong toàn trường)</t>
  </si>
  <si>
    <t>(1)=2+3+4</t>
  </si>
  <si>
    <t>Kinh phí từ các tổ chức khác tài trợ  chuyển  về qua tài khoản Trường theo tính chất thu hộ, chi hộ</t>
  </si>
  <si>
    <t>Kinh phí do cá nhân tự chi trả</t>
  </si>
  <si>
    <r>
      <t xml:space="preserve">KẾ HOẠCH </t>
    </r>
    <r>
      <rPr>
        <b/>
        <sz val="12"/>
        <color rgb="FFFF0000"/>
        <rFont val="Times New Roman"/>
        <family val="1"/>
      </rPr>
      <t>XUẤT BẢN GIÁO TRÌNH</t>
    </r>
    <r>
      <rPr>
        <b/>
        <sz val="12"/>
        <rFont val="Times New Roman"/>
        <family val="1"/>
      </rPr>
      <t xml:space="preserve"> NĂM 2024</t>
    </r>
  </si>
  <si>
    <t>Khoa/Bộ môn QLHP</t>
  </si>
  <si>
    <t>Chủ biên (chức danh, học vị)</t>
  </si>
  <si>
    <t xml:space="preserve">Các đồng tác giả </t>
  </si>
  <si>
    <r>
      <t>Thời gian nộp bản thảo (</t>
    </r>
    <r>
      <rPr>
        <i/>
        <sz val="12"/>
        <rFont val="Times New Roman"/>
        <family val="1"/>
      </rPr>
      <t>trước 30/6/2024)</t>
    </r>
  </si>
  <si>
    <t>Danh sách này có …. giáo trình đăng ký xuất bản</t>
  </si>
  <si>
    <t xml:space="preserve">Tham khảo biểu 17 về số liệu </t>
  </si>
  <si>
    <t>(12)=(10)+(11)</t>
  </si>
  <si>
    <t>(Theo lương cơ sở 1.800.000đồng)</t>
  </si>
  <si>
    <t>ĐVT: 1.000 đồng</t>
  </si>
  <si>
    <t>đơn vị đồng</t>
  </si>
  <si>
    <t>đồng</t>
  </si>
  <si>
    <t>Tên chương trình đào tạo</t>
  </si>
  <si>
    <t>Bậc ĐT
ĐH/SĐH</t>
  </si>
  <si>
    <t>Quy mô người học (thời điểm xây dựng kế hoạch)</t>
  </si>
  <si>
    <t xml:space="preserve">TỰ ĐÁNH GIÁ  </t>
  </si>
  <si>
    <t xml:space="preserve">ĐÁNH GIÁ NGOÀI </t>
  </si>
  <si>
    <t>Theo Bộ tiêu chuẩn trong nước/ Bộ tiêu chuẩn Quốc tế (AUN-QA; FIBBA; ABET; AQAS..)</t>
  </si>
  <si>
    <t xml:space="preserve">Bộ tiêu chuẩn trong nước </t>
  </si>
  <si>
    <t>Bộ tiêu chuẩn Quốc tế</t>
  </si>
  <si>
    <t>Số lớp lý thuyết dự kiến mở</t>
  </si>
  <si>
    <t>Số lớp Thực hành dự kiến mở (nếu có)</t>
  </si>
  <si>
    <t>=(3)x(4)x(8)</t>
  </si>
  <si>
    <t>(Mẫu dành cho các đơn vị đào tạo gồm: Đại học hệ chính quy và vừa làm vừa học)</t>
  </si>
  <si>
    <t xml:space="preserve">Tổng quy mô sinh viên đào tạo chính quy đầu năm 2024 </t>
  </si>
  <si>
    <t>Tổng số sinh viên đào tạo chính quy giảm trong năm 2024</t>
  </si>
  <si>
    <t>Tổng số sinh viên đào tạo chính quy tăng trong năm 2024</t>
  </si>
  <si>
    <t>Tổng quy mô sinh viên đào tạo chính quy cuối năm 2024</t>
  </si>
  <si>
    <t>Quy mô đầu năm 2024 (là số SV ĐHCQ có mặt ngày 01/01/2024 theo khối ngành = quy mô SV ĐHCQ có mặt học kỳ II năm học 2023-2024). Bao gồm:</t>
  </si>
  <si>
    <t>Số lượng SV ĐHCQ tuyển sinh năm 2023 (Khóa 64)</t>
  </si>
  <si>
    <t>Số lượng SV ĐHCQ tuyển sinh năm 2022 (Khóa 63)</t>
  </si>
  <si>
    <t>Số lượng SV ĐHCQ tuyển sinh năm 2021 (Khóa 62)</t>
  </si>
  <si>
    <t>d</t>
  </si>
  <si>
    <t>Số lượng SV ĐHCQ tuyển sinh năm 2020 (Khóa 61)</t>
  </si>
  <si>
    <t>e</t>
  </si>
  <si>
    <t>Số lượng SV ĐHCQ tuyển sinh năm 2019 (Khóa 60) hệ 4,5-5 năm</t>
  </si>
  <si>
    <t>f</t>
  </si>
  <si>
    <t>g</t>
  </si>
  <si>
    <t>+</t>
  </si>
  <si>
    <t>Số giảm trong năm 2024 (dự kiến số SV LTCQ tốt nghiệp, thôi học, xóa tên, kỷ luật trong cả năm 2024). Bao gồm:</t>
  </si>
  <si>
    <r>
      <t xml:space="preserve">Số lượng SV ĐHCQ đã hết thời gian thiết kế chuẩn, bao gồm:
   - SV tuyển sinh năm 2019 về trước: </t>
    </r>
    <r>
      <rPr>
        <i/>
        <sz val="10"/>
        <rFont val="Times New Roman"/>
        <family val="1"/>
      </rPr>
      <t xml:space="preserve">Hệ 4 năm: từ khóa 60 về trước
 </t>
    </r>
    <r>
      <rPr>
        <sz val="10"/>
        <rFont val="Times New Roman"/>
        <family val="1"/>
      </rPr>
      <t xml:space="preserve">  - SV tuyển sinh năm 2018 về trước:</t>
    </r>
    <r>
      <rPr>
        <i/>
        <sz val="10"/>
        <rFont val="Times New Roman"/>
        <family val="1"/>
      </rPr>
      <t xml:space="preserve"> Hệ 4,5 - 5 năm: từ khóa 59 về trước</t>
    </r>
  </si>
  <si>
    <t>Số tăng trong năm 2024 gồm: Dự kiến số SV ĐHVQ tuyển mới năm 2024 theo khối ngành (trừ các ngành sư phạm)</t>
  </si>
  <si>
    <t xml:space="preserve"> - Dự kiến số lượng SV ĐHCQ tuyển sinh năm 2024 (Khóa 65)</t>
  </si>
  <si>
    <t>Quy mô cuối năm 2024 (là số SV ĐHCQ có mặt ngày 31/12/2024 theo khối ngành = quy mô SV ĐHCQ có mặt học kỳ I năm học 2024-2025)</t>
  </si>
  <si>
    <t>Quy mô đầu năm 2024 (là số SV LTCQ có mặt ngày 01/01/2024 theo khối ngành = quy mô SV LTCQ có mặt học kỳ II năm học 2023-2024). Bao gồm:</t>
  </si>
  <si>
    <t>Số lượng SV LTCQ tuyển sinh năm 2023 (Khóa 62)</t>
  </si>
  <si>
    <t>Số lượng SV LTCQ tuyển sinh năm 2022 (Khóa 61)</t>
  </si>
  <si>
    <r>
      <t xml:space="preserve">Số lượng SV LTCQ đã hết thời gian thiết kế chuẩn, bao gồm:
   - SV tuyển sinh năm 2021 về trước: </t>
    </r>
    <r>
      <rPr>
        <i/>
        <sz val="10"/>
        <rFont val="Times New Roman"/>
        <family val="1"/>
      </rPr>
      <t xml:space="preserve">Hệ 2 năm: Khóa 60 về trước
 </t>
    </r>
    <r>
      <rPr>
        <sz val="10"/>
        <rFont val="Times New Roman"/>
        <family val="1"/>
      </rPr>
      <t xml:space="preserve">  - SV tuyển sinh năm 2020 về trước:</t>
    </r>
    <r>
      <rPr>
        <i/>
        <sz val="10"/>
        <rFont val="Times New Roman"/>
        <family val="1"/>
      </rPr>
      <t xml:space="preserve"> Hệ 2,5 - 3 năm: Khóa 59 về trước</t>
    </r>
  </si>
  <si>
    <t>Số tăng trong năm 2024 gồm: Dự kiến số SV LTCQ tuyển mới năm 2024 theo khối ngành</t>
  </si>
  <si>
    <t xml:space="preserve"> - Dự kiến số lượng SV LTCQ tuyển sinh năm 2024 (Khóa 63)</t>
  </si>
  <si>
    <t>Quy mô cuối năm 2024 (là số SV LTCQ có mặt ngày 31/12/2024 theo khối ngành = quy mô SV LTCQ có mặt học kỳ I năm học 2024-2025)</t>
  </si>
  <si>
    <t>Quy mô đầu năm 2024 (là số SV VB2 có mặt ngày 01/01/2024 theo khối ngành = quy mô SV VB2 có mặt học kỳ II năm học 2023-2024). Bao gồm:</t>
  </si>
  <si>
    <t>Số lượng SV VB2 tuyển sinh năm 2023 (Khóa 64)</t>
  </si>
  <si>
    <t>Số lượng SV VB2 tuyển sinh năm 2022 (Khóa 63)</t>
  </si>
  <si>
    <t>Số lượng SV VB2 đã hết thời gian thiết kế chuẩn ( SV VB2 tuyển sinh năm 2021 trở về trước - khóa 62 về trước)</t>
  </si>
  <si>
    <t>Số giảm trong năm 2024 (dự kiến số SV VB2 tốt nghiệp, thôi học, xóa tên, kỷ luật trong cả năm 2024). Bao gồm:</t>
  </si>
  <si>
    <t>Số tăng trong năm 2024 gồm: Dự kiến số SV VB2 tuyển mới năm 2024 theo khối ngành</t>
  </si>
  <si>
    <t>Dự kiến tuyển mới sinh viên văn bằng 2 năm 2024 -  Khóa 65
"Giao kế hoạch tối thiểu bằng số tuyển sinh của K64"</t>
  </si>
  <si>
    <t>Quy mô cuối năm 2024 (là số SV VB2 có mặt ngày 31/12/2024 theo khối ngành = quy mô SV VB2 có mặt học kỳ I năm học 2024-2025)</t>
  </si>
  <si>
    <t>Quy mô đầu năm 2024 (là số SV N2 có mặt ngày 01/01/2024 theo khối ngành = quy mô SV N2 có mặt học kỳ II năm học 2023-2024). Bao gồm:</t>
  </si>
  <si>
    <t>Số giảm trong năm 2024 (dự kiến số SV N2 tốt nghiệp, thôi học, xóa tên, kỷ luật trong cả năm 2024). Bao gồm:</t>
  </si>
  <si>
    <t>Số tăng trong năm 2024 gồm: Dự kiến số SV N2 tuyển mới năm 2024 theo khối ngành</t>
  </si>
  <si>
    <t>Dự kiến SV N2 tuyển năm 2024</t>
  </si>
  <si>
    <t>Quy mô cuối năm 2024 (là số SV N2 có mặt ngày 31/12/2024 theo khối ngành = quy mô SV N2 có mặt học kỳ I năm học 2024-2025)</t>
  </si>
  <si>
    <t>Quy mô đầu năm 2024 (là số LHS ĐH có mặt ngày 01/01/2024 theo khối ngành = quy mô LHS ĐH có mặt học kỳ II năm học 2023-2024). Bao gồm:</t>
  </si>
  <si>
    <t>Lưu học sinh tuyển sinh năm 2019 trở về trước (Khóa 60 về trước)</t>
  </si>
  <si>
    <t>Lưu học sinh tuyển sinh năm 2020 (Khóa 61)</t>
  </si>
  <si>
    <t>Lưu học sinh tuyển sinh năm 2021 (Khóa 62)</t>
  </si>
  <si>
    <t>Lưu học sinh tuyển sinh năm 2022 (Khóa 63)</t>
  </si>
  <si>
    <t>Lưu học sinh tuyển sinh năm 2023 (Khóa 64)</t>
  </si>
  <si>
    <t>Số giảm trong năm 2024 (dự kiến số LHS ĐH tốt nghiệp, thôi học, xóa tên, kỷ luật trong cả năm 2024). Bao gồm:</t>
  </si>
  <si>
    <t>Số tăng trong năm 2024 gồm: Dự kiến số LHS ĐH tuyển mới năm 2024 theo khối ngành</t>
  </si>
  <si>
    <t>Dự kiến tuyển mới lưu học sinh năm 2024 (Khóa 65)</t>
  </si>
  <si>
    <t>Quy mô cuối năm 2024 (là số LHS ĐHcó mặt ngày 31/12/2024 theo khối ngành = quy mô LHS ĐH có mặt học kỳ I năm học 2024-2025)</t>
  </si>
  <si>
    <t>Đơn vị tính: học viên, nghiên cứu sinh</t>
  </si>
  <si>
    <t>Quy mô đầu năm 2024 (là số HV có mặt ngày 01/01/2024 theo khối ngành = quy mô HV có mặt học kỳ II năm học 2023-2024). Bao gồm:</t>
  </si>
  <si>
    <t>Học viên tuyển sinh năm 2023 (Khóa 31)</t>
  </si>
  <si>
    <t>Số giảm trong năm 2024 (dự kiến số HV tốt nghiệp, thôi học, xóa tên, kỷ luật trong cả năm 2024). Bao gồm:</t>
  </si>
  <si>
    <t>Số tăng trong năm 2024 gồm: Dự kiến số HV tuyển mới năm 2024 theo khối ngành</t>
  </si>
  <si>
    <t>Học viên tuyển sinh năm 2024  (Khóa 32)</t>
  </si>
  <si>
    <t>Quy mô cuối năm 2024 (là số HV có mặt ngày 31/12/2024 theo khối ngành = quy mô HV có mặt học kỳ I năm học 2024-2025)</t>
  </si>
  <si>
    <t>Quy mô đầu năm 2024 (là số LHS có mặt ngày 01/01/2024 theo khối ngành = quy mô HV có mặt học kỳ II năm học 2023-2024). Bao gồm:</t>
  </si>
  <si>
    <t>LHS tuyển sinh năm 2023 (Khóa 31)</t>
  </si>
  <si>
    <t>LHS tuyển sinh năm 2022 (Khóa 30)</t>
  </si>
  <si>
    <t>LHS  tuyển sinh năm 2021 (Khóa 29) trở về trước</t>
  </si>
  <si>
    <t>Số giảm trong năm 2024 (dự kiến số LHS tốt nghiệp, thôi học, xóa tên, kỷ luật trong cả năm 2024). Bao gồm:</t>
  </si>
  <si>
    <t>Số tăng trong năm 2024 gồm: Dự kiến số LHS tuyển mới năm 2024 theo khối ngành</t>
  </si>
  <si>
    <t>LHS tuyển sinh năm 2024  (Khóa 32)</t>
  </si>
  <si>
    <t>Quy mô cuối năm 2024 (là số LHS có mặt ngày 31/12/2024 theo khối ngành = quy mô LHS có mặt học kỳ I năm học 2024-2025)</t>
  </si>
  <si>
    <t>Quy mô đầu năm 2024 (là số nghiên cứu sinh có mặt ngày 01/01/2024 theo khối ngành = quy mô nghiên cứu sinh có mặt học kỳ II năm học 2023-2024). Bao gồm:</t>
  </si>
  <si>
    <t>NCS tuyển sinh năm 2023 - năm thứ 1</t>
  </si>
  <si>
    <t>NCS tuyển sinh năm 2022 - năm thứ 2</t>
  </si>
  <si>
    <t>NCS tuyển sinh năm 2021 - năm thứ 3</t>
  </si>
  <si>
    <t>NCS tuyển sinh năm 2020 - năm thứ 4</t>
  </si>
  <si>
    <t>NCS tuyển sinh năm 2019 - Gia hạn năm 1</t>
  </si>
  <si>
    <t>NCS tuyển sinh năm 2018 - Gia hạn năm 2</t>
  </si>
  <si>
    <t>NCS tuyển sinh năm 2017 về trước</t>
  </si>
  <si>
    <t>Số giảm trong năm 2024 (dự kiến sốnghiên cứu sinh tốt nghiệp, thôi học, xóa tên, kỷ luật trong cả năm 2024). Bao gồm:</t>
  </si>
  <si>
    <t>Số tăng trong năm 2024 gồm: Dự kiến số nghiên cứu sinh tuyển mới năm 2024 theo khối ngành</t>
  </si>
  <si>
    <t>NCS tuyển sinh năm 2024</t>
  </si>
  <si>
    <t>Quy mô cuối năm 2024 (là số nghiên cứu sinh có mặt ngày 31/12/2024 theo khối ngành = quy mô nghiên cứu sinh có mặt học kỳ I năm học 2024-2025)</t>
  </si>
  <si>
    <t>Quy mô đầu năm 2024 (là số nghiên cứu sinh là LHS có mặt ngày 01/01/2024 theo khối ngành = quy mô nghiên cứu sinh  là LHS có mặt học kỳ II năm học 2023-2024). Bao gồm:</t>
  </si>
  <si>
    <t>Số giảm trong năm 2024 (dự kiến số nghiên cứu sinh là LHS tốt nghiệp, thôi học, xóa tên, kỷ luật trong cả năm 2024). Bao gồm:</t>
  </si>
  <si>
    <t>Số tăng trong năm 2024 gồm: Dự kiến số nghiên cứu sinh là LHS tuyển mới năm 2024 theo khối ngành</t>
  </si>
  <si>
    <t>Quy mô cuối năm 2024 (là số nghiên cứu sinh là LHS có mặt ngày 31/12/2024 theo khối ngành = quy mô nghiên cứu sinh là LHS có mặt học kỳ I năm học 2024-2025)</t>
  </si>
  <si>
    <t>Quy mô đầu năm 2024 (là số SV VHVL có mặt ngày 01/01/2024 theo khối ngành = quy mô SV VHVL  có mặt học kỳ II năm học 2023-2024). Bao gồm:</t>
  </si>
  <si>
    <t>VLVH tuyển sinh năm 2023</t>
  </si>
  <si>
    <t>VLVH tuyển sinh năm 2022</t>
  </si>
  <si>
    <t>VLVH tuyển sinh năm 2021</t>
  </si>
  <si>
    <t>VLVH tuyển sinh năm 2020</t>
  </si>
  <si>
    <t>VLVH tuyển sinh năm 2019 trở về trước</t>
  </si>
  <si>
    <t>Số giảm trong năm 2024 (dự kiến số SV VHVL tốt nghiệp, thôi học, xóa tên, kỷ luật trong cả năm 2024). Bao gồm:</t>
  </si>
  <si>
    <t>Số tăng trong năm 2024 gồm: Dự kiến số SV VHVL tuyển mới năm 2024 theo khối ngành</t>
  </si>
  <si>
    <t>Quy mô cuối năm 2024 (là số SV VHVL có mặt ngày 31/12/2024 theo khối ngành = quy mô SV VHVL có mặt học kỳ I năm học 2024-2025)</t>
  </si>
  <si>
    <t>Quy mô đầu năm 2024 (là số SV VLVH đối tượng nâng chuẩn theo NĐ 71  có mặt ngày 01/01/2024 theo khối ngành = quy mô SV VLVH đối tượng nâng chuẩn theo NĐ 71 có mặt học kỳ II năm học 2023-2024). Bao gồm:</t>
  </si>
  <si>
    <t>VLVH đối tượng nâng chuẩn theo NĐ 71 tuyển sinh năm 2023</t>
  </si>
  <si>
    <t>VLVH đối tượng nâng chuẩn theo NĐ 71 tuyển sinh năm 2022</t>
  </si>
  <si>
    <t>VLVH đối tượng nâng chuẩn theo NĐ 71 tuyển sinh năm 2021</t>
  </si>
  <si>
    <t>VLVH đối tượng nâng chuẩn theo NĐ 71 tuyển sinh năm 2020</t>
  </si>
  <si>
    <t>VLVH đối tượng nâng chuẩn theo NĐ 71 tuyển sinh năm 2019 trở về trước</t>
  </si>
  <si>
    <t>Số giảm trong năm 2024 (dự kiến số SV VHVL đối tượng nâng chuẩn theo NĐ 71 tốt nghiệp, thôi học, xóa tên, kỷ luật trong cả năm 2024). Bao gồm:</t>
  </si>
  <si>
    <t>Số tăng trong năm 2024 gồm: Dự kiến số SV VHVL đối tượng nâng chuẩn theo NĐ 71tuyển mới năm 2024 theo khối ngành</t>
  </si>
  <si>
    <t>VLVH đối tượng nâng chuẩn theo Nghị định 71 tuyển mới năm 2024</t>
  </si>
  <si>
    <t>Quy mô cuối năm 2024 (là số SV VHVL đối tượng nâng chuẩn theo NĐ 71 có mặt ngày 31/12/2024 theo khối ngành = quy mô SV VHVL đối tượng nâng chuẩn theo NĐ 71 có mặt học kỳ I năm học 2024-2025)</t>
  </si>
  <si>
    <t>Quy mô đầu năm 2024 (là số SV ĐTTX truyền thống có mặt ngày 01/01/2024 theo khối ngành = quy mô SV ĐTTX truyền thống có mặt học kỳ II năm học 2023-2024). Bao gồm:</t>
  </si>
  <si>
    <t>ĐTTX truyền thống tuyển sinh năm 2021 (khóa 62)</t>
  </si>
  <si>
    <t>ĐTTX truyền thống tuyển sinh năm 2020 (khóa 61)</t>
  </si>
  <si>
    <t>ĐTTX truyền thống tuyển sinh năm 2019 trở về trước (khóa 60 về trước)</t>
  </si>
  <si>
    <t>Số giảm trong năm 2024 (dự kiến số SV ĐTTX truyền thống tốt nghiệp, thôi học, xóa tên, kỷ luật trong cả năm 2024). Bao gồm:</t>
  </si>
  <si>
    <t>Số tăng trong năm 2024 gồm: Dự kiến số SV ĐTTX truyền thống tuyển mới năm 2024 theo khối ngành</t>
  </si>
  <si>
    <t>ĐTTX truyền thống tuyển mới năm 2024 (khóa 65)</t>
  </si>
  <si>
    <t>Quy mô cuối năm 2024 (là số SV ĐTTX truyền thống có mặt ngày 31/12/2024 theo khối ngành = quy mô SV ĐTTX truyền thống có mặt học kỳ I năm học 2024-2025)</t>
  </si>
  <si>
    <t>Quy mô đầu năm 2024 (là số SV ĐTTX trực tuyến có mặt ngày 01/01/2024 theo khối ngành = quy mô SV ĐTTX trực tuyến có mặt học kỳ II năm học 2023-2024). Bao gồm:</t>
  </si>
  <si>
    <t>ĐTTX trực tuyến tuyển sinh năm 2023 (khóa 64)</t>
  </si>
  <si>
    <t>ĐTTX trực tuyến tuyển sinh năm 2022 (khóa 63)</t>
  </si>
  <si>
    <t>ĐTTX trực tuyến tuyển sinh năm 2021 (khóa 62)</t>
  </si>
  <si>
    <t>Số giảm trong năm 2024 (dự kiến số SV ĐTTX trực tuyến tốt nghiệp, thôi học, xóa tên, kỷ luật trong cả năm 2024). Bao gồm:</t>
  </si>
  <si>
    <t>Số tăng trong năm 2024 gồm: Dự kiến số SV ĐTTX trực tuyến tuyển mới năm 2024 theo khối ngành</t>
  </si>
  <si>
    <t>ĐTTX trực tuyến tuyển mới năm 2024 (khóa 65)</t>
  </si>
  <si>
    <t>Quy mô cuối năm 2024 (là số SV ĐTTX trực tuyến có mặt ngày 31/12/2024 theo khối ngành = quy mô SV ĐTTX trực tuyếncó mặt học kỳ I năm học 2024-2025)</t>
  </si>
  <si>
    <t>KẾ HOẠCH  KINH PHÍ THỰC TẬP, RÈN NGHỀ, THỰC TẾ NĂM 2024</t>
  </si>
  <si>
    <r>
      <t xml:space="preserve">Số SV 
tham gia </t>
    </r>
    <r>
      <rPr>
        <sz val="10"/>
        <color theme="1"/>
        <rFont val="Times New Roman"/>
        <family val="1"/>
      </rPr>
      <t>(tính tất cả các đợt thực hiện trong năm 2024)</t>
    </r>
  </si>
  <si>
    <t xml:space="preserve">Số đoàn/số cơ sở thực tập, thực tế </t>
  </si>
  <si>
    <t xml:space="preserve">Tổng kinh phí (dự kiến) </t>
  </si>
  <si>
    <t>Tổng kinh phí (không tín giờ chuẩn)</t>
  </si>
  <si>
    <t>Số kinh phí đề nghị cấp  năm 2024</t>
  </si>
  <si>
    <t>Phần kinh phí Trường Khoa thực hiện</t>
  </si>
  <si>
    <t>Phần kinh phí Phòng Đào tạo thực hiện</t>
  </si>
  <si>
    <r>
      <t xml:space="preserve">Công tác thực tập, thực tế, rèn nghề do các Trường, Khoa triển khai </t>
    </r>
    <r>
      <rPr>
        <i/>
        <sz val="12"/>
        <color rgb="FFFF0000"/>
        <rFont val="Times New Roman"/>
        <family val="1"/>
      </rPr>
      <t>(Không tính các hoạt động đã được cấp kinh phí trong các khoản kinh phí khoán)</t>
    </r>
  </si>
  <si>
    <t>Tổng thu (bằng số SV nhân với số tín chỉ thực tập, nhân với hệ số môn và đơn giá,…)</t>
  </si>
  <si>
    <t>Tổng chi (Tối đa bằng 70% tổng thu)</t>
  </si>
  <si>
    <t>b1</t>
  </si>
  <si>
    <t>Chi cho cán bộ giảng dạy giờ chuẩn (theo quy chế đơn giá thừa giờ 90.000)</t>
  </si>
  <si>
    <t>b2</t>
  </si>
  <si>
    <t>Chi cho cán bộ giảng dạy: Hướng dẫn, chấm báo cáo,...</t>
  </si>
  <si>
    <t>b3</t>
  </si>
  <si>
    <t>Chi cho công tác tổ chức quản lý các cấp, dự toán, thanh toán, báo cáo</t>
  </si>
  <si>
    <t>b4</t>
  </si>
  <si>
    <t>Chi cho liên hệ, triển khai, kiểm tra, tổng kết</t>
  </si>
  <si>
    <t>b5</t>
  </si>
  <si>
    <t>Chi cho cở sở thực tập ngoài trường</t>
  </si>
  <si>
    <t>b6</t>
  </si>
  <si>
    <t>Chi hỗ trợ hoạt động của SV (nếu có)</t>
  </si>
  <si>
    <t>b7</t>
  </si>
  <si>
    <t>Chi khác (nếu có)</t>
  </si>
  <si>
    <t>Tổng thu (bằng số SV nhân với số tín chỉ rèn nghề,…)</t>
  </si>
  <si>
    <t xml:space="preserve">Tổng chi </t>
  </si>
  <si>
    <t>Chi cho cở sở rèn nghề ngoài trường (các trường PT, giáo viên hướng dẫn, sở GD&amp;ĐT, phòng Giáo dục,...)</t>
  </si>
  <si>
    <t>….</t>
  </si>
  <si>
    <t>Công tác thực tập, thực tế, rèn nghề do Phòng Đào tạo triển khai</t>
  </si>
  <si>
    <t>Tổng thu (bằng số SV nhân với số tín chỉ thực tập,…)</t>
  </si>
  <si>
    <t>Chi cho cở sở rèn nghề ngoài trường (các trường PT, Giáo viên hướng dẫn, Sở GD&amp;ĐT, phòng Giáo dục,...)</t>
  </si>
  <si>
    <t>=(3)x(4)x(5)x(6)x(7)</t>
  </si>
  <si>
    <t>+ Dạy  chuyên đề ThS = (3)*(5)*(6)*16,5*1,5;
 + Dạy chuyên đề TS = (3)*(6)*16,5*2</t>
  </si>
  <si>
    <t>Hướng dẫn Luận văn, Đồ án, Luận án</t>
  </si>
  <si>
    <t>b.1</t>
  </si>
  <si>
    <t>Thực hành đồ án</t>
  </si>
  <si>
    <t>b.2</t>
  </si>
  <si>
    <t>b.3</t>
  </si>
  <si>
    <t>Hướng dẫn đồ án TN</t>
  </si>
  <si>
    <t>b.4</t>
  </si>
  <si>
    <r>
      <t>H</t>
    </r>
    <r>
      <rPr>
        <b/>
        <sz val="10"/>
        <color rgb="FF0070C0"/>
        <rFont val="Times New Roman"/>
        <family val="1"/>
      </rPr>
      <t>ọc kỳ 1 (2024-2025)</t>
    </r>
  </si>
  <si>
    <r>
      <t xml:space="preserve">Số lượng SV ĐHCQ đã hết thời gian thiết kế chuẩn nhưng vẫn còn trong thời gian đào tạo, bao gồm:
   - SV tuyển sinh năm 2019 về trước: </t>
    </r>
    <r>
      <rPr>
        <i/>
        <sz val="10"/>
        <rFont val="Times New Roman"/>
        <family val="1"/>
      </rPr>
      <t xml:space="preserve">Hệ 4 năm: từ khóa 57 đến khóa 60
 </t>
    </r>
    <r>
      <rPr>
        <sz val="10"/>
        <rFont val="Times New Roman"/>
        <family val="1"/>
      </rPr>
      <t xml:space="preserve">  - SV tuyển sinh năm 2018 về trước:</t>
    </r>
    <r>
      <rPr>
        <i/>
        <sz val="10"/>
        <rFont val="Times New Roman"/>
        <family val="1"/>
      </rPr>
      <t xml:space="preserve"> Hệ 4,5 - 5 năm: từ khóa 55 đến khóa 59
Bao gồm các lý do (thống kê theo thứ tự ưu tiên các lý do chưa tốt nghiệp)</t>
    </r>
  </si>
  <si>
    <t>Nhóm 1: Chưa tích lũy đủ tín chỉ các học phần của ngành đào tạo/ điểm tích lũy chưa đạt &gt;= 2.0</t>
  </si>
  <si>
    <t>Nhóm 2: Chưa có chứng chỉ tiếng anh theo chuẩn đầu ra</t>
  </si>
  <si>
    <t xml:space="preserve">Nhóm 3: Chưa hoàn thành các chứng chỉ giáo dục thể chất, chứng chỉ giáo dục quốc phòng </t>
  </si>
  <si>
    <t>Nhóm 4: Nợ phí (học phí, giấy thi giấy nháp, và các khoản thu khác nếu có)</t>
  </si>
  <si>
    <t>Nhóm 5: Bảo lưu vì các lý do cá nhân</t>
  </si>
  <si>
    <r>
      <t xml:space="preserve">Số lượng SV ĐHCQ đã hết thời gian đào tạo nhưng chưa tốt nghiệp, gồm:
   - </t>
    </r>
    <r>
      <rPr>
        <i/>
        <sz val="10"/>
        <rFont val="Times New Roman"/>
        <family val="1"/>
      </rPr>
      <t>Hệ 4 năm: từ khóa 56 về trước
   - Hệ 4,5- 5 năm: từ khóa 54 về trước</t>
    </r>
  </si>
  <si>
    <t>Học viên tuyển sinh năm 2020 và 2021 (Khóa 28 và khóa 29)</t>
  </si>
  <si>
    <t>Các học viên đã quá thời gian đào tạo</t>
  </si>
  <si>
    <t>(Mẫu dành cho các đơn vị đào tạo gồm: Cao học,  tiến sĩ)</t>
  </si>
  <si>
    <t>Cộng tổng kinh phí của hoạt động</t>
  </si>
  <si>
    <t>PHẦN I- BIỂU THỐNG KÊ ĐÁNH GIÁ TÌNH HÌNH THỰC HIỆN KẾ HOẠCH NĂM 2023, ĐỐI SÁNH SỐ THỰC HIỆN SO VỚI SỐ KẾ HOẠCH</t>
  </si>
  <si>
    <t>Phần 2</t>
  </si>
  <si>
    <t>Phần I: Biểu thống kê đánh giá tình hình thực hiện kế hoạch năm 2023</t>
  </si>
  <si>
    <t>Phần II: Biểu xây dựng kế hoạch năm 2024</t>
  </si>
  <si>
    <t>+ Dạy  lý thuyết = (3)*(5)*(7)*16,5;
+ Dạy học phần dự án Dự án = (3)*(5)*(7) *16,5* 1,3;
+ Dạy thực hành = (3)*(6)*15;
+ Thực tập ngoài SP = 2*(8);</t>
  </si>
  <si>
    <t>KẾ HOẠCH ĐÀO TẠO - GIẢNG DẠY BẬC ĐẠI HỌC NĂM 2024</t>
  </si>
  <si>
    <t>KẾ HOẠCH ĐÀO TẠO - GIẢNG DẠY SAU ĐẠI HỌC NĂM 2024</t>
  </si>
  <si>
    <t>Giảng dạy Cao học</t>
  </si>
  <si>
    <t>Đào tạo cao học, Nghiên cứu sinh</t>
  </si>
  <si>
    <t>Hướng dẫn Luận án tiến sĩ</t>
  </si>
  <si>
    <t>Danh mục mẫu biểu đính kèm Công văn số 1400/ĐHV-KHTC ngày 14/11/2023 về việc hướng dẫn xây dựng kế hoạch đào tạo, giảng dạy và lập dự toán năm 2024</t>
  </si>
  <si>
    <t>TRƯỜNG SƯ PHẠM</t>
  </si>
  <si>
    <t>KHOA/TRUNG TÂM: ….................</t>
  </si>
  <si>
    <t>KHOA: ….................</t>
  </si>
  <si>
    <t>TRUNG TÂM: ….................</t>
  </si>
  <si>
    <t>NGƯỜI LẬP KẾ HOẠCH</t>
  </si>
  <si>
    <t>(Ký và ghi rõ họ và tên)</t>
  </si>
  <si>
    <t>Biểu số 2a1</t>
  </si>
  <si>
    <t>Đơn vị quản lý</t>
  </si>
  <si>
    <t>Đơn vị cấp 3/Bộ môn/Tổ chuyên môn</t>
  </si>
  <si>
    <t>Giới tính</t>
  </si>
  <si>
    <t>Ngày tháng năm sinh</t>
  </si>
  <si>
    <t>Mã ngạch</t>
  </si>
  <si>
    <t>TĐ Chuyên môn</t>
  </si>
  <si>
    <t>Học hàm</t>
  </si>
  <si>
    <t>Chuyên ngành đào tạo</t>
  </si>
  <si>
    <t>Loại GV</t>
  </si>
  <si>
    <t>Trình độ ngoại ngữ</t>
  </si>
  <si>
    <t>Trình độ tin học</t>
  </si>
  <si>
    <t>Nghiệp vụ SP</t>
  </si>
  <si>
    <t>Chứng chỉ CDNN</t>
  </si>
  <si>
    <t>Chứng chỉ QLNN</t>
  </si>
  <si>
    <t>Chứng chỉ QPAN</t>
  </si>
  <si>
    <t>Lý luận chính trị</t>
  </si>
  <si>
    <t>Ngày vào đảng</t>
  </si>
  <si>
    <t>Số năm đến tuổi nghỉ hưu</t>
  </si>
  <si>
    <t>V.07.01.02</t>
  </si>
  <si>
    <t>GVC 3/8/2019</t>
  </si>
  <si>
    <t>ĐT 3 - 2019</t>
  </si>
  <si>
    <t>TCLLCT</t>
  </si>
  <si>
    <t>V.07.01.03</t>
  </si>
  <si>
    <t>TS Nga</t>
  </si>
  <si>
    <t>01.003</t>
  </si>
  <si>
    <t>ĐT 4 - 2018</t>
  </si>
  <si>
    <t>CV 2019</t>
  </si>
  <si>
    <t>ĐT 4 - 2017</t>
  </si>
  <si>
    <t>Lịch sử thế giới</t>
  </si>
  <si>
    <t>CV 2019/CVC 2021</t>
  </si>
  <si>
    <t>Đã học 2012</t>
  </si>
  <si>
    <t>01.004</t>
  </si>
  <si>
    <t>B1 (KS 11/2019)</t>
  </si>
  <si>
    <t>Đợt năm 2014</t>
  </si>
  <si>
    <t>B1</t>
  </si>
  <si>
    <t>Đối tượng 4</t>
  </si>
  <si>
    <t>GVSP</t>
  </si>
  <si>
    <t>CC UDCNTTCB 2018</t>
  </si>
  <si>
    <t>GVC 31/5/2018</t>
  </si>
  <si>
    <t>A2</t>
  </si>
  <si>
    <t>TS Trung Quốc</t>
  </si>
  <si>
    <t>B2</t>
  </si>
  <si>
    <t>GVC 24/7/2020</t>
  </si>
  <si>
    <t>Khoa học giáo dục</t>
  </si>
  <si>
    <t>2020</t>
  </si>
  <si>
    <t>B2 (KS 11/2019)</t>
  </si>
  <si>
    <t>TS Đức</t>
  </si>
  <si>
    <t>Tiếng Anh</t>
  </si>
  <si>
    <t>CC UDCNTT CB 8/10/2019</t>
  </si>
  <si>
    <t>GVSP chủ chốt</t>
  </si>
  <si>
    <t>CCLLCT</t>
  </si>
  <si>
    <t>GVC 2019</t>
  </si>
  <si>
    <t>ThS Australia</t>
  </si>
  <si>
    <t>CN Tiếng Anh</t>
  </si>
  <si>
    <t>Công nghệ thông tin</t>
  </si>
  <si>
    <t>ThS CNTT</t>
  </si>
  <si>
    <t>V.07.01.01</t>
  </si>
  <si>
    <t>GV QLGD</t>
  </si>
  <si>
    <t>GVCC 4/1/2019</t>
  </si>
  <si>
    <t>ĐT 4 - 2021</t>
  </si>
  <si>
    <t>TS Australia</t>
  </si>
  <si>
    <t>Kỹ thuật</t>
  </si>
  <si>
    <t>B2 (KS 3/2020)</t>
  </si>
  <si>
    <t>B1 4/5/2018</t>
  </si>
  <si>
    <t>TS nước ngoài</t>
  </si>
  <si>
    <t>Đợt 1 năm 2014</t>
  </si>
  <si>
    <t>Đối tượng 2</t>
  </si>
  <si>
    <t>Lịch sử</t>
  </si>
  <si>
    <t>Lịch sử  Việt Nam</t>
  </si>
  <si>
    <t>CN Ngôn ngữ Anh</t>
  </si>
  <si>
    <t>Khoa Vật lý</t>
  </si>
  <si>
    <t>SP Vật lý</t>
  </si>
  <si>
    <t>Văn học Việt Nam</t>
  </si>
  <si>
    <t>Ngữ văn</t>
  </si>
  <si>
    <t>Khoa Ngữ văn</t>
  </si>
  <si>
    <t>CC UDCNTTCB</t>
  </si>
  <si>
    <t>Đợt 2 năm 2017</t>
  </si>
  <si>
    <t>Vật lý</t>
  </si>
  <si>
    <t>Quản lý giáo dục</t>
  </si>
  <si>
    <t>Kinh tế chính trị</t>
  </si>
  <si>
    <t>Khoa học môi trường</t>
  </si>
  <si>
    <t>CVC 2021</t>
  </si>
  <si>
    <t>Sinh học</t>
  </si>
  <si>
    <t>Thực vật học</t>
  </si>
  <si>
    <t>Miễn</t>
  </si>
  <si>
    <t>Quang học</t>
  </si>
  <si>
    <t>TS Ba Lan</t>
  </si>
  <si>
    <t>Hóa học</t>
  </si>
  <si>
    <t>Toán học</t>
  </si>
  <si>
    <t>Lý thuyết xác suất &amp; thống kê toán học</t>
  </si>
  <si>
    <t>Khoa Lịch sử</t>
  </si>
  <si>
    <t>Khoa Toán học</t>
  </si>
  <si>
    <t>LL&amp;PPDH bộ môn Toán</t>
  </si>
  <si>
    <t>Khoa học</t>
  </si>
  <si>
    <t>Giáo dục mầm non</t>
  </si>
  <si>
    <t>B2 - 21/2/2017</t>
  </si>
  <si>
    <t>Đã học năm 2012</t>
  </si>
  <si>
    <t>Giáo dục thể chất</t>
  </si>
  <si>
    <t>Giáo dục chính trị</t>
  </si>
  <si>
    <t>Cử nhân CNTT</t>
  </si>
  <si>
    <t>Khoa Hóa học</t>
  </si>
  <si>
    <t>SP Hóa học</t>
  </si>
  <si>
    <t>Hóa vô cơ</t>
  </si>
  <si>
    <t>Khoa Sinh học</t>
  </si>
  <si>
    <t>GVC 31/5/2018, GVCC 4/1/2019</t>
  </si>
  <si>
    <t>ĐT 4 - 2017, ĐT 3 - 2019</t>
  </si>
  <si>
    <t>Khoa Giáo dục Chính trị</t>
  </si>
  <si>
    <t>Triết học</t>
  </si>
  <si>
    <t>LL&amp;PPDH bộ môn Hóa học</t>
  </si>
  <si>
    <t>Khoa học Giáo dục/Quản lý giáo dục</t>
  </si>
  <si>
    <t>Đại số &amp; lý thuyết số</t>
  </si>
  <si>
    <t>Động vật học</t>
  </si>
  <si>
    <t>Khoa Địa lý</t>
  </si>
  <si>
    <t>Địa lý</t>
  </si>
  <si>
    <t>Địa lý kinh tế</t>
  </si>
  <si>
    <t>Địa lý học</t>
  </si>
  <si>
    <t>Tương đương B2 5/11/2018</t>
  </si>
  <si>
    <t>SP Toán</t>
  </si>
  <si>
    <t>Toán giải tích</t>
  </si>
  <si>
    <t>Khoa học giáo dục/Quản lý giáo dục</t>
  </si>
  <si>
    <t>Chính trị học</t>
  </si>
  <si>
    <t>Văn học</t>
  </si>
  <si>
    <t>Khoa Tâm lý - Giáo dục</t>
  </si>
  <si>
    <t>Hóa phân tích</t>
  </si>
  <si>
    <t>Hóa Hữu cơ</t>
  </si>
  <si>
    <t>SP Địa lý</t>
  </si>
  <si>
    <t>SP Lịch sử</t>
  </si>
  <si>
    <t>nữ</t>
  </si>
  <si>
    <t>LSĐCSVN</t>
  </si>
  <si>
    <t>CCLLCT 2022</t>
  </si>
  <si>
    <t>ThS nước ngoài</t>
  </si>
  <si>
    <t>Văn phòng Trường</t>
  </si>
  <si>
    <t>Lịch sử Việt Nam</t>
  </si>
  <si>
    <t>B2/2017
Cử nhân</t>
  </si>
  <si>
    <t>V.07.02.04</t>
  </si>
  <si>
    <t>GVMN hạng II 7/3/2020</t>
  </si>
  <si>
    <t>Đối tượng 3</t>
  </si>
  <si>
    <t>Lương Thị Thành Vinh</t>
  </si>
  <si>
    <t>Nguyễn Thị Hoài (A)</t>
  </si>
  <si>
    <t>Nguyễn Thị Mai Lan</t>
  </si>
  <si>
    <t>Địa lý tự nhiên</t>
  </si>
  <si>
    <t>Nguyễn Thị Trang Thanh</t>
  </si>
  <si>
    <t>Địa lý kinh tế - Chính trị</t>
  </si>
  <si>
    <t>Nguyễn Thị Việt Hà</t>
  </si>
  <si>
    <t>Giáo dục học/LL&amp;PP dạy học bộ môn Địa lý</t>
  </si>
  <si>
    <t>Khoa học giáo dục/LL&amp;PP dạy học bộ môn Địa lý</t>
  </si>
  <si>
    <t>Đợt 3 năm 2017</t>
  </si>
  <si>
    <t>Nguyễn Văn Đông</t>
  </si>
  <si>
    <t>Tiếng Pháp/A2</t>
  </si>
  <si>
    <t>Phạm Vũ Chung</t>
  </si>
  <si>
    <t>Địa lý tài nguyên &amp; môi trường</t>
  </si>
  <si>
    <t>Võ Thị Thu Hà (A)</t>
  </si>
  <si>
    <t>Võ Thị Vinh</t>
  </si>
  <si>
    <t>Giáo dục học/LL&amp;PPDH bộ môn Địa lý</t>
  </si>
  <si>
    <t>Bùi Thị Cần</t>
  </si>
  <si>
    <t>Đợt 10/2016</t>
  </si>
  <si>
    <t>Dương Thị Mai Hoa</t>
  </si>
  <si>
    <t>Hoàng Thị Nga (A)</t>
  </si>
  <si>
    <t>Lê Thị Nam An</t>
  </si>
  <si>
    <t>Nguyễn Thái Sơn (A)</t>
  </si>
  <si>
    <t>Nguyễn Thị Diệp</t>
  </si>
  <si>
    <t>Nguyễn Thị Hải Yến (A)</t>
  </si>
  <si>
    <t>KTCT</t>
  </si>
  <si>
    <t>Nguyễn Thị Kim Thi</t>
  </si>
  <si>
    <t>PPGD bộ môn GD chính trị</t>
  </si>
  <si>
    <t>Nguyễn Thị Mỹ Hương</t>
  </si>
  <si>
    <t>Phan Huy Chính</t>
  </si>
  <si>
    <t>Phan Thị Nhuần</t>
  </si>
  <si>
    <t>Trần Cao Nguyên</t>
  </si>
  <si>
    <t>Trần Thị Hạnh</t>
  </si>
  <si>
    <t>Nguyễn Thị Kim Chi</t>
  </si>
  <si>
    <t>LL&amp;PPDH GDCT</t>
  </si>
  <si>
    <t>CC UDCNTTCB 8/10/2019</t>
  </si>
  <si>
    <t>Nguyễn Thị Kỳ</t>
  </si>
  <si>
    <t>Khoa Giáo dục mầm non</t>
  </si>
  <si>
    <t>Nguyễn Thị Thu Hạnh</t>
  </si>
  <si>
    <t>Giáo dục học /Giáo dục mầm non</t>
  </si>
  <si>
    <t>LL&amp;LS GD</t>
  </si>
  <si>
    <t>Phạm Thị Hải Châu</t>
  </si>
  <si>
    <t>Toán học/Hình học Topo</t>
  </si>
  <si>
    <t>Phan Huy Hà</t>
  </si>
  <si>
    <t>SP âm nhạc</t>
  </si>
  <si>
    <t>Phan Thị Quỳnh Trang</t>
  </si>
  <si>
    <t>Trần Thị Hoàng Yến</t>
  </si>
  <si>
    <t>Văn</t>
  </si>
  <si>
    <t>Ngôn ngữ &amp; văn học</t>
  </si>
  <si>
    <t>Ngôn ngữ học/Ngôn ngữ &amp; văn học</t>
  </si>
  <si>
    <t>Trần Thị Thúy Nga (A)</t>
  </si>
  <si>
    <t>Giáo dục học/Giáo dục mầm non</t>
  </si>
  <si>
    <t>Võ Trọng Vinh</t>
  </si>
  <si>
    <t>Văn học nghệ thuật</t>
  </si>
  <si>
    <t>Chu Thị Hà Thanh</t>
  </si>
  <si>
    <t>Khoa Giáo dục Tiểu học</t>
  </si>
  <si>
    <t>KHXH&amp;NV/Ngữ văn</t>
  </si>
  <si>
    <t>Chu Thị Thủy An</t>
  </si>
  <si>
    <t>Khoa học SP/Ngữ văn</t>
  </si>
  <si>
    <t>KHXH&amp;NV/LL ngôn ngữ</t>
  </si>
  <si>
    <t>Ngữ văn/LL ngôn ngữ</t>
  </si>
  <si>
    <t>C -17/6/1995</t>
  </si>
  <si>
    <t>B - 9/9/1995</t>
  </si>
  <si>
    <t>Nguyễn Thị Châu Giang</t>
  </si>
  <si>
    <t>Nguyễn Thị Phương Nhung (A)</t>
  </si>
  <si>
    <t xml:space="preserve">Giáo dục học </t>
  </si>
  <si>
    <t>Nguyễn Thị Phương Nhung (B)</t>
  </si>
  <si>
    <t>Toán học/Đại số &amp; lý thuyết số</t>
  </si>
  <si>
    <t>LL&amp;PPDH bộ môn toán</t>
  </si>
  <si>
    <t>Nguyễn Thị Thanh Giang</t>
  </si>
  <si>
    <t>V.07.05.15</t>
  </si>
  <si>
    <t>Nghệ thuật âm nhạc</t>
  </si>
  <si>
    <t>Văn hóa học/Nghệ thuật âm nhạc</t>
  </si>
  <si>
    <t>Nguyễn Tiến Dũng (B)</t>
  </si>
  <si>
    <t>Phan Anh Tuấn</t>
  </si>
  <si>
    <t>Total 615</t>
  </si>
  <si>
    <t>Phan Hữu Tiệp</t>
  </si>
  <si>
    <t>Thái Mạnh Thủy</t>
  </si>
  <si>
    <t>Văn hóa học/Mỹ thuật</t>
  </si>
  <si>
    <t>Thái Thị Đào</t>
  </si>
  <si>
    <t>Cao Cự Giác</t>
  </si>
  <si>
    <t>Đậu Xuân Đức</t>
  </si>
  <si>
    <t>Hóa hữu cơ</t>
  </si>
  <si>
    <t>Đinh Thị Huyền Trang</t>
  </si>
  <si>
    <t>Đinh Thị Trường Giang</t>
  </si>
  <si>
    <t>Lê Đức Giang</t>
  </si>
  <si>
    <t>Nguyễn Hoàng Hào</t>
  </si>
  <si>
    <t xml:space="preserve">Hóa lý &amp; hóa lý thuyết </t>
  </si>
  <si>
    <t>Nguyễn Thị Chung (A)</t>
  </si>
  <si>
    <t>Nguyễn Thị Diễm Hằng</t>
  </si>
  <si>
    <t>Nguyễn Thị Phương Thảo (F)</t>
  </si>
  <si>
    <t>Phan Thị Hồng Tuyết</t>
  </si>
  <si>
    <t>Khoa học/Hoá vô cơ</t>
  </si>
  <si>
    <t>Hóa học/Hoá vô cơ</t>
  </si>
  <si>
    <t>Phan Thị Minh Huyền</t>
  </si>
  <si>
    <t>Phan Thị Thùy</t>
  </si>
  <si>
    <t>Trương Thị Bình Giang</t>
  </si>
  <si>
    <t>Đặng Như Thường</t>
  </si>
  <si>
    <t>Dương Thị Thanh Hải</t>
  </si>
  <si>
    <t>Hoàng Thị Hải Yến</t>
  </si>
  <si>
    <t>Lê Thế Cường</t>
  </si>
  <si>
    <t>Lịch sử thế giới cận đại &amp; hiện đại</t>
  </si>
  <si>
    <t>Mai Phương Ngọc</t>
  </si>
  <si>
    <t>Mai Thị Thanh Nga</t>
  </si>
  <si>
    <t>B2 (KS 3/2020)
Cử nhân</t>
  </si>
  <si>
    <t>Nguyễn Quang Hồng</t>
  </si>
  <si>
    <t>Nguyễn Thị Duyên (A)</t>
  </si>
  <si>
    <t>Giáo dục học/LL&amp;PP dạy học BM Lịch sử</t>
  </si>
  <si>
    <t>Nguyễn Thị Hà (A)</t>
  </si>
  <si>
    <t>KHXH&amp;NV/LL&amp;PP dạy học BM Lịch sử</t>
  </si>
  <si>
    <t>Nguyễn Văn Tuấn (A)</t>
  </si>
  <si>
    <t>Tôn Nữ Hải Yến</t>
  </si>
  <si>
    <t>Trần Vũ Tài</t>
  </si>
  <si>
    <t>Biện Thị Quỳnh Nga</t>
  </si>
  <si>
    <t>Ngữ văn/Văn học Việt Nam</t>
  </si>
  <si>
    <t>Biện Văn Điền</t>
  </si>
  <si>
    <t>KHXH&amp;NV/Văn học Việt Nam</t>
  </si>
  <si>
    <t>Đặng Hoàng Oanh</t>
  </si>
  <si>
    <t xml:space="preserve">LL văn học </t>
  </si>
  <si>
    <t>Hồ Thị Vân Anh</t>
  </si>
  <si>
    <t>Ngữ văn/Văn học nước ngoài</t>
  </si>
  <si>
    <t>Hoàng Trọng Canh</t>
  </si>
  <si>
    <t xml:space="preserve">KHXH&amp;NV/LL ngôn ngữ </t>
  </si>
  <si>
    <t xml:space="preserve">Ngữ văn/LL ngôn ngữ </t>
  </si>
  <si>
    <t>Lê Thanh Nga</t>
  </si>
  <si>
    <t>Lê Thị Hồ Quang</t>
  </si>
  <si>
    <t>KHXH&amp;NV</t>
  </si>
  <si>
    <t>Lê Thị Sao Chi</t>
  </si>
  <si>
    <t>Lưu Thị Trường Giang</t>
  </si>
  <si>
    <t>Ngô Thị Quỳnh Nga</t>
  </si>
  <si>
    <t>Nguyễn Thị Hoa Lê</t>
  </si>
  <si>
    <t>Hán nôm</t>
  </si>
  <si>
    <t>Nguyễn Thị Hoài Thu</t>
  </si>
  <si>
    <t>Nguyễn Thị Khánh Chi</t>
  </si>
  <si>
    <t xml:space="preserve">Ngôn ngữ học/LL ngôn ngữ </t>
  </si>
  <si>
    <t>Nguyễn Thị Ngọc Hà (A)</t>
  </si>
  <si>
    <t>KHXH&amp;NV/Văn hóa học</t>
  </si>
  <si>
    <t>Văn hóa dân gian</t>
  </si>
  <si>
    <t>Nguyễn Thị Thanh Hiếu</t>
  </si>
  <si>
    <t>SP ngữ văn</t>
  </si>
  <si>
    <t>Văn học Bắc Mỹ</t>
  </si>
  <si>
    <t>ĐT 4 - 2018, ĐT 3 - 2019</t>
  </si>
  <si>
    <t>Nguyễn Thị Thanh Trâm (A)</t>
  </si>
  <si>
    <t>Văn học dân gian</t>
  </si>
  <si>
    <t>Nguyễn Thị Xuân Quỳnh</t>
  </si>
  <si>
    <t>Văn học nước ngoài</t>
  </si>
  <si>
    <t>Ielts 6.0
(11/2019)</t>
  </si>
  <si>
    <t>Trần Thị Ly Na</t>
  </si>
  <si>
    <t>Ngôn ngữ Việt Nam</t>
  </si>
  <si>
    <t>Đào Thị Minh Châu</t>
  </si>
  <si>
    <t>Hồ Anh Tuấn</t>
  </si>
  <si>
    <t>Khoa học sinh học</t>
  </si>
  <si>
    <t>TS Mônđôva</t>
  </si>
  <si>
    <t>Lê Quang Vượng</t>
  </si>
  <si>
    <t>Sinh lý hóa sinh</t>
  </si>
  <si>
    <t>TS Đài Loan</t>
  </si>
  <si>
    <t>Lê Thị Hương</t>
  </si>
  <si>
    <t>Lê Thị Thúy Hà (B)</t>
  </si>
  <si>
    <t>Nguyễn Đình Nhâm</t>
  </si>
  <si>
    <t>LL&amp;PPDH bộ môn Sinh học</t>
  </si>
  <si>
    <t>Nguyễn Thị Giang An</t>
  </si>
  <si>
    <t>KH tự nhiên</t>
  </si>
  <si>
    <t>Sinh học/KH tự nhiên</t>
  </si>
  <si>
    <t>Nguyễn Thị Thảo</t>
  </si>
  <si>
    <t>Sinh học/CN sinh học</t>
  </si>
  <si>
    <t>B2 (KS 3.2020)</t>
  </si>
  <si>
    <t>Nguyễn Thị Việt</t>
  </si>
  <si>
    <t>Côn trùng học</t>
  </si>
  <si>
    <t>Ông Vĩnh An</t>
  </si>
  <si>
    <t>Phạm Thị Như Quỳnh</t>
  </si>
  <si>
    <t>Sinh học/Hóa sinh</t>
  </si>
  <si>
    <t>Phan Xuân Thiệu</t>
  </si>
  <si>
    <t>Hóa sinh</t>
  </si>
  <si>
    <t>TS Rumania</t>
  </si>
  <si>
    <t>Tôn Thị Bích Hoài</t>
  </si>
  <si>
    <t>GiảI phẩu động vật</t>
  </si>
  <si>
    <t>Trần Huyền Trang</t>
  </si>
  <si>
    <t>Di truyền</t>
  </si>
  <si>
    <t>Trần Thị Gái</t>
  </si>
  <si>
    <t>Khoa học giáo dục/LL&amp;PPDH bộ môn Sinh học</t>
  </si>
  <si>
    <t>Bùi Thị Thùy Dương</t>
  </si>
  <si>
    <t>Bùi Văn Hùng</t>
  </si>
  <si>
    <t>Giáo dục học/LL &amp; lịch sử giáo dục học</t>
  </si>
  <si>
    <t xml:space="preserve">Quản lý giáo dục </t>
  </si>
  <si>
    <t>GVSP QLGD chủ chốt</t>
  </si>
  <si>
    <t>B - 1/10/2006</t>
  </si>
  <si>
    <t>Chế Thị Hải Linh</t>
  </si>
  <si>
    <t>Dương Thị Linh</t>
  </si>
  <si>
    <t>Tâm lý giáo dục</t>
  </si>
  <si>
    <t>Dương Thị Thanh Thanh</t>
  </si>
  <si>
    <t>Tâm lý học/Tâm lý giáo dục</t>
  </si>
  <si>
    <t>Tâm lý học</t>
  </si>
  <si>
    <t>Lê Thục Anh</t>
  </si>
  <si>
    <t>Nguyễn Như An</t>
  </si>
  <si>
    <t>Giáo dục học / LL &amp; lịch sử giáo dục học</t>
  </si>
  <si>
    <t>Khoa học Giáo dục/LL &amp; lịch sử giáo dục</t>
  </si>
  <si>
    <t>B - 1998</t>
  </si>
  <si>
    <t>Nguyễn Thị Hường (A)</t>
  </si>
  <si>
    <t>Tâm lý học &amp; giáo dục học</t>
  </si>
  <si>
    <t xml:space="preserve">KHXH&amp;NV/Giáo dục học </t>
  </si>
  <si>
    <t>Nguyễn Thị Nhân</t>
  </si>
  <si>
    <t>Nguyễn Thị Quỳnh Anh</t>
  </si>
  <si>
    <t>Giáo dục học/LL &amp; Lích sử Giáo dục học</t>
  </si>
  <si>
    <t>Nguyễn Thị Thu Hằng (A)</t>
  </si>
  <si>
    <t>Nguyễn Trung Kiền</t>
  </si>
  <si>
    <t>Nguyễn Việt Phương</t>
  </si>
  <si>
    <t>Phạm Lê Cường</t>
  </si>
  <si>
    <t>Phan Quốc Lâm</t>
  </si>
  <si>
    <t>KHXH&amp;NV/Tâm lý giáo dục</t>
  </si>
  <si>
    <t>Nga: C; Pháp: A</t>
  </si>
  <si>
    <t>Trần Hằng Ly</t>
  </si>
  <si>
    <t>Tâm lý học chuyên ngành</t>
  </si>
  <si>
    <t>Trần Mỹ Linh</t>
  </si>
  <si>
    <t>Tâm lý - Giáo dục</t>
  </si>
  <si>
    <t>Nguyễn Bùi Hậu</t>
  </si>
  <si>
    <t>Khoa Tin học</t>
  </si>
  <si>
    <t>Hệ thống thông tin</t>
  </si>
  <si>
    <t>Phạm Thị Thu Hiền</t>
  </si>
  <si>
    <t>Phan Lê Na</t>
  </si>
  <si>
    <t>Khoa học/Toán</t>
  </si>
  <si>
    <t>Toán</t>
  </si>
  <si>
    <t>TS CNTT</t>
  </si>
  <si>
    <t>Trần Thị Kim Oanh</t>
  </si>
  <si>
    <t>SP Toán học</t>
  </si>
  <si>
    <t>Cao học Công nghệ Thông tin</t>
  </si>
  <si>
    <t>Trần Xuân Hào</t>
  </si>
  <si>
    <t>Đào Thị Thanh Hà</t>
  </si>
  <si>
    <t>Đậu Hồng Quân</t>
  </si>
  <si>
    <t>Đinh Huy Hoàng</t>
  </si>
  <si>
    <t>Đinh Thanh Giang</t>
  </si>
  <si>
    <t>Hình học &amp; tôpô</t>
  </si>
  <si>
    <t>TS Bồ Đào Nha</t>
  </si>
  <si>
    <t>Dương Xuân Giáp</t>
  </si>
  <si>
    <t>Lê Văn Thành (A)</t>
  </si>
  <si>
    <t>Nguyễn Chiến Thắng</t>
  </si>
  <si>
    <t>PPGD Toán</t>
  </si>
  <si>
    <t>PPDH Toán</t>
  </si>
  <si>
    <t>ToTal 550</t>
  </si>
  <si>
    <t>Nguyễn Duy Bình (A)</t>
  </si>
  <si>
    <t>Nguyễn Hữu Quang</t>
  </si>
  <si>
    <t>Nguyễn Huy Chiêu</t>
  </si>
  <si>
    <t>Toán giải tích/Lý thuyết tối ưu</t>
  </si>
  <si>
    <t>IELTS 5.5
(5.6.2019)</t>
  </si>
  <si>
    <t>Nguyễn Ngọc Bích</t>
  </si>
  <si>
    <t>Nguyễn Quốc Thơ</t>
  </si>
  <si>
    <t>Nguyễn Thành Quang</t>
  </si>
  <si>
    <t>Nguyễn Thị Hồng Loan</t>
  </si>
  <si>
    <t>Nguyễn Thị Mỹ Hằng</t>
  </si>
  <si>
    <t>Nguyễn Thị Ngọc Diệp</t>
  </si>
  <si>
    <t>Nguyễn Thị Quỳnh Trang (C)</t>
  </si>
  <si>
    <t>Nguyễn Thị Thế</t>
  </si>
  <si>
    <t>TS CHLB Đức</t>
  </si>
  <si>
    <t>Nguyễn Trần Thuận</t>
  </si>
  <si>
    <t>TS Phần Lan</t>
  </si>
  <si>
    <t>Nguyễn Văn Đức</t>
  </si>
  <si>
    <t>Nguyễn Văn Quảng</t>
  </si>
  <si>
    <t>Giáo sư</t>
  </si>
  <si>
    <t>Thái Thị Hồng Lam</t>
  </si>
  <si>
    <t>LL&amp;PPDH Toán</t>
  </si>
  <si>
    <t>Trần Anh Nghĩa</t>
  </si>
  <si>
    <t>Toán Lí</t>
  </si>
  <si>
    <t>Trương Thị Dung</t>
  </si>
  <si>
    <t>Võ Thị Hồng Vân</t>
  </si>
  <si>
    <t>TS Mỹ</t>
  </si>
  <si>
    <t>Vũ Thị Hồng Thanh</t>
  </si>
  <si>
    <t>Chu Văn Lanh</t>
  </si>
  <si>
    <t>Đinh Xuân Khoa</t>
  </si>
  <si>
    <t>Đỗ Thanh Thùy</t>
  </si>
  <si>
    <t>B1 (2.2019)</t>
  </si>
  <si>
    <t>Đoàn Thế Ngô Vinh</t>
  </si>
  <si>
    <t>Hoàng Văn Thụy</t>
  </si>
  <si>
    <t>Lê Cảnh Trung</t>
  </si>
  <si>
    <t>Vật lý_SP</t>
  </si>
  <si>
    <t>Lê Văn Đoài</t>
  </si>
  <si>
    <t>Lê Văn Vinh</t>
  </si>
  <si>
    <t>LL &amp; PPGD bộ môn Vật lý</t>
  </si>
  <si>
    <t>Nguyễn Thành Công</t>
  </si>
  <si>
    <t>Vật lý hạt nhân nguyên tử</t>
  </si>
  <si>
    <t>IELTS 630</t>
  </si>
  <si>
    <t>Nguyễn Thị Nhị</t>
  </si>
  <si>
    <t>LL&amp;PP dạy học BM Vật lý/Quang học</t>
  </si>
  <si>
    <t>Khoa học Giáo dục/LL&amp;PP dạy học BM Vật lý</t>
  </si>
  <si>
    <t>Bùi Thị Linh</t>
  </si>
  <si>
    <t>Trung tâm Bồi dưỡng Nghiệp vụ sư phạm</t>
  </si>
  <si>
    <t xml:space="preserve">Văn học </t>
  </si>
  <si>
    <t>Bùi Thị Quỳnh Sương</t>
  </si>
  <si>
    <t>Lê Duy Linh</t>
  </si>
  <si>
    <t>Sinh học/Thực vật học</t>
  </si>
  <si>
    <t>Nguyễn Thanh Mỹ</t>
  </si>
  <si>
    <t>Sinh lý học thực vật</t>
  </si>
  <si>
    <t>Phạm Thị Tuyên</t>
  </si>
  <si>
    <t>Trần Thị Quỳnh Yên</t>
  </si>
  <si>
    <t>Trần Thị Vân Anh (B)</t>
  </si>
  <si>
    <t>Bùi Thị Quỳnh Hoa</t>
  </si>
  <si>
    <t>Tiếng Nga (B)</t>
  </si>
  <si>
    <t>Đặng Thị Tình</t>
  </si>
  <si>
    <t>Đinh Văn Đức</t>
  </si>
  <si>
    <t>Đoàn Thị Thúy Hà</t>
  </si>
  <si>
    <t>Lưu Tiến Hưng</t>
  </si>
  <si>
    <t>B - 26/2/1996</t>
  </si>
  <si>
    <t>Nguyễn Thị Đạm</t>
  </si>
  <si>
    <t>Nguyễn Thị Hương (D)</t>
  </si>
  <si>
    <t>Nguyễn Thị Kim Dung</t>
  </si>
  <si>
    <t>Nguyễn Thị Phương Thảo (A)</t>
  </si>
  <si>
    <t>Toán học/LTXS&amp;TK toán học</t>
  </si>
  <si>
    <t xml:space="preserve"> CCLLCT</t>
  </si>
  <si>
    <t xml:space="preserve">CCLLCT </t>
  </si>
  <si>
    <t>Văn học thiếu nhi</t>
  </si>
  <si>
    <t>Giáo dục sức khỏe</t>
  </si>
  <si>
    <t>Toán học 2</t>
  </si>
  <si>
    <t>Tự chọn 2</t>
  </si>
  <si>
    <t>Âm nhạc và phương pháp dạy học Âm nhạc</t>
  </si>
  <si>
    <t>Phương pháp dạy học Tự nhiên - Xã hội</t>
  </si>
  <si>
    <t>Tự chọn 3</t>
  </si>
  <si>
    <t>Cơ sở tự nhiên xã hội</t>
  </si>
  <si>
    <t>Toán học 1</t>
  </si>
  <si>
    <t>Tiếng Việt</t>
  </si>
  <si>
    <t>Rèn luyện nghiệp vụ sư phạm</t>
  </si>
  <si>
    <t>Đạo đức và phương pháp dạy học Đạo đức</t>
  </si>
  <si>
    <t>Phương pháp dạy học Tiếng Việt</t>
  </si>
  <si>
    <t>Phương pháp dạy học Toán</t>
  </si>
  <si>
    <t>Mỹ thuật và phương pháp dạy học Mỹ thuật</t>
  </si>
  <si>
    <t>Phương pháp dạy học Tin học và Công nghệ</t>
  </si>
  <si>
    <t>Tổ chức hoạt động trải nghiệm</t>
  </si>
  <si>
    <t xml:space="preserve">Tự chọn 4 </t>
  </si>
  <si>
    <t>a.16</t>
  </si>
  <si>
    <t>a.17</t>
  </si>
  <si>
    <t>Nguyễn Thị Nga</t>
  </si>
  <si>
    <t>Đạo đức và phương pháp dạy học đạo đức</t>
  </si>
  <si>
    <t>ĐHCQ</t>
  </si>
  <si>
    <t>EDU30032</t>
  </si>
  <si>
    <t>Giáo dục Tiểu học</t>
  </si>
  <si>
    <t>TS. Nguyễn Thị Phương Nhung</t>
  </si>
  <si>
    <t>Phương pháp dạy học tự nhiên và xã hội</t>
  </si>
  <si>
    <t>EDU30049</t>
  </si>
  <si>
    <t>EDU31038</t>
  </si>
  <si>
    <t>PGS. TS. Chu Thị Thủy An</t>
  </si>
  <si>
    <t>Tự chọn 1</t>
  </si>
  <si>
    <t>Tự chọn 4</t>
  </si>
  <si>
    <t>Các lý thuyết tâm lý học dạy học hiện đại</t>
  </si>
  <si>
    <t>Những vấn đề cơ bản của giáo dục tiểu học hiện đại</t>
  </si>
  <si>
    <t>Phương pháp nghiên cứu khoa học Giáo dục tiểu học</t>
  </si>
  <si>
    <t>Phát triển chương trình giáo dục tiểu học tiếp cận năng lực</t>
  </si>
  <si>
    <t xml:space="preserve">Phát triển trí thông minh ngôn ngữ cho học sinh tiểu học thông qua dạy học Tiếng Việt </t>
  </si>
  <si>
    <t xml:space="preserve"> Dạy học Toán ở tiểu học theo định hướng phát triển năng lực học sinh</t>
  </si>
  <si>
    <t>Dạy học các môn Tự nhiên – Xã hội theo định hướng phát triển năng lực học sinh</t>
  </si>
  <si>
    <t>Tự chọn 5-NC</t>
  </si>
  <si>
    <t>Tự chọn 6-NC</t>
  </si>
  <si>
    <t>Tự chọn 5-UD</t>
  </si>
  <si>
    <t>Tự chọn 6-UD</t>
  </si>
  <si>
    <t>HỘI THẢO PHÁT TRIỂN NĂNG LỰC GIÁO DỤC STEM CHO SINH VIÊN NGÀNH GIÁO DỤC TIỂU HỌC ĐÁP ỨNG YÊU CẦU ĐỔI MỚI GIÁO DỤC PHỔ THÔNG</t>
  </si>
  <si>
    <t>Tháng 03/2024</t>
  </si>
  <si>
    <t>Giáo dục học (GDTH)</t>
  </si>
  <si>
    <t>PGS.TS</t>
  </si>
  <si>
    <t>Kinh</t>
  </si>
  <si>
    <t>Nguyễn Tiến Dũng</t>
  </si>
  <si>
    <t>4/2023-4/2024</t>
  </si>
  <si>
    <t>1/2024-12/2024</t>
  </si>
  <si>
    <t>Trợ lý đào tạo</t>
  </si>
  <si>
    <t>Dự kiến 2024</t>
  </si>
  <si>
    <t>Giáo dục tiểu học/ Y học/ Nghệ thuật</t>
  </si>
  <si>
    <t>Cử nhân/ThS.</t>
  </si>
  <si>
    <t>Ngành đào tạo Giáo dục Tiểu học</t>
  </si>
  <si>
    <t>KHOA/TRUNG TÂM: GIÁO DỤC TIỂU HỌC</t>
  </si>
  <si>
    <t>Hỗ trợ luyện tập, trang phục</t>
  </si>
  <si>
    <t>Ban giám khảo</t>
  </si>
  <si>
    <t>Ban tổ chức hội thi</t>
  </si>
  <si>
    <t>Ban biên soạn nội dung</t>
  </si>
  <si>
    <t>Giải thưởng</t>
  </si>
  <si>
    <t>Tổng chi</t>
  </si>
  <si>
    <t>Hội thi Giải toán nhanh- Viết chữ đẹp</t>
  </si>
  <si>
    <t>Thực  tế Nhập môn ngành sư phạm (GDTH)</t>
  </si>
  <si>
    <t>Rèn luyện NVSP ngành GDTH</t>
  </si>
  <si>
    <t>37,800,00</t>
  </si>
  <si>
    <t>Thực tập sư phạm ngành GDTH -K61</t>
  </si>
  <si>
    <t>KHOA: GIÁO DỤC TIỂU HỌC</t>
  </si>
  <si>
    <t>Phòng PSG A2 201</t>
  </si>
  <si>
    <t xml:space="preserve">Phương pháp dạy học Tự nhiên - Xã hội </t>
  </si>
  <si>
    <t xml:space="preserve">Phương pháp dạy học Tiếng Việt </t>
  </si>
  <si>
    <t xml:space="preserve">Phương pháp dạy học Toán  </t>
  </si>
  <si>
    <t>Quản lí trường tiểu học</t>
  </si>
  <si>
    <t>Giáo dục học tiểu học</t>
  </si>
  <si>
    <t xml:space="preserve">Tâm lí học giáo dục tiểu học </t>
  </si>
  <si>
    <t xml:space="preserve">Tiếng Việt </t>
  </si>
  <si>
    <t xml:space="preserve">Cơ sở tự nhiên xã hội </t>
  </si>
  <si>
    <t>Hộp đựng tài liệu</t>
  </si>
  <si>
    <t>Lưu công văn, tài liệu</t>
  </si>
  <si>
    <t xml:space="preserve">VPK </t>
  </si>
  <si>
    <t>Cái</t>
  </si>
  <si>
    <t>cái</t>
  </si>
  <si>
    <t>1 bộ máy chiếu + màn hình máy chiếu</t>
  </si>
  <si>
    <t>sd c tác chuyên môn</t>
  </si>
  <si>
    <t>Đào tạo ĐH chính quy</t>
  </si>
  <si>
    <t>Thư viện Nguyễn Thúc Hào</t>
  </si>
  <si>
    <t>Bộ</t>
  </si>
  <si>
    <t>Sách giáo khoa Tiểu học(Kết nối tri thức với cuộc sống)</t>
  </si>
  <si>
    <t>Sách giáo khoa Tiểu học(Cánh diều)</t>
  </si>
  <si>
    <t>Sách giáo khoa Tiểu học( Chân trời sáng tạo)</t>
  </si>
  <si>
    <t>KẾ HOẠCH ĐĂNG KÝ NHIỆM VỤ NGHIÊN CỨU KHOA HỌC NĂM 2024</t>
  </si>
  <si>
    <t>Phát triển chương trình đào tạo trình độ thạc sĩ ngành Giáo dục học (Giáo dục Tiểu học) theo tiếp cận CDIO</t>
  </si>
  <si>
    <t>Sử dụng phần mềm Articulate Storyline thiết kế mô hình lớp học đảo ngược vận dụng giáo dục địa phương trong môn Hoạt động trải nghiệm lớp 4</t>
  </si>
  <si>
    <t>Tổ chức dạy học Toán ở tiểu học theo định hướng giáo dục STEAM</t>
  </si>
  <si>
    <t>Ứng dụng công nghệ AR trong dạy học lịch sử và địa lí ở tiểu học</t>
  </si>
  <si>
    <t>Thiết kế và sử dụng tình huống dạy học tích hợp trong môn Toán ở Tiểu học</t>
  </si>
  <si>
    <t>Giảng dạy, tham khảo</t>
  </si>
  <si>
    <t>S</t>
  </si>
  <si>
    <t>Bảo dưỡng, sửa chữa phòng học đàn</t>
  </si>
  <si>
    <t>Phòng học đàn (tầng 5, nhà A0)</t>
  </si>
  <si>
    <t>Phòng</t>
  </si>
  <si>
    <t>Phát triển năng lực giáo dục STEM cho giáo viên tiểu học đáp ứng yêu cầu chương trình GDPT 2018</t>
  </si>
  <si>
    <t>TS. Nguyễn Thị Phương Nhung (A)</t>
  </si>
  <si>
    <t>BẢNG DỰ TOÁN KINH PHÍ HỖ TRỢ CÁC TRƯỜNG TIỂU HỌC TỔ CHỨC THỰC HÀNH ĐỒ ÁN NHẬP MÔN SƯ PHẠM
HỌC KỲ 1 - NĂM HỌC 2024 - 2025 (NGÀNH: GIÁO DỤC TIỂU HỌC)</t>
  </si>
  <si>
    <t>Trường Thực hành</t>
  </si>
  <si>
    <t>Phụ trách đoàn</t>
  </si>
  <si>
    <t xml:space="preserve">Số lượng SV </t>
  </si>
  <si>
    <t>Số nhóm chuyên môn</t>
  </si>
  <si>
    <t>Số tiết dự giờ chuyên môn</t>
  </si>
  <si>
    <t>Số tiết dự giờ HĐ giáo dục</t>
  </si>
  <si>
    <t>Kinh phí</t>
  </si>
  <si>
    <r>
      <t xml:space="preserve">Báo cáo chung
</t>
    </r>
    <r>
      <rPr>
        <b/>
        <sz val="10"/>
        <color indexed="8"/>
        <rFont val="Times New Roman"/>
        <family val="1"/>
      </rPr>
      <t>(500.000đ/ đoàn)</t>
    </r>
  </si>
  <si>
    <r>
      <t xml:space="preserve">Báo cáo chuyên môn
</t>
    </r>
    <r>
      <rPr>
        <b/>
        <sz val="10"/>
        <color indexed="8"/>
        <rFont val="Times New Roman"/>
        <family val="1"/>
      </rPr>
      <t>(300.000 đ/ nhóm ch.môn)</t>
    </r>
  </si>
  <si>
    <r>
      <t xml:space="preserve">Dự giờ chuyên môn </t>
    </r>
    <r>
      <rPr>
        <b/>
        <sz val="10"/>
        <color indexed="8"/>
        <rFont val="Times New Roman"/>
        <family val="1"/>
      </rPr>
      <t>(100.000 đ/tiết)</t>
    </r>
  </si>
  <si>
    <r>
      <t xml:space="preserve">Dự giờ HĐ giáo dục  </t>
    </r>
    <r>
      <rPr>
        <b/>
        <sz val="10"/>
        <color indexed="8"/>
        <rFont val="Times New Roman"/>
        <family val="1"/>
      </rPr>
      <t>(100.000 đ/tiết)</t>
    </r>
  </si>
  <si>
    <t>Tiểu học Bến Thuỷ</t>
  </si>
  <si>
    <t>Dương Thị Linh - K.TLGD</t>
  </si>
  <si>
    <t>Tiểu học Trung Đô</t>
  </si>
  <si>
    <t>Phan Anh Tuấn-K.GDTH</t>
  </si>
  <si>
    <t>Tiểu học Trường Thi</t>
  </si>
  <si>
    <t>Dương Thi Linh - K.TLGD</t>
  </si>
  <si>
    <t>Tiểu học Hồng Sơn</t>
  </si>
  <si>
    <t>Trần Hằng Ly - K.TLGD</t>
  </si>
  <si>
    <t>Tiểu học Lê Mao</t>
  </si>
  <si>
    <t>Lê Thục Anh - K.TLGD</t>
  </si>
  <si>
    <t>Tiểu học Hưng Dũng 1</t>
  </si>
  <si>
    <t>Tiểu học Hưng Dũng 2</t>
  </si>
  <si>
    <t>Nguyễn Việt Phương - K.TLGD</t>
  </si>
  <si>
    <t>Tiểu học Quang Trung</t>
  </si>
  <si>
    <t>Tiểu học Vinh Tân</t>
  </si>
  <si>
    <t>Nguyễn Tiến Dũng-K.GDTH</t>
  </si>
  <si>
    <t>THSP Đại học Vinh</t>
  </si>
  <si>
    <t>Chế Thị Hải Linh - K.TLGD</t>
  </si>
  <si>
    <t>Ban chỉ đạo</t>
  </si>
  <si>
    <t>Họp đoàn</t>
  </si>
  <si>
    <t>Liên hệ Sở/Phòng GD&amp;ĐT</t>
  </si>
  <si>
    <t>Công tác tổ chức</t>
  </si>
  <si>
    <t>Giảng viên phụ trách đoàn</t>
  </si>
  <si>
    <t>Nghệ An, ngày      tháng 12 năm 2023</t>
  </si>
  <si>
    <t>DUYỆT CỦA BAN GIÁM HIỆU</t>
  </si>
  <si>
    <t xml:space="preserve">      TRƯỞNG PHÒNG KHTC</t>
  </si>
  <si>
    <t>TRƯỞNG PHÒNG ĐÀO TẠO</t>
  </si>
  <si>
    <t xml:space="preserve">     NGƯỜI LẬP DỰ TOÁN</t>
  </si>
  <si>
    <t>.</t>
  </si>
  <si>
    <t>KHOA GIÁO DỤC TIỂU HỌC</t>
  </si>
  <si>
    <t>DỰ TOÁN KINH PHÍ HỘI THI "VIẾT CHỮ ĐẸP - GIẢI TOÁN NHANH"</t>
  </si>
  <si>
    <t>KHOA GIÁO DỤC, NĂM HỌC 2024-2025,  NGÀNH GIÁO DỤC TIẺU HỌC</t>
  </si>
  <si>
    <t>Khóa: 62, 63, 54, 65</t>
  </si>
  <si>
    <t>Yêu cầu chứng từ thanh toán</t>
  </si>
  <si>
    <t>Trưởng ban</t>
  </si>
  <si>
    <t>người</t>
  </si>
  <si>
    <t>Danh sách ký nhận</t>
  </si>
  <si>
    <t>Thư ký</t>
  </si>
  <si>
    <t>Dẫn chương trình</t>
  </si>
  <si>
    <t>Ủy viên</t>
  </si>
  <si>
    <t>Giải  Nhất</t>
  </si>
  <si>
    <t>đội</t>
  </si>
  <si>
    <t>Giải Nhì</t>
  </si>
  <si>
    <t>3.3</t>
  </si>
  <si>
    <t>Giải Ba</t>
  </si>
  <si>
    <t>Giải Khuyến khích</t>
  </si>
  <si>
    <t>Giải toán nhanh</t>
  </si>
  <si>
    <t>bộ đề</t>
  </si>
  <si>
    <t>Viết chữ đẹp</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</si>
  <si>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</si>
  <si>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</si>
  <si>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</si>
  <si>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</si>
  <si>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</si>
  <si>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</si>
  <si>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</si>
  <si>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</si>
  <si>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</si>
  <si>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</si>
  <si>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</si>
  <si>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</si>
  <si>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</si>
  <si>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Tổng</t>
  </si>
  <si>
    <t>Số tiền bằng chữ: Hai mươi triệu một trăm ngàn đồng</t>
  </si>
  <si>
    <t>Nghệ An, ngày 01 tháng 12 năm 2023</t>
  </si>
  <si>
    <t>KHOA GIÁO DỤC</t>
  </si>
  <si>
    <t>NGƯỜI LẬP DỰ TOÁN</t>
  </si>
  <si>
    <t>KẾ TOÁN</t>
  </si>
  <si>
    <t>PHÒNG KẾ HOẠCH TÀI CHÍNH</t>
  </si>
  <si>
    <t xml:space="preserve">                        BAN GIÁM HIỆU</t>
  </si>
  <si>
    <t xml:space="preserve">  BỘ GIÁO DỤC VÀ ĐÀO TẠO</t>
  </si>
  <si>
    <t>CỘNG HOÀ XÃ HỘI CHỦ NGHĨA VIỆT NAM</t>
  </si>
  <si>
    <t xml:space="preserve">   TRƯỜNG ĐẠI HỌC VINH</t>
  </si>
  <si>
    <t>Độc lập - Tự do - Hạnh phúc</t>
  </si>
  <si>
    <t>BẢN DỰ TRÙ KINH PHÍ TTSP NGÀNH GDTH NĂM HỌC 2024 - 2025 (K61)</t>
  </si>
  <si>
    <t>Tại 13 trường tiểu học</t>
  </si>
  <si>
    <t>Nội dung chi</t>
  </si>
  <si>
    <r>
      <t>HƯỚNG DẪN THỰC TẬP</t>
    </r>
    <r>
      <rPr>
        <sz val="10"/>
        <rFont val="Times New Roman"/>
        <family val="1"/>
        <charset val="163"/>
      </rPr>
      <t xml:space="preserve">:  </t>
    </r>
  </si>
  <si>
    <t xml:space="preserve"> Hướng dẫn thực tập giảng dạy: </t>
  </si>
  <si>
    <t>tiết</t>
  </si>
  <si>
    <t>10 tiết x 420 SV</t>
  </si>
  <si>
    <t xml:space="preserve">Hướng dẫn thực tập giáo dục:   </t>
  </si>
  <si>
    <t>8 tiết x 420 SV</t>
  </si>
  <si>
    <t xml:space="preserve"> BỒI DƯỠNG BAN CHỈ ĐẠO TRƯỜNG</t>
  </si>
  <si>
    <t xml:space="preserve">25.000 đ x 5 tiết x 8 tuần x 13 đoàn </t>
  </si>
  <si>
    <t>Phó ban</t>
  </si>
  <si>
    <t xml:space="preserve">22.000 đ x 3 tiết x 8 tuần x 2 người x 13 đoàn </t>
  </si>
  <si>
    <t>Tổng phụ trách Đội</t>
  </si>
  <si>
    <t xml:space="preserve">25.000đ/tiết  x  1 tiết/tuần  x  8  tuần x 13 đoàn </t>
  </si>
  <si>
    <t xml:space="preserve">Nhóm trưởng bộ môn </t>
  </si>
  <si>
    <t>đoàn</t>
  </si>
  <si>
    <t>300,000đ/đoàn  x 13 đoàn</t>
  </si>
  <si>
    <t>Bồi dưỡng báo cáo viên</t>
  </si>
  <si>
    <t xml:space="preserve">100.000 đồng x 2 báo cáo x 13 đoàn </t>
  </si>
  <si>
    <t>Văn phòng phẩm</t>
  </si>
  <si>
    <t xml:space="preserve">200.000 đồng x 13 đoàn </t>
  </si>
  <si>
    <t>Chuẩn bị văn bản, liên hệ đón tiếp SV</t>
  </si>
  <si>
    <t xml:space="preserve">150.000 đồng x 13 đoàn </t>
  </si>
  <si>
    <t>BỒI DƯỠNG BCĐ PHÒNG GIÁO DỤC</t>
  </si>
  <si>
    <t>Cán bộ phòng Giáo dục</t>
  </si>
  <si>
    <t>Trưởng phó phòng Giáo dục</t>
  </si>
  <si>
    <t xml:space="preserve">300.000 đồng x 2 người </t>
  </si>
  <si>
    <t>KINH PHÍ CHO CÁC ĐOÀN THỰC TẬP</t>
  </si>
  <si>
    <t>Sinh hoạt tập thể</t>
  </si>
  <si>
    <t xml:space="preserve">10.000 đồng x 260 sinh viên </t>
  </si>
  <si>
    <t>Bồi dưỡng Trưởng, phó đoàn</t>
  </si>
  <si>
    <t>Trưởng đoàn</t>
  </si>
  <si>
    <t xml:space="preserve">150.000 đồng x 6 đoàn </t>
  </si>
  <si>
    <t xml:space="preserve">Phó đoàn     </t>
  </si>
  <si>
    <t xml:space="preserve">100.000 đồng x 6 đoàn </t>
  </si>
  <si>
    <t>KP LIÊN HỆ ĐỊA BÀN TH/TẬP, HỘI NGHỊ TRIỂN KHAI, SƠ KẾT, TỔNG KẾT</t>
  </si>
  <si>
    <t>Liên hệ</t>
  </si>
  <si>
    <t>Phòng GD</t>
  </si>
  <si>
    <t xml:space="preserve">500.000 đồng x 1 phòng GD </t>
  </si>
  <si>
    <t>Trường</t>
  </si>
  <si>
    <t>trường</t>
  </si>
  <si>
    <t xml:space="preserve">100.000 đồng x 13 trường         </t>
  </si>
  <si>
    <t>Hội nghị</t>
  </si>
  <si>
    <t xml:space="preserve">50.000 đồng x 18 đại biểu x 13 hội nghị </t>
  </si>
  <si>
    <t>50.000 đồng x 15 đại biểu x  13 hội nghị</t>
  </si>
  <si>
    <t>500.000 đồng x 1 phòng GD x 13 hội nghị</t>
  </si>
  <si>
    <t>VI</t>
  </si>
  <si>
    <t>Chi cho GV trường ĐH Vinh</t>
  </si>
  <si>
    <t>ba trăm linh năm triệu chín trăm bảy mươi tám nghìn đồng</t>
  </si>
  <si>
    <t>Nghệ An, ngày</t>
  </si>
  <si>
    <t>5 tháng 12 năm 2023</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</si>
  <si>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</si>
  <si>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</si>
  <si>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 xml:space="preserve">Thực tập sư phạm </t>
  </si>
  <si>
    <t>Cơ sở hình học và thống kê</t>
  </si>
  <si>
    <t>Đại số sơ cấp (TC2)</t>
  </si>
  <si>
    <t>Giáo dục hòa nhập (TC2)</t>
  </si>
  <si>
    <t>Lịch sử và Địa lý địa phương (TC2)</t>
  </si>
  <si>
    <t>Phương pháp giáo dục mầm non tiên tiến (TC2)</t>
  </si>
  <si>
    <t>Số học (TC2)</t>
  </si>
  <si>
    <t>Công tác chủ nhiệm lớp và sinh hoạt chuyên môn ở trường tiểu học (TC3)</t>
  </si>
  <si>
    <t>Dạy học tích hợp trong Tự nhiên - xã hội (TC3)</t>
  </si>
  <si>
    <t>Dạy học Tự nhiên - xã hội bằng phương pháp Bàn tay nặn bột (TC3)</t>
  </si>
  <si>
    <t>Giáo dục môi trường cho học sinh tiểu học (TC3)</t>
  </si>
  <si>
    <t>Giáo dục STEM ở tiểu học (TC3)</t>
  </si>
  <si>
    <t>Hoạt động Đội thiếu niên Tiền phong Hồ Chí Minh ở trường tiểu học (TC3)</t>
  </si>
  <si>
    <t>Phương tiện kỹ thuật dạy học và ứng dụng công nghệ thông tin trong dạy học (TC3)</t>
  </si>
  <si>
    <t>a.13</t>
  </si>
  <si>
    <t>a.18</t>
  </si>
  <si>
    <t>a.19</t>
  </si>
  <si>
    <t>Hoàng Thị Hiền Lê</t>
  </si>
  <si>
    <t>Bồi dưỡng học sinh giỏi tiếng Việt</t>
  </si>
  <si>
    <t xml:space="preserve">Bồi dưỡng năng lực cảm thụ văn học cho học sinh </t>
  </si>
  <si>
    <t>Bồi dưỡng năng lực âm nhạc cho học sinh</t>
  </si>
  <si>
    <t>Bồi dưỡng năng lực mỹ thuật cho học sinh</t>
  </si>
  <si>
    <t>Thực hành giải bài tập Tiếng Việt</t>
  </si>
  <si>
    <t>Thực hành giải bài tập Toán</t>
  </si>
  <si>
    <t>Thực hành giải toán tư duy cho học sinh</t>
  </si>
  <si>
    <t>Đại cương văn học Việt Nam</t>
  </si>
  <si>
    <t>Giao tiếp sư phạm</t>
  </si>
  <si>
    <t>Lý luận văn học</t>
  </si>
  <si>
    <t>Ngữ dụng học</t>
  </si>
  <si>
    <t>Từ Hán Việt</t>
  </si>
  <si>
    <t>Xây dựng môi trường giáo dục lấy trẻ làm trung tâm</t>
  </si>
  <si>
    <t>a.20</t>
  </si>
  <si>
    <t>a.21</t>
  </si>
  <si>
    <t>a.22</t>
  </si>
  <si>
    <t>a.23</t>
  </si>
  <si>
    <t xml:space="preserve">Tổng đang học: 1881 </t>
  </si>
  <si>
    <t>Tổng đang học: 100</t>
  </si>
  <si>
    <t>Tổng đang học: 2836</t>
  </si>
  <si>
    <t>sách chuyên khảo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</si>
</sst>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 #,##0_-;_-* &quot;-&quot;_-;_-@_-"/>
    <numFmt numFmtId="43" formatCode="_-* #,##0.00_-;\-* #,##0.00_-;_-* &quot;-&quot;??_-;_-@_-"/>
    <numFmt numFmtId="164" formatCode="_(* #,##0.00_);_(* \(#,##0.00\);_(* &quot;-&quot;??_);_(@_)"/>
    <numFmt numFmtId="165" formatCode="_(* #,##0_);_(* \(#,##0\);_(* &quot;-&quot;??_);_(@_)"/>
    <numFmt numFmtId="166" formatCode="0.0"/>
    <numFmt numFmtId="167" formatCode="_(* #,##0.0_);_(* \(#,##0.0\);_(* &quot;-&quot;??_);_(@_)"/>
    <numFmt numFmtId="168" formatCode="#,##0.0"/>
    <numFmt numFmtId="169" formatCode="0_);\(0\)"/>
    <numFmt numFmtId="170" formatCode="_-* #,##0.0_-;\-* #,##0.0_-;_-* &quot;-&quot;_-;_-@_-"/>
    <numFmt numFmtId="171" formatCode="mm/yyyy"/>
    <numFmt numFmtId="172" formatCode="_-* #,##0.0_-;\-* #,##0.0_-;_-* &quot;-&quot;_-;_-@"/>
    <numFmt numFmtId="173" formatCode="_-* #,##0.00_-;\-* #,##0.00_-;_-* &quot;-&quot;??_-;_-@"/>
    <numFmt numFmtId="174" formatCode="B1mmm\-yy"/>
    <numFmt numFmtId="175" formatCode="_(* #.##0.00_);_(* \(#.##0.00\);_(* &quot;-&quot;??_);_(@_)"/>
  </numFmts>
  <fonts count="128" x14ac:knownFonts="1">
    <font>
      <sz val="11"/>
      <color theme="1"/>
      <name val="Calibri"/>
      <family val="2"/>
      <scheme val="minor"/>
    </font>
    <font>
      <sz val="12"/>
      <color theme="1"/>
      <name val="Calibri"/>
      <family val="2"/>
      <scheme val="minor"/>
    </font>
    <font>
      <sz val="11"/>
      <color theme="1"/>
      <name val="Calibri"/>
      <family val="2"/>
      <scheme val="minor"/>
    </font>
    <font>
      <sz val="11"/>
      <color theme="1"/>
      <name val="Times New Roman"/>
      <family val="1"/>
    </font>
    <font>
      <sz val="10"/>
      <color theme="1"/>
      <name val="Times New Roman"/>
      <family val="1"/>
    </font>
    <font>
      <b/>
      <sz val="10"/>
      <color theme="1"/>
      <name val="Times New Roman"/>
      <family val="1"/>
    </font>
    <font>
      <i/>
      <sz val="10"/>
      <color theme="1"/>
      <name val="Times New Roman"/>
      <family val="1"/>
    </font>
    <font>
      <sz val="10"/>
      <name val="Arial"/>
      <family val="2"/>
    </font>
    <font>
      <b/>
      <i/>
      <sz val="10"/>
      <color theme="1"/>
      <name val="Times New Roman"/>
      <family val="1"/>
    </font>
    <font>
      <b/>
      <sz val="10"/>
      <name val="Times New Roman"/>
      <family val="1"/>
    </font>
    <font>
      <sz val="12"/>
      <color indexed="8"/>
      <name val="Times New Roman"/>
      <family val="1"/>
    </font>
    <font>
      <sz val="10"/>
      <name val="Times New Roman"/>
      <family val="1"/>
    </font>
    <font>
      <sz val="12"/>
      <color theme="1"/>
      <name val="Times New Roman"/>
      <family val="1"/>
    </font>
    <font>
      <sz val="11"/>
      <color indexed="8"/>
      <name val="Times New Roman"/>
      <family val="1"/>
    </font>
    <font>
      <sz val="11"/>
      <color rgb="FFFF0000"/>
      <name val="Times New Roman"/>
      <family val="1"/>
    </font>
    <font>
      <sz val="10"/>
      <color rgb="FFFF0000"/>
      <name val="Times New Roman"/>
      <family val="1"/>
    </font>
    <font>
      <sz val="15"/>
      <color rgb="FFFF0000"/>
      <name val="Times New Roman"/>
      <family val="1"/>
    </font>
    <font>
      <b/>
      <sz val="12"/>
      <color theme="1"/>
      <name val="Times New Roman"/>
      <family val="1"/>
    </font>
    <font>
      <b/>
      <sz val="9"/>
      <color theme="1"/>
      <name val="Times New Roman"/>
      <family val="1"/>
    </font>
    <font>
      <b/>
      <sz val="8"/>
      <color theme="1"/>
      <name val="Times New Roman"/>
      <family val="1"/>
    </font>
    <font>
      <b/>
      <sz val="10"/>
      <name val="Arial"/>
      <family val="2"/>
    </font>
    <font>
      <b/>
      <sz val="10"/>
      <color rgb="FFFF0000"/>
      <name val="Times New Roman"/>
      <family val="1"/>
    </font>
    <font>
      <b/>
      <i/>
      <sz val="12"/>
      <color rgb="FFFF0000"/>
      <name val="Times New Roman"/>
      <family val="1"/>
    </font>
    <font>
      <sz val="8"/>
      <name val="MS Sans Serif"/>
      <family val="2"/>
    </font>
    <font>
      <sz val="11"/>
      <name val="Times New Roman"/>
      <family val="1"/>
    </font>
    <font>
      <b/>
      <sz val="11"/>
      <color theme="1"/>
      <name val="Times New Roman"/>
      <family val="1"/>
    </font>
    <font>
      <i/>
      <sz val="10"/>
      <color rgb="FFFF0000"/>
      <name val="Times New Roman"/>
      <family val="1"/>
    </font>
    <font>
      <i/>
      <sz val="10"/>
      <name val="Times New Roman"/>
      <family val="1"/>
    </font>
    <font>
      <b/>
      <sz val="12"/>
      <name val="Times New Roman"/>
      <family val="1"/>
    </font>
    <font>
      <sz val="12"/>
      <name val="Times New Roman"/>
      <family val="1"/>
    </font>
    <font>
      <b/>
      <sz val="11"/>
      <name val="Times New Roman"/>
      <family val="1"/>
    </font>
    <font>
      <i/>
      <sz val="11"/>
      <color theme="1"/>
      <name val="Times New Roman"/>
      <family val="1"/>
    </font>
    <font>
      <b/>
      <sz val="11"/>
      <color rgb="FFFF0000"/>
      <name val="Times New Roman"/>
      <family val="1"/>
    </font>
    <font>
      <i/>
      <sz val="12"/>
      <color theme="1"/>
      <name val="Times New Roman"/>
      <family val="1"/>
    </font>
    <font>
      <sz val="12"/>
      <color rgb="FFFF0000"/>
      <name val="Times New Roman"/>
      <family val="1"/>
    </font>
    <font>
      <b/>
      <sz val="12"/>
      <color indexed="8"/>
      <name val="Times New Roman"/>
      <family val="1"/>
    </font>
    <font>
      <b/>
      <sz val="12"/>
      <color rgb="FFFF0000"/>
      <name val="Times New Roman"/>
      <family val="1"/>
    </font>
    <font>
      <sz val="14"/>
      <name val="Times New Roman"/>
      <family val="1"/>
    </font>
    <font>
      <sz val="14"/>
      <color theme="1"/>
      <name val="Times New Roman"/>
      <family val="1"/>
    </font>
    <font>
      <i/>
      <sz val="12"/>
      <name val="Times New Roman"/>
      <family val="1"/>
    </font>
    <font>
      <i/>
      <sz val="12"/>
      <color indexed="8"/>
      <name val="Times New Roman"/>
      <family val="1"/>
    </font>
    <font>
      <b/>
      <sz val="14"/>
      <color theme="1"/>
      <name val="Times New Roman"/>
      <family val="1"/>
    </font>
    <font>
      <b/>
      <sz val="11"/>
      <color theme="1"/>
      <name val="Calibri"/>
      <family val="2"/>
      <scheme val="minor"/>
    </font>
    <font>
      <i/>
      <sz val="12"/>
      <color rgb="FFFF0000"/>
      <name val="Times New Roman"/>
      <family val="1"/>
    </font>
    <font>
      <b/>
      <sz val="14"/>
      <name val="Times New Roman"/>
      <family val="1"/>
    </font>
    <font>
      <b/>
      <sz val="13"/>
      <color theme="1"/>
      <name val="Times New Roman"/>
      <family val="1"/>
    </font>
    <font>
      <b/>
      <sz val="11"/>
      <color indexed="8"/>
      <name val="Times New Roman"/>
      <family val="1"/>
    </font>
    <font>
      <b/>
      <i/>
      <sz val="10"/>
      <color rgb="FFFF0000"/>
      <name val="Times New Roman"/>
      <family val="1"/>
    </font>
    <font>
      <sz val="8"/>
      <name val="Calibri"/>
      <family val="2"/>
      <scheme val="minor"/>
    </font>
    <font>
      <b/>
      <sz val="10"/>
      <color theme="1"/>
      <name val="Arial"/>
      <family val="2"/>
    </font>
    <font>
      <sz val="14"/>
      <color theme="1"/>
      <name val="Times New Roman"/>
      <family val="2"/>
    </font>
    <font>
      <sz val="10"/>
      <color rgb="FF000000"/>
      <name val="Tahoma"/>
      <family val="2"/>
    </font>
    <font>
      <b/>
      <sz val="10"/>
      <color rgb="FF000000"/>
      <name val="Tahoma"/>
      <family val="2"/>
    </font>
    <font>
      <sz val="10"/>
      <color theme="1"/>
      <name val="Arial"/>
      <family val="2"/>
    </font>
    <font>
      <b/>
      <i/>
      <sz val="12"/>
      <color theme="1"/>
      <name val="Times New Roman"/>
      <family val="1"/>
    </font>
    <font>
      <sz val="12"/>
      <color rgb="FF000000"/>
      <name val="Times New Roman"/>
      <family val="1"/>
    </font>
    <font>
      <sz val="11"/>
      <name val="Calibri"/>
      <family val="2"/>
      <scheme val="minor"/>
    </font>
    <font>
      <sz val="9"/>
      <color theme="1"/>
      <name val="Times New Roman"/>
      <family val="1"/>
    </font>
    <font>
      <b/>
      <sz val="13"/>
      <name val="Times New Roman"/>
      <family val="1"/>
    </font>
    <font>
      <b/>
      <i/>
      <sz val="12"/>
      <name val="Times New Roman"/>
      <family val="1"/>
    </font>
    <font>
      <i/>
      <sz val="13"/>
      <name val="Times New Roman"/>
      <family val="1"/>
    </font>
    <font>
      <sz val="8"/>
      <color theme="1"/>
      <name val="Times New Roman"/>
      <family val="1"/>
    </font>
    <font>
      <sz val="8"/>
      <color theme="1"/>
      <name val="Arial"/>
      <family val="2"/>
    </font>
    <font>
      <sz val="11"/>
      <color rgb="FFFF0000"/>
      <name val="Calibri"/>
      <family val="2"/>
      <scheme val="minor"/>
    </font>
    <font>
      <b/>
      <sz val="14"/>
      <color rgb="FFFF0000"/>
      <name val="Times New Roman"/>
      <family val="1"/>
    </font>
    <font>
      <sz val="14"/>
      <color rgb="FFFF0000"/>
      <name val="Times New Roman"/>
      <family val="1"/>
    </font>
    <font>
      <sz val="14"/>
      <color rgb="FFFF0000"/>
      <name val="Calibri"/>
      <family val="2"/>
      <scheme val="minor"/>
    </font>
    <font>
      <i/>
      <sz val="11"/>
      <color theme="1"/>
      <name val="Calibri"/>
      <family val="2"/>
      <scheme val="minor"/>
    </font>
    <font>
      <b/>
      <sz val="12"/>
      <color theme="1"/>
      <name val="Calibri"/>
      <family val="2"/>
      <scheme val="minor"/>
    </font>
    <font>
      <sz val="13"/>
      <name val="Times New Roman"/>
      <family val="1"/>
    </font>
    <font>
      <b/>
      <sz val="13"/>
      <color rgb="FFFF0000"/>
      <name val="Times New Roman"/>
      <family val="1"/>
    </font>
    <font>
      <sz val="13"/>
      <color theme="1"/>
      <name val="Times New Roman"/>
      <family val="1"/>
    </font>
    <font>
      <b/>
      <sz val="18"/>
      <name val="Times New Roman"/>
      <family val="1"/>
    </font>
    <font>
      <i/>
      <sz val="13"/>
      <color rgb="FFFF0000"/>
      <name val="Times New Roman"/>
      <family val="1"/>
    </font>
    <font>
      <b/>
      <i/>
      <sz val="11"/>
      <color rgb="FFFF0000"/>
      <name val="Times New Roman"/>
      <family val="1"/>
    </font>
    <font>
      <sz val="10"/>
      <name val="Arial"/>
      <family val="2"/>
      <charset val="163"/>
    </font>
    <font>
      <b/>
      <sz val="12"/>
      <name val="Arial"/>
      <family val="2"/>
    </font>
    <font>
      <sz val="12"/>
      <name val="Arial"/>
      <family val="2"/>
    </font>
    <font>
      <b/>
      <sz val="16"/>
      <color theme="1"/>
      <name val="Times New Roman"/>
      <family val="1"/>
    </font>
    <font>
      <i/>
      <sz val="14"/>
      <color rgb="FFFF0000"/>
      <name val="Times New Roman"/>
      <family val="1"/>
    </font>
    <font>
      <b/>
      <sz val="12"/>
      <color rgb="FF000000"/>
      <name val="Times New Roman"/>
      <family val="1"/>
    </font>
    <font>
      <sz val="12"/>
      <color theme="1"/>
      <name val="Calibri"/>
      <family val="2"/>
    </font>
    <font>
      <i/>
      <sz val="14"/>
      <color rgb="FFFF0000"/>
      <name val="Calibri"/>
      <family val="2"/>
      <scheme val="minor"/>
    </font>
    <font>
      <sz val="13"/>
      <color rgb="FFFF0000"/>
      <name val="Times New Roman"/>
      <family val="1"/>
    </font>
    <font>
      <b/>
      <sz val="13"/>
      <color rgb="FF000000"/>
      <name val="Times New Roman"/>
      <family val="1"/>
    </font>
    <font>
      <i/>
      <sz val="12"/>
      <color rgb="FF000000"/>
      <name val="Times New Roman"/>
      <family val="1"/>
    </font>
    <font>
      <b/>
      <u/>
      <sz val="13"/>
      <color theme="1"/>
      <name val="Times New Roman"/>
      <family val="1"/>
    </font>
    <font>
      <b/>
      <sz val="18"/>
      <color theme="1"/>
      <name val="Times New Roman"/>
      <family val="1"/>
    </font>
    <font>
      <i/>
      <sz val="13"/>
      <color theme="1"/>
      <name val="Times New Roman"/>
      <family val="1"/>
    </font>
    <font>
      <b/>
      <i/>
      <sz val="13"/>
      <color theme="1"/>
      <name val="Times New Roman"/>
      <family val="1"/>
    </font>
    <font>
      <i/>
      <sz val="8"/>
      <color theme="1"/>
      <name val="Times New Roman"/>
      <family val="1"/>
    </font>
    <font>
      <sz val="12"/>
      <name val="Calibri"/>
      <family val="2"/>
      <scheme val="minor"/>
    </font>
    <font>
      <sz val="12"/>
      <color rgb="FFFF0000"/>
      <name val="Calibri"/>
      <family val="2"/>
      <scheme val="minor"/>
    </font>
    <font>
      <b/>
      <i/>
      <sz val="12"/>
      <name val="Arial"/>
      <family val="2"/>
    </font>
    <font>
      <b/>
      <i/>
      <sz val="12"/>
      <color rgb="FFFF0000"/>
      <name val="Arial"/>
      <family val="2"/>
    </font>
    <font>
      <b/>
      <sz val="8"/>
      <color rgb="FFFF0000"/>
      <name val="Times New Roman"/>
      <family val="1"/>
    </font>
    <font>
      <b/>
      <sz val="10"/>
      <color rgb="FF0070C0"/>
      <name val="Times New Roman"/>
      <family val="1"/>
    </font>
    <font>
      <b/>
      <sz val="10"/>
      <color rgb="FF0070C0"/>
      <name val="Arial"/>
      <family val="2"/>
    </font>
    <font>
      <sz val="10"/>
      <color rgb="FF0070C0"/>
      <name val="Times New Roman"/>
      <family val="1"/>
    </font>
    <font>
      <sz val="11"/>
      <color rgb="FF0070C0"/>
      <name val="Times New Roman"/>
      <family val="1"/>
    </font>
    <font>
      <sz val="10"/>
      <color rgb="FF7030A0"/>
      <name val="Times New Roman"/>
      <family val="1"/>
    </font>
    <font>
      <b/>
      <sz val="11"/>
      <color rgb="FF0070C0"/>
      <name val="Times New Roman"/>
      <family val="1"/>
    </font>
    <font>
      <sz val="10"/>
      <color rgb="FF0070C0"/>
      <name val="Arial"/>
      <family val="2"/>
    </font>
    <font>
      <sz val="10"/>
      <color rgb="FF7030A0"/>
      <name val="Arial"/>
      <family val="2"/>
    </font>
    <font>
      <i/>
      <sz val="9"/>
      <color rgb="FFFF0000"/>
      <name val="Times New Roman"/>
      <family val="1"/>
    </font>
    <font>
      <b/>
      <i/>
      <sz val="14"/>
      <color rgb="FFFF0000"/>
      <name val="Times New Roman"/>
      <family val="1"/>
    </font>
    <font>
      <sz val="11"/>
      <name val="Calibri"/>
      <family val="2"/>
    </font>
    <font>
      <b/>
      <u/>
      <sz val="12"/>
      <name val="Times New Roman"/>
      <family val="1"/>
    </font>
    <font>
      <sz val="10"/>
      <color rgb="FF000000"/>
      <name val="Times New Roman"/>
      <family val="1"/>
    </font>
    <font>
      <sz val="11"/>
      <color rgb="FF000000"/>
      <name val="Times New Roman"/>
      <family val="1"/>
    </font>
    <font>
      <sz val="11"/>
      <color indexed="8"/>
      <name val="Calibri"/>
      <family val="2"/>
    </font>
    <font>
      <b/>
      <sz val="14"/>
      <color indexed="8"/>
      <name val="Times New Roman"/>
      <family val="1"/>
    </font>
    <font>
      <b/>
      <sz val="10"/>
      <color indexed="8"/>
      <name val="Times New Roman"/>
      <family val="1"/>
    </font>
    <font>
      <sz val="13"/>
      <color indexed="8"/>
      <name val="Times New Roman"/>
      <family val="1"/>
    </font>
    <font>
      <sz val="10"/>
      <name val="Arial"/>
      <family val="2"/>
    </font>
    <font>
      <b/>
      <sz val="12"/>
      <name val="Times New Roman"/>
      <family val="1"/>
      <charset val="163"/>
    </font>
    <font>
      <sz val="13"/>
      <name val="Arial"/>
      <family val="2"/>
    </font>
    <font>
      <i/>
      <sz val="12"/>
      <name val="Times New Roman"/>
      <family val="1"/>
      <charset val="163"/>
    </font>
    <font>
      <sz val="12"/>
      <name val="Times New Roman"/>
      <family val="1"/>
      <charset val="163"/>
    </font>
    <font>
      <b/>
      <i/>
      <sz val="13"/>
      <name val="Arial"/>
      <family val="2"/>
    </font>
    <font>
      <sz val="9"/>
      <color indexed="63"/>
      <name val="Arial"/>
      <family val="2"/>
    </font>
    <font>
      <sz val="11"/>
      <name val="Times New Roman"/>
      <family val="1"/>
      <charset val="163"/>
    </font>
    <font>
      <b/>
      <sz val="11"/>
      <name val="Times New Roman"/>
      <family val="1"/>
      <charset val="163"/>
    </font>
    <font>
      <sz val="11"/>
      <name val="Arial"/>
      <family val="2"/>
    </font>
    <font>
      <b/>
      <sz val="10"/>
      <name val="Times New Roman"/>
      <family val="1"/>
      <charset val="163"/>
    </font>
    <font>
      <sz val="10"/>
      <name val="Times New Roman"/>
      <family val="1"/>
      <charset val="163"/>
    </font>
    <font>
      <b/>
      <i/>
      <sz val="10"/>
      <name val="Arial"/>
      <family val="2"/>
    </font>
    <font>
      <b/>
      <sz val="10"/>
      <color theme="1"/>
      <name val="Times New Roman"/>
      <family val="1"/>
      <charset val="163"/>
    </font>
  </fonts>
  <fills count="1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FFFFFF"/>
        <bgColor rgb="FFFFFFFF"/>
      </patternFill>
    </fill>
    <fill>
      <patternFill patternType="solid">
        <fgColor rgb="FF00FF00"/>
        <bgColor rgb="FF00FF00"/>
      </patternFill>
    </fill>
    <fill>
      <patternFill patternType="solid">
        <fgColor rgb="FFFFFFFF"/>
        <bgColor indexed="64"/>
      </patternFill>
    </fill>
    <fill>
      <patternFill patternType="solid">
        <fgColor theme="7" tint="0.59999389629810485"/>
        <bgColor indexed="64"/>
      </patternFill>
    </fill>
    <fill>
      <patternFill patternType="solid">
        <fgColor theme="0"/>
        <bgColor theme="0"/>
      </patternFill>
    </fill>
  </fills>
  <borders count="98">
    <border>
      <left/>
      <right/>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double">
        <color indexed="64"/>
      </left>
      <right style="thin">
        <color indexed="64"/>
      </right>
      <top style="hair">
        <color indexed="64"/>
      </top>
      <bottom/>
      <diagonal/>
    </border>
    <border>
      <left style="thin">
        <color indexed="64"/>
      </left>
      <right style="thin">
        <color indexed="64"/>
      </right>
      <top style="hair">
        <color indexed="64"/>
      </top>
      <bottom/>
      <diagonal/>
    </border>
    <border>
      <left style="double">
        <color indexed="64"/>
      </left>
      <right style="thin">
        <color indexed="64"/>
      </right>
      <top/>
      <bottom/>
      <diagonal/>
    </border>
    <border>
      <left style="thin">
        <color indexed="64"/>
      </left>
      <right style="double">
        <color indexed="64"/>
      </right>
      <top style="hair">
        <color indexed="64"/>
      </top>
      <bottom/>
      <diagonal/>
    </border>
    <border>
      <left style="double">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double">
        <color indexed="64"/>
      </right>
      <top style="hair">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double">
        <color indexed="64"/>
      </right>
      <top/>
      <bottom/>
      <diagonal/>
    </border>
    <border>
      <left/>
      <right/>
      <top style="thin">
        <color indexed="64"/>
      </top>
      <bottom style="hair">
        <color indexed="64"/>
      </bottom>
      <diagonal/>
    </border>
    <border>
      <left/>
      <right/>
      <top style="hair">
        <color indexed="64"/>
      </top>
      <bottom style="hair">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medium">
        <color indexed="64"/>
      </right>
      <top style="medium">
        <color indexed="64"/>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style="dashed">
        <color indexed="64"/>
      </right>
      <top style="dashed">
        <color indexed="64"/>
      </top>
      <bottom style="medium">
        <color indexed="64"/>
      </bottom>
      <diagonal/>
    </border>
    <border>
      <left style="dashed">
        <color indexed="64"/>
      </left>
      <right style="dashed">
        <color indexed="64"/>
      </right>
      <top style="dashed">
        <color indexed="64"/>
      </top>
      <bottom style="medium">
        <color indexed="64"/>
      </bottom>
      <diagonal/>
    </border>
    <border>
      <left style="dashed">
        <color indexed="64"/>
      </left>
      <right style="medium">
        <color indexed="64"/>
      </right>
      <top style="dashed">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right style="thin">
        <color indexed="8"/>
      </right>
      <top/>
      <bottom style="medium">
        <color indexed="64"/>
      </bottom>
      <diagonal/>
    </border>
    <border>
      <left style="double">
        <color indexed="64"/>
      </left>
      <right/>
      <top style="double">
        <color indexed="64"/>
      </top>
      <bottom/>
      <diagonal/>
    </border>
    <border>
      <left style="dashed">
        <color indexed="64"/>
      </left>
      <right style="dashed">
        <color indexed="64"/>
      </right>
      <top/>
      <bottom style="dashed">
        <color indexed="64"/>
      </bottom>
      <diagonal/>
    </border>
    <border>
      <left/>
      <right/>
      <top style="thin">
        <color indexed="64"/>
      </top>
      <bottom/>
      <diagonal/>
    </border>
    <border>
      <left style="medium">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indexed="64"/>
      </left>
      <right style="dashed">
        <color indexed="64"/>
      </right>
      <top style="dashed">
        <color indexed="64"/>
      </top>
      <bottom/>
      <diagonal/>
    </border>
    <border>
      <left style="dashed">
        <color indexed="64"/>
      </left>
      <right style="dashed">
        <color indexed="64"/>
      </right>
      <top style="dashed">
        <color indexed="64"/>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top/>
      <bottom style="thin">
        <color rgb="FF000000"/>
      </bottom>
      <diagonal/>
    </border>
    <border>
      <left style="double">
        <color rgb="FF000000"/>
      </left>
      <right style="thin">
        <color rgb="FF000000"/>
      </right>
      <top style="double">
        <color rgb="FF000000"/>
      </top>
      <bottom style="thin">
        <color rgb="FF000000"/>
      </bottom>
      <diagonal/>
    </border>
    <border>
      <left/>
      <right style="thin">
        <color rgb="FF000000"/>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style="thin">
        <color rgb="FF000000"/>
      </right>
      <top/>
      <bottom/>
      <diagonal/>
    </border>
    <border>
      <left/>
      <right style="double">
        <color rgb="FF000000"/>
      </right>
      <top/>
      <bottom/>
      <diagonal/>
    </border>
    <border>
      <left style="thin">
        <color rgb="FF000000"/>
      </left>
      <right style="double">
        <color rgb="FF000000"/>
      </right>
      <top/>
      <bottom/>
      <diagonal/>
    </border>
    <border>
      <left style="double">
        <color rgb="FF000000"/>
      </left>
      <right style="thin">
        <color rgb="FF000000"/>
      </right>
      <top/>
      <bottom style="double">
        <color rgb="FF000000"/>
      </bottom>
      <diagonal/>
    </border>
    <border>
      <left/>
      <right style="thin">
        <color rgb="FF000000"/>
      </right>
      <top/>
      <bottom style="double">
        <color rgb="FF000000"/>
      </bottom>
      <diagonal/>
    </border>
    <border>
      <left/>
      <right style="double">
        <color rgb="FF000000"/>
      </right>
      <top/>
      <bottom style="double">
        <color rgb="FF000000"/>
      </bottom>
      <diagonal/>
    </border>
    <border>
      <left style="medium">
        <color rgb="FFCCCCCC"/>
      </left>
      <right/>
      <top style="medium">
        <color rgb="FFCCCCCC"/>
      </top>
      <bottom style="medium">
        <color rgb="FFCCCCCC"/>
      </bottom>
      <diagonal/>
    </border>
    <border>
      <left/>
      <right style="medium">
        <color rgb="FFCCCCCC"/>
      </right>
      <top style="medium">
        <color rgb="FFCCCCCC"/>
      </top>
      <bottom style="medium">
        <color rgb="FFCCCCCC"/>
      </bottom>
      <diagonal/>
    </border>
    <border>
      <left/>
      <right/>
      <top style="medium">
        <color rgb="FFCCCCCC"/>
      </top>
      <bottom style="medium">
        <color rgb="FFCCCCCC"/>
      </bottom>
      <diagonal/>
    </border>
    <border>
      <left style="dashed">
        <color indexed="64"/>
      </left>
      <right/>
      <top style="dashed">
        <color indexed="64"/>
      </top>
      <bottom style="dashed">
        <color indexed="64"/>
      </bottom>
      <diagonal/>
    </border>
    <border>
      <left style="dashed">
        <color indexed="64"/>
      </left>
      <right/>
      <top style="dashed">
        <color indexed="64"/>
      </top>
      <bottom/>
      <diagonal/>
    </border>
    <border>
      <left style="dashed">
        <color indexed="64"/>
      </left>
      <right style="dashed">
        <color indexed="64"/>
      </right>
      <top style="medium">
        <color indexed="64"/>
      </top>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indexed="64"/>
      </bottom>
      <diagonal/>
    </border>
    <border>
      <left style="medium">
        <color indexed="64"/>
      </left>
      <right style="dashed">
        <color indexed="64"/>
      </right>
      <top/>
      <bottom/>
      <diagonal/>
    </border>
    <border>
      <left style="dashed">
        <color indexed="64"/>
      </left>
      <right style="dashed">
        <color indexed="64"/>
      </right>
      <top/>
      <bottom/>
      <diagonal/>
    </border>
    <border>
      <left style="dashed">
        <color indexed="64"/>
      </left>
      <right style="medium">
        <color indexed="64"/>
      </right>
      <top/>
      <bottom/>
      <diagonal/>
    </border>
    <border>
      <left style="medium">
        <color indexed="64"/>
      </left>
      <right style="dashed">
        <color indexed="64"/>
      </right>
      <top style="medium">
        <color indexed="64"/>
      </top>
      <bottom/>
      <diagonal/>
    </border>
    <border>
      <left style="dashed">
        <color indexed="64"/>
      </left>
      <right style="medium">
        <color indexed="64"/>
      </right>
      <top style="medium">
        <color indexed="64"/>
      </top>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medium">
        <color indexed="64"/>
      </left>
      <right style="dashed">
        <color indexed="64"/>
      </right>
      <top/>
      <bottom style="medium">
        <color indexed="64"/>
      </bottom>
      <diagonal/>
    </border>
    <border>
      <left style="dashed">
        <color indexed="64"/>
      </left>
      <right style="dashed">
        <color indexed="64"/>
      </right>
      <top/>
      <bottom style="medium">
        <color indexed="64"/>
      </bottom>
      <diagonal/>
    </border>
    <border>
      <left style="dashed">
        <color indexed="64"/>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s>
  <cellStyleXfs count="17">
    <xf numFmtId="0" fontId="0" fillId="0" borderId="0"/>
    <xf numFmtId="164" fontId="2" fillId="0" borderId="0" applyFont="0" applyFill="0" applyBorder="0" applyAlignment="0" applyProtection="0"/>
    <xf numFmtId="164" fontId="7" fillId="0" borderId="0" applyFont="0" applyFill="0" applyBorder="0" applyAlignment="0" applyProtection="0"/>
    <xf numFmtId="0" fontId="23" fillId="0" borderId="0" applyAlignment="0">
      <alignment vertical="top" wrapText="1"/>
      <protection locked="0"/>
    </xf>
    <xf numFmtId="0" fontId="23" fillId="0" borderId="0" applyAlignment="0">
      <alignment vertical="top" wrapText="1"/>
      <protection locked="0"/>
    </xf>
    <xf numFmtId="0" fontId="23" fillId="0" borderId="0" applyAlignment="0">
      <alignment vertical="top" wrapText="1"/>
      <protection locked="0"/>
    </xf>
    <xf numFmtId="0" fontId="2" fillId="0" borderId="0"/>
    <xf numFmtId="0" fontId="7" fillId="0" borderId="0"/>
    <xf numFmtId="41" fontId="2" fillId="0" borderId="0" applyFont="0" applyFill="0" applyBorder="0" applyAlignment="0" applyProtection="0"/>
    <xf numFmtId="0" fontId="50" fillId="0" borderId="0"/>
    <xf numFmtId="43" fontId="7" fillId="0" borderId="0" applyFont="0" applyFill="0" applyBorder="0" applyAlignment="0" applyProtection="0"/>
    <xf numFmtId="0" fontId="75" fillId="0" borderId="0"/>
    <xf numFmtId="0" fontId="50" fillId="0" borderId="0"/>
    <xf numFmtId="0" fontId="110" fillId="0" borderId="0" applyAlignment="0"/>
    <xf numFmtId="175" fontId="110" fillId="0" borderId="0" applyFont="0" applyFill="0" applyBorder="0" applyAlignment="0" applyProtection="0"/>
    <xf numFmtId="0" fontId="114" fillId="0" borderId="0"/>
    <xf numFmtId="175" fontId="114" fillId="0" borderId="0" applyFont="0" applyFill="0" applyBorder="0" applyAlignment="0" applyProtection="0"/>
  </cellStyleXfs>
  <cellXfs count="1380">
    <xf numFmtId="0" fontId="0" fillId="0" borderId="0" xfId="0"/>
    <xf numFmtId="0" fontId="6" fillId="0" borderId="0" xfId="0" applyFont="1"/>
    <xf numFmtId="0" fontId="0" fillId="0" borderId="0" xfId="0" applyAlignment="1">
      <alignment vertical="center"/>
    </xf>
    <xf numFmtId="0" fontId="17" fillId="0" borderId="0" xfId="0" applyFont="1" applyAlignment="1">
      <alignment horizontal="right"/>
    </xf>
    <xf numFmtId="0" fontId="3" fillId="0" borderId="0" xfId="0" applyFont="1" applyAlignment="1">
      <alignment vertical="center" wrapText="1"/>
    </xf>
    <xf numFmtId="0" fontId="5" fillId="0" borderId="0" xfId="0" applyFont="1" applyAlignment="1">
      <alignment vertical="center" wrapText="1"/>
    </xf>
    <xf numFmtId="0" fontId="17" fillId="0" borderId="0" xfId="0" applyFont="1" applyAlignment="1">
      <alignment horizontal="right" vertical="center" wrapText="1"/>
    </xf>
    <xf numFmtId="0" fontId="4" fillId="0" borderId="0" xfId="0" applyFont="1" applyAlignment="1">
      <alignment horizontal="center" vertical="center"/>
    </xf>
    <xf numFmtId="0" fontId="4" fillId="0" borderId="0" xfId="0" applyFont="1" applyAlignment="1">
      <alignment vertical="center" wrapText="1"/>
    </xf>
    <xf numFmtId="0" fontId="4" fillId="0" borderId="0" xfId="0" applyFont="1" applyAlignment="1">
      <alignment vertical="center"/>
    </xf>
    <xf numFmtId="0" fontId="17" fillId="0" borderId="0" xfId="0" applyFont="1" applyAlignment="1">
      <alignment vertical="center" wrapText="1"/>
    </xf>
    <xf numFmtId="0" fontId="6" fillId="0" borderId="0" xfId="0" applyFont="1" applyAlignment="1">
      <alignment vertical="center"/>
    </xf>
    <xf numFmtId="0" fontId="12" fillId="0" borderId="0" xfId="0" applyFont="1" applyAlignment="1">
      <alignment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7" fillId="0" borderId="3" xfId="0" applyFont="1" applyBorder="1" applyAlignment="1">
      <alignment horizontal="center" vertical="center"/>
    </xf>
    <xf numFmtId="0" fontId="17" fillId="0" borderId="8" xfId="0" applyFont="1" applyBorder="1" applyAlignment="1">
      <alignment vertical="center"/>
    </xf>
    <xf numFmtId="0" fontId="12" fillId="0" borderId="8" xfId="0" applyFont="1" applyBorder="1" applyAlignment="1">
      <alignment horizontal="center" vertical="center"/>
    </xf>
    <xf numFmtId="0" fontId="17" fillId="0" borderId="0" xfId="0" applyFont="1" applyAlignment="1">
      <alignment vertical="center"/>
    </xf>
    <xf numFmtId="0" fontId="12" fillId="0" borderId="8" xfId="0" applyFont="1" applyBorder="1" applyAlignment="1">
      <alignment vertical="center"/>
    </xf>
    <xf numFmtId="0" fontId="12" fillId="0" borderId="8" xfId="0" applyFont="1" applyBorder="1" applyAlignment="1">
      <alignment vertical="center" wrapText="1"/>
    </xf>
    <xf numFmtId="0" fontId="12" fillId="0" borderId="13" xfId="0" quotePrefix="1" applyFont="1" applyBorder="1" applyAlignment="1">
      <alignment horizontal="center" vertical="center"/>
    </xf>
    <xf numFmtId="0" fontId="17" fillId="0" borderId="14" xfId="0" applyFont="1" applyBorder="1" applyAlignment="1">
      <alignment vertical="center"/>
    </xf>
    <xf numFmtId="0" fontId="12" fillId="0" borderId="14" xfId="0" applyFont="1" applyBorder="1" applyAlignment="1">
      <alignment vertical="center"/>
    </xf>
    <xf numFmtId="0" fontId="12" fillId="0" borderId="15" xfId="0" applyFont="1" applyBorder="1" applyAlignment="1">
      <alignment vertical="center"/>
    </xf>
    <xf numFmtId="0" fontId="33" fillId="0" borderId="0" xfId="0" applyFont="1" applyAlignment="1">
      <alignment vertical="center"/>
    </xf>
    <xf numFmtId="0" fontId="34" fillId="0" borderId="0" xfId="0" applyFont="1" applyAlignment="1">
      <alignment vertical="center"/>
    </xf>
    <xf numFmtId="0" fontId="17" fillId="0" borderId="10" xfId="0" applyFont="1" applyBorder="1" applyAlignment="1">
      <alignment vertical="center"/>
    </xf>
    <xf numFmtId="0" fontId="12" fillId="0" borderId="10" xfId="0" applyFont="1" applyBorder="1" applyAlignment="1">
      <alignment vertical="center"/>
    </xf>
    <xf numFmtId="0" fontId="12" fillId="0" borderId="12" xfId="0" applyFont="1" applyBorder="1" applyAlignment="1">
      <alignment vertical="center"/>
    </xf>
    <xf numFmtId="0" fontId="37" fillId="0" borderId="0" xfId="0" applyFont="1" applyAlignment="1">
      <alignment vertical="center"/>
    </xf>
    <xf numFmtId="0" fontId="38" fillId="0" borderId="0" xfId="0" applyFont="1" applyAlignment="1">
      <alignment vertical="center"/>
    </xf>
    <xf numFmtId="0" fontId="28" fillId="0" borderId="7" xfId="0" applyFont="1" applyBorder="1" applyAlignment="1">
      <alignment vertical="center" wrapText="1"/>
    </xf>
    <xf numFmtId="0" fontId="29" fillId="0" borderId="8" xfId="0" applyFont="1" applyBorder="1" applyAlignment="1">
      <alignment vertical="center"/>
    </xf>
    <xf numFmtId="0" fontId="17" fillId="0" borderId="9" xfId="0" quotePrefix="1" applyFont="1" applyBorder="1" applyAlignment="1">
      <alignment horizontal="center" vertical="center"/>
    </xf>
    <xf numFmtId="0" fontId="29" fillId="0" borderId="0" xfId="0" applyFont="1" applyAlignment="1">
      <alignment vertical="center"/>
    </xf>
    <xf numFmtId="0" fontId="12" fillId="0" borderId="0" xfId="0" applyFont="1" applyAlignment="1">
      <alignment vertical="center" wrapText="1"/>
    </xf>
    <xf numFmtId="0" fontId="4" fillId="0" borderId="7" xfId="0" applyFont="1" applyBorder="1" applyAlignment="1">
      <alignment horizontal="center" vertical="center" wrapText="1"/>
    </xf>
    <xf numFmtId="0" fontId="33" fillId="0" borderId="0" xfId="0" applyFont="1" applyAlignment="1">
      <alignment vertical="center" wrapText="1"/>
    </xf>
    <xf numFmtId="0" fontId="12" fillId="0" borderId="10" xfId="0" applyFont="1" applyBorder="1" applyAlignment="1">
      <alignment vertical="center" wrapText="1"/>
    </xf>
    <xf numFmtId="0" fontId="17" fillId="0" borderId="10" xfId="0" applyFont="1" applyBorder="1" applyAlignment="1">
      <alignment vertical="center" wrapText="1"/>
    </xf>
    <xf numFmtId="0" fontId="17" fillId="0" borderId="12" xfId="0" applyFont="1" applyBorder="1" applyAlignment="1">
      <alignment vertical="center"/>
    </xf>
    <xf numFmtId="0" fontId="3" fillId="0" borderId="0" xfId="0" applyFont="1" applyAlignment="1">
      <alignment horizontal="center" vertical="center"/>
    </xf>
    <xf numFmtId="0" fontId="3" fillId="0" borderId="0" xfId="0" applyFont="1" applyAlignment="1">
      <alignment horizontal="center"/>
    </xf>
    <xf numFmtId="0" fontId="3" fillId="0" borderId="0" xfId="0" applyFont="1"/>
    <xf numFmtId="0" fontId="25" fillId="0" borderId="0" xfId="0" applyFont="1" applyAlignment="1">
      <alignment horizontal="center"/>
    </xf>
    <xf numFmtId="1" fontId="4" fillId="0" borderId="0" xfId="0" applyNumberFormat="1" applyFont="1" applyAlignment="1">
      <alignment vertical="center" wrapText="1"/>
    </xf>
    <xf numFmtId="0" fontId="5" fillId="0" borderId="0" xfId="0" applyFont="1" applyAlignment="1">
      <alignment vertical="center"/>
    </xf>
    <xf numFmtId="0" fontId="4" fillId="0" borderId="29" xfId="0" applyFont="1" applyBorder="1" applyAlignment="1">
      <alignment horizontal="center" vertical="center" wrapText="1"/>
    </xf>
    <xf numFmtId="3" fontId="4" fillId="0" borderId="29" xfId="0" applyNumberFormat="1" applyFont="1" applyBorder="1" applyAlignment="1">
      <alignment horizontal="right" vertical="center"/>
    </xf>
    <xf numFmtId="0" fontId="4" fillId="0" borderId="29" xfId="0" applyFont="1" applyBorder="1" applyAlignment="1">
      <alignment horizontal="left" vertical="center" wrapText="1"/>
    </xf>
    <xf numFmtId="0" fontId="5" fillId="0" borderId="29" xfId="0" applyFont="1" applyBorder="1" applyAlignment="1">
      <alignment horizontal="left" vertical="center" wrapText="1"/>
    </xf>
    <xf numFmtId="3" fontId="5" fillId="0" borderId="29" xfId="0" applyNumberFormat="1" applyFont="1" applyBorder="1" applyAlignment="1">
      <alignment horizontal="right" vertical="center"/>
    </xf>
    <xf numFmtId="0" fontId="11" fillId="0" borderId="29" xfId="0" applyFont="1" applyBorder="1" applyAlignment="1">
      <alignment horizontal="center" vertical="center" wrapText="1"/>
    </xf>
    <xf numFmtId="3" fontId="11" fillId="0" borderId="29" xfId="0" applyNumberFormat="1" applyFont="1" applyBorder="1" applyAlignment="1">
      <alignment horizontal="right" vertical="center"/>
    </xf>
    <xf numFmtId="0" fontId="26" fillId="0" borderId="0" xfId="0" applyFont="1" applyAlignment="1">
      <alignment vertical="center"/>
    </xf>
    <xf numFmtId="1" fontId="37" fillId="0" borderId="0" xfId="0" applyNumberFormat="1" applyFont="1" applyAlignment="1">
      <alignment vertical="center"/>
    </xf>
    <xf numFmtId="1" fontId="38" fillId="0" borderId="0" xfId="0" applyNumberFormat="1" applyFont="1" applyAlignment="1">
      <alignment vertical="center"/>
    </xf>
    <xf numFmtId="165" fontId="21" fillId="0" borderId="29" xfId="1" applyNumberFormat="1" applyFont="1" applyFill="1" applyBorder="1" applyAlignment="1">
      <alignment vertical="center" wrapText="1"/>
    </xf>
    <xf numFmtId="3" fontId="5" fillId="0" borderId="29" xfId="1" applyNumberFormat="1" applyFont="1" applyFill="1" applyBorder="1" applyAlignment="1">
      <alignment horizontal="right" vertical="center" wrapText="1"/>
    </xf>
    <xf numFmtId="165" fontId="5" fillId="0" borderId="29" xfId="1" applyNumberFormat="1" applyFont="1" applyFill="1" applyBorder="1" applyAlignment="1">
      <alignment vertical="center" wrapText="1"/>
    </xf>
    <xf numFmtId="3" fontId="5" fillId="0" borderId="29" xfId="0" applyNumberFormat="1" applyFont="1" applyBorder="1" applyAlignment="1">
      <alignment horizontal="right" vertical="center" wrapText="1"/>
    </xf>
    <xf numFmtId="3" fontId="4" fillId="0" borderId="29" xfId="0" applyNumberFormat="1" applyFont="1" applyBorder="1" applyAlignment="1">
      <alignment horizontal="right" vertical="center" wrapText="1"/>
    </xf>
    <xf numFmtId="0" fontId="5" fillId="0" borderId="38" xfId="0" applyFont="1" applyBorder="1" applyAlignment="1">
      <alignment horizontal="center" vertical="center" wrapText="1"/>
    </xf>
    <xf numFmtId="166" fontId="4" fillId="0" borderId="38" xfId="0" applyNumberFormat="1" applyFont="1" applyBorder="1" applyAlignment="1">
      <alignment vertical="center" wrapText="1"/>
    </xf>
    <xf numFmtId="165" fontId="5" fillId="0" borderId="38" xfId="1" applyNumberFormat="1" applyFont="1" applyFill="1" applyBorder="1" applyAlignment="1">
      <alignment vertical="center" wrapText="1"/>
    </xf>
    <xf numFmtId="0" fontId="49" fillId="0" borderId="0" xfId="0" applyFont="1" applyAlignment="1">
      <alignment vertical="center"/>
    </xf>
    <xf numFmtId="168" fontId="4" fillId="0" borderId="29" xfId="0" applyNumberFormat="1" applyFont="1" applyBorder="1" applyAlignment="1">
      <alignment horizontal="right" vertical="center" wrapText="1"/>
    </xf>
    <xf numFmtId="168" fontId="5" fillId="0" borderId="29" xfId="0" applyNumberFormat="1" applyFont="1" applyBorder="1" applyAlignment="1">
      <alignment horizontal="right" vertical="center" wrapText="1"/>
    </xf>
    <xf numFmtId="168" fontId="4" fillId="0" borderId="29" xfId="0" applyNumberFormat="1" applyFont="1" applyBorder="1" applyAlignment="1">
      <alignment horizontal="right" vertical="center"/>
    </xf>
    <xf numFmtId="168" fontId="5" fillId="0" borderId="29" xfId="0" applyNumberFormat="1" applyFont="1" applyBorder="1" applyAlignment="1">
      <alignment horizontal="right" vertical="center"/>
    </xf>
    <xf numFmtId="49" fontId="19" fillId="0" borderId="29" xfId="2" applyNumberFormat="1" applyFont="1" applyFill="1" applyBorder="1" applyAlignment="1">
      <alignment horizontal="center" vertical="center" wrapText="1"/>
    </xf>
    <xf numFmtId="168" fontId="5" fillId="0" borderId="29" xfId="1" applyNumberFormat="1" applyFont="1" applyFill="1" applyBorder="1" applyAlignment="1">
      <alignment horizontal="right" vertical="center" wrapText="1"/>
    </xf>
    <xf numFmtId="165" fontId="5" fillId="0" borderId="35" xfId="1" applyNumberFormat="1" applyFont="1" applyFill="1" applyBorder="1" applyAlignment="1">
      <alignment horizontal="center" vertical="center" wrapText="1"/>
    </xf>
    <xf numFmtId="165" fontId="5" fillId="0" borderId="36" xfId="1" applyNumberFormat="1" applyFont="1" applyFill="1" applyBorder="1" applyAlignment="1">
      <alignment horizontal="center" vertical="center" wrapText="1"/>
    </xf>
    <xf numFmtId="0" fontId="4" fillId="0" borderId="38" xfId="0" applyFont="1" applyBorder="1" applyAlignment="1">
      <alignment horizontal="center" vertical="center" wrapText="1"/>
    </xf>
    <xf numFmtId="0" fontId="8" fillId="0" borderId="38" xfId="0" applyFont="1" applyBorder="1" applyAlignment="1">
      <alignment horizontal="center" vertical="center" wrapText="1"/>
    </xf>
    <xf numFmtId="0" fontId="4" fillId="0" borderId="40" xfId="0" applyFont="1" applyBorder="1" applyAlignment="1">
      <alignment horizontal="center" vertical="center" wrapText="1"/>
    </xf>
    <xf numFmtId="165" fontId="5" fillId="0" borderId="29" xfId="2" applyNumberFormat="1" applyFont="1" applyFill="1" applyBorder="1" applyAlignment="1">
      <alignment horizontal="center" vertical="center" wrapText="1"/>
    </xf>
    <xf numFmtId="0" fontId="3" fillId="0" borderId="0" xfId="0" applyFont="1" applyAlignment="1">
      <alignment vertical="center"/>
    </xf>
    <xf numFmtId="0" fontId="5" fillId="0" borderId="0" xfId="0" applyFont="1" applyAlignment="1">
      <alignment horizontal="left" vertical="center"/>
    </xf>
    <xf numFmtId="0" fontId="6" fillId="0" borderId="0" xfId="0" applyFont="1" applyAlignment="1">
      <alignment horizontal="center" vertical="center"/>
    </xf>
    <xf numFmtId="0" fontId="3" fillId="0" borderId="0" xfId="0" applyFont="1" applyAlignment="1">
      <alignment horizontal="left" vertical="center"/>
    </xf>
    <xf numFmtId="0" fontId="17" fillId="0" borderId="0" xfId="0" applyFont="1" applyAlignment="1">
      <alignment horizontal="right" vertical="center"/>
    </xf>
    <xf numFmtId="0" fontId="5" fillId="0" borderId="19" xfId="0" applyFont="1" applyBorder="1" applyAlignment="1">
      <alignment vertical="center"/>
    </xf>
    <xf numFmtId="165" fontId="5" fillId="0" borderId="0" xfId="1" applyNumberFormat="1" applyFont="1" applyAlignment="1">
      <alignment vertical="center" wrapText="1"/>
    </xf>
    <xf numFmtId="0" fontId="17" fillId="0" borderId="0" xfId="0" applyFont="1" applyAlignment="1">
      <alignment horizontal="center" vertical="center"/>
    </xf>
    <xf numFmtId="0" fontId="9" fillId="0" borderId="0" xfId="0" applyFont="1" applyAlignment="1">
      <alignment horizontal="center" vertical="center"/>
    </xf>
    <xf numFmtId="0" fontId="28" fillId="0" borderId="0" xfId="0" applyFont="1" applyAlignment="1">
      <alignment horizontal="center" vertical="center"/>
    </xf>
    <xf numFmtId="0" fontId="28" fillId="0" borderId="0" xfId="0" applyFont="1" applyAlignment="1">
      <alignment vertical="center"/>
    </xf>
    <xf numFmtId="0" fontId="28" fillId="5" borderId="8" xfId="0" applyFont="1" applyFill="1" applyBorder="1" applyAlignment="1">
      <alignment vertical="center"/>
    </xf>
    <xf numFmtId="3" fontId="17" fillId="5" borderId="8" xfId="0" applyNumberFormat="1" applyFont="1" applyFill="1" applyBorder="1" applyAlignment="1">
      <alignment vertical="center"/>
    </xf>
    <xf numFmtId="0" fontId="29" fillId="0" borderId="8" xfId="0" applyFont="1" applyBorder="1" applyAlignment="1">
      <alignment horizontal="left" vertical="center" wrapText="1"/>
    </xf>
    <xf numFmtId="3" fontId="12" fillId="0" borderId="8" xfId="0" applyNumberFormat="1" applyFont="1" applyBorder="1" applyAlignment="1">
      <alignment vertical="center"/>
    </xf>
    <xf numFmtId="0" fontId="39" fillId="0" borderId="0" xfId="0" applyFont="1" applyAlignment="1">
      <alignment vertical="center"/>
    </xf>
    <xf numFmtId="0" fontId="9" fillId="0" borderId="0" xfId="0" applyFont="1" applyAlignment="1">
      <alignment vertical="center"/>
    </xf>
    <xf numFmtId="0" fontId="9" fillId="0" borderId="0" xfId="0" applyFont="1" applyAlignment="1">
      <alignment horizontal="center" vertical="center" wrapText="1"/>
    </xf>
    <xf numFmtId="3" fontId="17" fillId="0" borderId="7" xfId="0" applyNumberFormat="1" applyFont="1" applyBorder="1" applyAlignment="1">
      <alignment vertical="center"/>
    </xf>
    <xf numFmtId="0" fontId="29" fillId="0" borderId="7" xfId="0" applyFont="1" applyBorder="1" applyAlignment="1">
      <alignment vertical="center"/>
    </xf>
    <xf numFmtId="0" fontId="28" fillId="0" borderId="49" xfId="0" applyFont="1" applyBorder="1" applyAlignment="1">
      <alignment horizontal="center" vertical="center"/>
    </xf>
    <xf numFmtId="0" fontId="17" fillId="0" borderId="22" xfId="0" quotePrefix="1" applyFont="1" applyBorder="1" applyAlignment="1">
      <alignment horizontal="center" vertical="center"/>
    </xf>
    <xf numFmtId="0" fontId="28" fillId="0" borderId="21" xfId="0" applyFont="1" applyBorder="1" applyAlignment="1">
      <alignment horizontal="center" vertical="center"/>
    </xf>
    <xf numFmtId="1" fontId="28" fillId="0" borderId="21" xfId="0" applyNumberFormat="1" applyFont="1" applyBorder="1" applyAlignment="1">
      <alignment horizontal="center" vertical="center" wrapText="1"/>
    </xf>
    <xf numFmtId="0" fontId="17" fillId="5" borderId="4" xfId="0" applyFont="1" applyFill="1" applyBorder="1" applyAlignment="1">
      <alignment horizontal="center" vertical="center"/>
    </xf>
    <xf numFmtId="0" fontId="28" fillId="5" borderId="4" xfId="0" applyFont="1" applyFill="1" applyBorder="1" applyAlignment="1">
      <alignment vertical="center"/>
    </xf>
    <xf numFmtId="3" fontId="17" fillId="5" borderId="4" xfId="0" applyNumberFormat="1" applyFont="1" applyFill="1" applyBorder="1" applyAlignment="1">
      <alignment vertical="center"/>
    </xf>
    <xf numFmtId="0" fontId="29" fillId="5" borderId="4" xfId="0" applyFont="1" applyFill="1" applyBorder="1" applyAlignment="1">
      <alignment vertical="center"/>
    </xf>
    <xf numFmtId="3" fontId="29" fillId="0" borderId="8" xfId="0" applyNumberFormat="1" applyFont="1" applyBorder="1" applyAlignment="1">
      <alignment vertical="center"/>
    </xf>
    <xf numFmtId="0" fontId="29" fillId="0" borderId="8" xfId="0" applyFont="1" applyBorder="1" applyAlignment="1">
      <alignment vertical="center" wrapText="1"/>
    </xf>
    <xf numFmtId="0" fontId="17" fillId="5" borderId="8" xfId="0" applyFont="1" applyFill="1" applyBorder="1" applyAlignment="1">
      <alignment horizontal="center" vertical="center"/>
    </xf>
    <xf numFmtId="0" fontId="29" fillId="5" borderId="8" xfId="0" applyFont="1" applyFill="1" applyBorder="1" applyAlignment="1">
      <alignment vertical="center"/>
    </xf>
    <xf numFmtId="3" fontId="4" fillId="0" borderId="8" xfId="2" applyNumberFormat="1" applyFont="1" applyBorder="1" applyAlignment="1">
      <alignment horizontal="right" vertical="center" wrapText="1"/>
    </xf>
    <xf numFmtId="0" fontId="33" fillId="0" borderId="8" xfId="0" applyFont="1" applyBorder="1" applyAlignment="1">
      <alignment horizontal="center" vertical="center"/>
    </xf>
    <xf numFmtId="0" fontId="39" fillId="0" borderId="8" xfId="0" applyFont="1" applyBorder="1" applyAlignment="1">
      <alignment horizontal="center" vertical="center"/>
    </xf>
    <xf numFmtId="0" fontId="39" fillId="0" borderId="8" xfId="0" quotePrefix="1" applyFont="1" applyBorder="1" applyAlignment="1">
      <alignment horizontal="center" vertical="center"/>
    </xf>
    <xf numFmtId="0" fontId="17" fillId="5" borderId="8" xfId="0" quotePrefix="1" applyFont="1" applyFill="1" applyBorder="1" applyAlignment="1">
      <alignment horizontal="center" vertical="center"/>
    </xf>
    <xf numFmtId="0" fontId="28" fillId="5" borderId="8" xfId="0" applyFont="1" applyFill="1" applyBorder="1" applyAlignment="1">
      <alignment vertical="center" wrapText="1"/>
    </xf>
    <xf numFmtId="0" fontId="12" fillId="0" borderId="8" xfId="0" quotePrefix="1" applyFont="1" applyBorder="1" applyAlignment="1">
      <alignment horizontal="center" vertical="center"/>
    </xf>
    <xf numFmtId="0" fontId="17" fillId="5" borderId="16" xfId="0" quotePrefix="1" applyFont="1" applyFill="1" applyBorder="1" applyAlignment="1">
      <alignment horizontal="center" vertical="center"/>
    </xf>
    <xf numFmtId="0" fontId="28" fillId="5" borderId="16" xfId="0" applyFont="1" applyFill="1" applyBorder="1" applyAlignment="1">
      <alignment vertical="center" wrapText="1"/>
    </xf>
    <xf numFmtId="3" fontId="17" fillId="5" borderId="16" xfId="0" applyNumberFormat="1" applyFont="1" applyFill="1" applyBorder="1" applyAlignment="1">
      <alignment vertical="center"/>
    </xf>
    <xf numFmtId="0" fontId="29" fillId="5" borderId="16" xfId="0" applyFont="1" applyFill="1" applyBorder="1" applyAlignment="1">
      <alignment vertical="center"/>
    </xf>
    <xf numFmtId="0" fontId="29" fillId="2" borderId="8" xfId="0" applyFont="1" applyFill="1" applyBorder="1" applyAlignment="1">
      <alignment vertical="center" wrapText="1"/>
    </xf>
    <xf numFmtId="0" fontId="1" fillId="0" borderId="0" xfId="0" applyFont="1" applyAlignment="1">
      <alignment vertical="center"/>
    </xf>
    <xf numFmtId="0" fontId="12" fillId="0" borderId="8" xfId="0" applyFont="1" applyBorder="1" applyAlignment="1">
      <alignment horizontal="justify" vertical="center" wrapText="1"/>
    </xf>
    <xf numFmtId="0" fontId="4" fillId="0" borderId="7" xfId="0" applyFont="1" applyBorder="1" applyAlignment="1">
      <alignment horizontal="justify" vertical="center" wrapText="1"/>
    </xf>
    <xf numFmtId="165" fontId="5" fillId="0" borderId="7" xfId="1" applyNumberFormat="1" applyFont="1" applyBorder="1" applyAlignment="1">
      <alignment horizontal="center" vertical="center" wrapText="1"/>
    </xf>
    <xf numFmtId="0" fontId="4" fillId="0" borderId="7" xfId="0" applyFont="1" applyBorder="1" applyAlignment="1">
      <alignment vertical="center"/>
    </xf>
    <xf numFmtId="0" fontId="28" fillId="0" borderId="0" xfId="0" applyFont="1" applyAlignment="1">
      <alignment horizontal="center" vertical="center" wrapText="1"/>
    </xf>
    <xf numFmtId="0" fontId="8" fillId="0" borderId="7" xfId="0" applyFont="1" applyBorder="1" applyAlignment="1">
      <alignment horizontal="center" vertical="center" wrapText="1"/>
    </xf>
    <xf numFmtId="0" fontId="12" fillId="0" borderId="7" xfId="0" applyFont="1" applyBorder="1" applyAlignment="1">
      <alignment vertical="center"/>
    </xf>
    <xf numFmtId="0" fontId="17" fillId="0" borderId="7" xfId="0" applyFont="1" applyBorder="1" applyAlignment="1">
      <alignment vertical="center"/>
    </xf>
    <xf numFmtId="0" fontId="29" fillId="0" borderId="7" xfId="0" applyFont="1" applyBorder="1" applyAlignment="1">
      <alignment horizontal="center" vertical="center" wrapText="1"/>
    </xf>
    <xf numFmtId="41" fontId="12" fillId="0" borderId="0" xfId="8" applyFont="1" applyBorder="1" applyAlignment="1">
      <alignment vertical="center" wrapText="1"/>
    </xf>
    <xf numFmtId="41" fontId="6" fillId="0" borderId="0" xfId="8" applyFont="1" applyBorder="1" applyAlignment="1">
      <alignment vertical="center"/>
    </xf>
    <xf numFmtId="41" fontId="4" fillId="0" borderId="0" xfId="8" applyFont="1" applyBorder="1" applyAlignment="1">
      <alignment vertical="center" wrapText="1"/>
    </xf>
    <xf numFmtId="41" fontId="4" fillId="0" borderId="0" xfId="8" applyFont="1" applyBorder="1" applyAlignment="1">
      <alignment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0" fontId="3" fillId="0" borderId="7" xfId="0" applyFont="1" applyBorder="1" applyAlignment="1">
      <alignment horizontal="center" vertical="center" wrapText="1"/>
    </xf>
    <xf numFmtId="0" fontId="3" fillId="0" borderId="7" xfId="0" applyFont="1" applyBorder="1" applyAlignment="1">
      <alignment horizontal="justify" vertical="center" wrapText="1"/>
    </xf>
    <xf numFmtId="0" fontId="25" fillId="0" borderId="7" xfId="0" applyFont="1" applyBorder="1" applyAlignment="1">
      <alignment vertical="center"/>
    </xf>
    <xf numFmtId="0" fontId="25" fillId="0" borderId="7" xfId="0" applyFont="1" applyBorder="1" applyAlignment="1">
      <alignment horizontal="center" vertical="center" wrapText="1"/>
    </xf>
    <xf numFmtId="0" fontId="25" fillId="0" borderId="7" xfId="0" applyFont="1" applyBorder="1" applyAlignment="1">
      <alignment horizontal="justify" vertical="center" wrapText="1"/>
    </xf>
    <xf numFmtId="41" fontId="25" fillId="0" borderId="7" xfId="8" applyFont="1" applyBorder="1" applyAlignment="1">
      <alignment horizontal="right" vertical="center" wrapText="1"/>
    </xf>
    <xf numFmtId="0" fontId="3" fillId="0" borderId="7" xfId="0" applyFont="1" applyBorder="1" applyAlignment="1">
      <alignment vertical="center"/>
    </xf>
    <xf numFmtId="41" fontId="3" fillId="0" borderId="7" xfId="8" applyFont="1" applyBorder="1" applyAlignment="1">
      <alignment horizontal="right" vertical="center" wrapText="1"/>
    </xf>
    <xf numFmtId="0" fontId="3" fillId="0" borderId="7" xfId="0" applyFont="1" applyBorder="1" applyAlignment="1">
      <alignment horizontal="left" vertical="center" wrapText="1"/>
    </xf>
    <xf numFmtId="0" fontId="3" fillId="0" borderId="7" xfId="0" quotePrefix="1" applyFont="1" applyBorder="1" applyAlignment="1">
      <alignment horizontal="justify" vertical="center" wrapText="1"/>
    </xf>
    <xf numFmtId="41" fontId="3" fillId="0" borderId="7" xfId="8" applyFont="1" applyBorder="1" applyAlignment="1">
      <alignment horizontal="center" vertical="center" wrapText="1"/>
    </xf>
    <xf numFmtId="41" fontId="3" fillId="0" borderId="7" xfId="8" applyFont="1" applyFill="1" applyBorder="1" applyAlignment="1">
      <alignment horizontal="right" vertical="center" wrapText="1"/>
    </xf>
    <xf numFmtId="165" fontId="25" fillId="3" borderId="7" xfId="2" applyNumberFormat="1" applyFont="1" applyFill="1" applyBorder="1" applyAlignment="1">
      <alignment horizontal="center" vertical="center" wrapText="1"/>
    </xf>
    <xf numFmtId="165" fontId="25" fillId="3" borderId="7" xfId="2" applyNumberFormat="1" applyFont="1" applyFill="1" applyBorder="1" applyAlignment="1">
      <alignment horizontal="left" vertical="center" wrapText="1"/>
    </xf>
    <xf numFmtId="41" fontId="25" fillId="3" borderId="7" xfId="8" applyFont="1" applyFill="1" applyBorder="1" applyAlignment="1">
      <alignment horizontal="center" vertical="center" wrapText="1"/>
    </xf>
    <xf numFmtId="49" fontId="19" fillId="0" borderId="38" xfId="2" quotePrefix="1" applyNumberFormat="1" applyFont="1" applyFill="1" applyBorder="1" applyAlignment="1">
      <alignment horizontal="center" vertical="center" wrapText="1"/>
    </xf>
    <xf numFmtId="49" fontId="19" fillId="0" borderId="29" xfId="2" quotePrefix="1" applyNumberFormat="1" applyFont="1" applyFill="1" applyBorder="1" applyAlignment="1">
      <alignment horizontal="center" vertical="center" wrapText="1"/>
    </xf>
    <xf numFmtId="168" fontId="11" fillId="0" borderId="29" xfId="0" applyNumberFormat="1" applyFont="1" applyBorder="1" applyAlignment="1">
      <alignment horizontal="right" vertical="center"/>
    </xf>
    <xf numFmtId="49" fontId="19" fillId="6" borderId="36" xfId="2" applyNumberFormat="1" applyFont="1" applyFill="1" applyBorder="1" applyAlignment="1">
      <alignment horizontal="center" vertical="center" wrapText="1"/>
    </xf>
    <xf numFmtId="168" fontId="5" fillId="6" borderId="29" xfId="1" applyNumberFormat="1" applyFont="1" applyFill="1" applyBorder="1" applyAlignment="1">
      <alignment horizontal="right" vertical="center" wrapText="1"/>
    </xf>
    <xf numFmtId="3" fontId="5" fillId="6" borderId="29" xfId="0" applyNumberFormat="1" applyFont="1" applyFill="1" applyBorder="1" applyAlignment="1">
      <alignment horizontal="right" vertical="center" wrapText="1"/>
    </xf>
    <xf numFmtId="168" fontId="11" fillId="6" borderId="29" xfId="0" applyNumberFormat="1" applyFont="1" applyFill="1" applyBorder="1" applyAlignment="1">
      <alignment horizontal="right" vertical="center"/>
    </xf>
    <xf numFmtId="168" fontId="11" fillId="6" borderId="29" xfId="0" applyNumberFormat="1" applyFont="1" applyFill="1" applyBorder="1" applyAlignment="1">
      <alignment horizontal="right" vertical="center" wrapText="1"/>
    </xf>
    <xf numFmtId="168" fontId="4" fillId="6" borderId="29" xfId="0" applyNumberFormat="1" applyFont="1" applyFill="1" applyBorder="1" applyAlignment="1">
      <alignment horizontal="right" vertical="center"/>
    </xf>
    <xf numFmtId="168" fontId="4" fillId="6" borderId="29" xfId="0" applyNumberFormat="1" applyFont="1" applyFill="1" applyBorder="1" applyAlignment="1">
      <alignment horizontal="right" vertical="center" wrapText="1"/>
    </xf>
    <xf numFmtId="168" fontId="5" fillId="6" borderId="29" xfId="0" applyNumberFormat="1" applyFont="1" applyFill="1" applyBorder="1" applyAlignment="1">
      <alignment horizontal="right" vertical="center"/>
    </xf>
    <xf numFmtId="168" fontId="5" fillId="6" borderId="29" xfId="0" applyNumberFormat="1" applyFont="1" applyFill="1" applyBorder="1" applyAlignment="1">
      <alignment horizontal="right" vertical="center" wrapText="1"/>
    </xf>
    <xf numFmtId="165" fontId="4" fillId="0" borderId="0" xfId="1" applyNumberFormat="1" applyFont="1" applyAlignment="1">
      <alignment vertical="center" wrapText="1"/>
    </xf>
    <xf numFmtId="0" fontId="11" fillId="0" borderId="0" xfId="0" applyFont="1" applyAlignment="1">
      <alignment vertical="center"/>
    </xf>
    <xf numFmtId="0" fontId="0" fillId="0" borderId="0" xfId="0" applyAlignment="1">
      <alignment vertical="center" wrapText="1"/>
    </xf>
    <xf numFmtId="0" fontId="15" fillId="0" borderId="0" xfId="0" applyFont="1" applyAlignment="1">
      <alignment vertical="center"/>
    </xf>
    <xf numFmtId="0" fontId="20" fillId="0" borderId="0" xfId="0" applyFont="1" applyAlignment="1">
      <alignment vertical="center"/>
    </xf>
    <xf numFmtId="0" fontId="0" fillId="0" borderId="0" xfId="0" applyAlignment="1">
      <alignment horizontal="center" vertical="center"/>
    </xf>
    <xf numFmtId="0" fontId="11" fillId="0" borderId="0" xfId="0" applyFont="1" applyAlignment="1">
      <alignment horizontal="center" vertical="center"/>
    </xf>
    <xf numFmtId="0" fontId="11" fillId="0" borderId="0" xfId="0" applyFont="1" applyAlignment="1">
      <alignment vertical="center" wrapText="1"/>
    </xf>
    <xf numFmtId="165" fontId="11" fillId="0" borderId="0" xfId="1" applyNumberFormat="1" applyFont="1" applyAlignment="1">
      <alignment vertical="center" wrapText="1"/>
    </xf>
    <xf numFmtId="165" fontId="0" fillId="0" borderId="0" xfId="1" applyNumberFormat="1" applyFont="1" applyAlignment="1">
      <alignment vertical="center" wrapText="1"/>
    </xf>
    <xf numFmtId="165" fontId="5" fillId="0" borderId="7" xfId="2" applyNumberFormat="1" applyFont="1" applyBorder="1" applyAlignment="1">
      <alignment horizontal="center"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12" fillId="0" borderId="0" xfId="0" applyFont="1" applyAlignment="1">
      <alignment horizontal="center" vertical="center" wrapText="1"/>
    </xf>
    <xf numFmtId="0" fontId="27" fillId="0" borderId="0" xfId="0" applyFont="1" applyAlignment="1">
      <alignment vertical="center"/>
    </xf>
    <xf numFmtId="165" fontId="30" fillId="0" borderId="7" xfId="2" applyNumberFormat="1" applyFont="1" applyBorder="1" applyAlignment="1">
      <alignment horizontal="center" vertical="center" wrapText="1"/>
    </xf>
    <xf numFmtId="0" fontId="31" fillId="0" borderId="7" xfId="0" applyFont="1" applyBorder="1" applyAlignment="1">
      <alignment horizontal="center" vertical="center" wrapText="1"/>
    </xf>
    <xf numFmtId="0" fontId="3" fillId="0" borderId="7" xfId="0" applyFont="1" applyBorder="1" applyAlignment="1">
      <alignment horizontal="center" wrapText="1"/>
    </xf>
    <xf numFmtId="0" fontId="17" fillId="0" borderId="8" xfId="0" quotePrefix="1" applyFont="1" applyBorder="1" applyAlignment="1">
      <alignment horizontal="center" vertical="center"/>
    </xf>
    <xf numFmtId="0" fontId="28" fillId="0" borderId="8" xfId="0" applyFont="1" applyBorder="1" applyAlignment="1">
      <alignment vertical="center" wrapText="1"/>
    </xf>
    <xf numFmtId="3" fontId="17" fillId="0" borderId="8" xfId="0" applyNumberFormat="1" applyFont="1" applyBorder="1" applyAlignment="1">
      <alignment vertical="center"/>
    </xf>
    <xf numFmtId="0" fontId="28" fillId="0" borderId="8" xfId="0" applyFont="1" applyBorder="1" applyAlignment="1">
      <alignment vertical="center"/>
    </xf>
    <xf numFmtId="0" fontId="65" fillId="0" borderId="0" xfId="0" applyFont="1"/>
    <xf numFmtId="0" fontId="66" fillId="0" borderId="0" xfId="0" applyFont="1"/>
    <xf numFmtId="0" fontId="5" fillId="0" borderId="0" xfId="0" applyFont="1" applyAlignment="1">
      <alignment horizontal="center" vertical="center" wrapText="1"/>
    </xf>
    <xf numFmtId="0" fontId="67" fillId="0" borderId="0" xfId="0" applyFont="1" applyAlignment="1">
      <alignment vertical="center"/>
    </xf>
    <xf numFmtId="0" fontId="17" fillId="0" borderId="0" xfId="0" applyFont="1" applyAlignment="1">
      <alignment horizontal="center" vertical="center" wrapText="1"/>
    </xf>
    <xf numFmtId="0" fontId="12" fillId="0" borderId="0" xfId="0" applyFont="1" applyAlignment="1">
      <alignment horizontal="center" vertical="center"/>
    </xf>
    <xf numFmtId="0" fontId="42" fillId="0" borderId="0" xfId="0" applyFont="1" applyAlignment="1">
      <alignment vertical="center"/>
    </xf>
    <xf numFmtId="0" fontId="11" fillId="0" borderId="29" xfId="0" applyFont="1" applyBorder="1" applyAlignment="1">
      <alignment horizontal="left" vertical="center" wrapText="1"/>
    </xf>
    <xf numFmtId="0" fontId="56" fillId="0" borderId="0" xfId="0" applyFont="1" applyAlignment="1">
      <alignment vertical="center"/>
    </xf>
    <xf numFmtId="165" fontId="17" fillId="0" borderId="7" xfId="2" applyNumberFormat="1" applyFont="1" applyFill="1" applyBorder="1" applyAlignment="1">
      <alignment horizontal="left" vertical="center" wrapText="1"/>
    </xf>
    <xf numFmtId="165" fontId="17" fillId="0" borderId="7" xfId="2" applyNumberFormat="1" applyFont="1" applyFill="1" applyBorder="1" applyAlignment="1">
      <alignment horizontal="center" vertical="center" wrapText="1"/>
    </xf>
    <xf numFmtId="0" fontId="5" fillId="0" borderId="0" xfId="0" applyFont="1" applyAlignment="1">
      <alignment horizontal="center" vertical="center"/>
    </xf>
    <xf numFmtId="165" fontId="26" fillId="0" borderId="0" xfId="1" applyNumberFormat="1" applyFont="1" applyBorder="1" applyAlignment="1">
      <alignment vertical="center"/>
    </xf>
    <xf numFmtId="165" fontId="5" fillId="0" borderId="7" xfId="2" applyNumberFormat="1" applyFont="1" applyFill="1" applyBorder="1" applyAlignment="1">
      <alignment horizontal="center" vertical="center" wrapText="1"/>
    </xf>
    <xf numFmtId="165" fontId="5" fillId="6" borderId="7" xfId="2" applyNumberFormat="1" applyFont="1" applyFill="1" applyBorder="1" applyAlignment="1">
      <alignment horizontal="center" vertical="center" wrapText="1"/>
    </xf>
    <xf numFmtId="165" fontId="5" fillId="6" borderId="7" xfId="2" applyNumberFormat="1" applyFont="1" applyFill="1" applyBorder="1" applyAlignment="1">
      <alignment horizontal="left" vertical="center" wrapText="1"/>
    </xf>
    <xf numFmtId="0" fontId="5" fillId="0" borderId="7" xfId="0" applyFont="1" applyBorder="1" applyAlignment="1">
      <alignment horizontal="center" vertical="center"/>
    </xf>
    <xf numFmtId="0" fontId="5" fillId="0" borderId="7" xfId="0" applyFont="1" applyBorder="1" applyAlignment="1">
      <alignment vertical="center" wrapText="1"/>
    </xf>
    <xf numFmtId="165" fontId="4" fillId="0" borderId="7" xfId="2" applyNumberFormat="1" applyFont="1" applyFill="1" applyBorder="1" applyAlignment="1">
      <alignment horizontal="center" vertical="center" wrapText="1"/>
    </xf>
    <xf numFmtId="3" fontId="5" fillId="0" borderId="7" xfId="2" applyNumberFormat="1" applyFont="1" applyFill="1" applyBorder="1" applyAlignment="1">
      <alignment horizontal="right" vertical="center" wrapText="1"/>
    </xf>
    <xf numFmtId="3" fontId="4" fillId="0" borderId="7" xfId="2" applyNumberFormat="1" applyFont="1" applyFill="1" applyBorder="1" applyAlignment="1">
      <alignment horizontal="right" vertical="center" wrapText="1"/>
    </xf>
    <xf numFmtId="0" fontId="57" fillId="0" borderId="7" xfId="0" applyFont="1" applyBorder="1" applyAlignment="1">
      <alignment horizontal="center" vertical="center"/>
    </xf>
    <xf numFmtId="0" fontId="57" fillId="0" borderId="7" xfId="0" applyFont="1" applyBorder="1" applyAlignment="1">
      <alignment vertical="center"/>
    </xf>
    <xf numFmtId="165" fontId="57" fillId="0" borderId="7" xfId="2" applyNumberFormat="1" applyFont="1" applyFill="1" applyBorder="1" applyAlignment="1">
      <alignment horizontal="center" vertical="center" wrapText="1"/>
    </xf>
    <xf numFmtId="41" fontId="57" fillId="0" borderId="7" xfId="8" applyFont="1" applyFill="1" applyBorder="1" applyAlignment="1">
      <alignment horizontal="center" vertical="center" wrapText="1"/>
    </xf>
    <xf numFmtId="3" fontId="57" fillId="0" borderId="7" xfId="2" applyNumberFormat="1" applyFont="1" applyFill="1" applyBorder="1" applyAlignment="1">
      <alignment horizontal="right" vertical="center" wrapText="1"/>
    </xf>
    <xf numFmtId="0" fontId="5" fillId="0" borderId="7" xfId="0" applyFont="1" applyBorder="1" applyAlignment="1">
      <alignment vertical="center"/>
    </xf>
    <xf numFmtId="0" fontId="4" fillId="0" borderId="7" xfId="0" applyFont="1" applyBorder="1" applyAlignment="1">
      <alignment horizontal="center" vertical="center"/>
    </xf>
    <xf numFmtId="165" fontId="4" fillId="0" borderId="7" xfId="2" applyNumberFormat="1" applyFont="1" applyFill="1" applyBorder="1" applyAlignment="1">
      <alignment horizontal="right" vertical="center" wrapText="1"/>
    </xf>
    <xf numFmtId="169" fontId="4" fillId="0" borderId="7" xfId="8" applyNumberFormat="1" applyFont="1" applyFill="1" applyBorder="1" applyAlignment="1">
      <alignment horizontal="right" vertical="center" wrapText="1"/>
    </xf>
    <xf numFmtId="0" fontId="4" fillId="0" borderId="7" xfId="0" applyFont="1" applyBorder="1" applyAlignment="1">
      <alignment horizontal="right" vertical="center" wrapText="1"/>
    </xf>
    <xf numFmtId="3" fontId="5" fillId="0" borderId="7" xfId="0" applyNumberFormat="1" applyFont="1" applyBorder="1" applyAlignment="1">
      <alignment horizontal="right" vertical="center" wrapText="1"/>
    </xf>
    <xf numFmtId="3" fontId="4" fillId="0" borderId="7" xfId="0" applyNumberFormat="1" applyFont="1" applyBorder="1" applyAlignment="1">
      <alignment horizontal="right" vertical="center" wrapText="1"/>
    </xf>
    <xf numFmtId="165" fontId="12" fillId="0" borderId="0" xfId="1" applyNumberFormat="1" applyFont="1" applyAlignment="1">
      <alignment vertical="center"/>
    </xf>
    <xf numFmtId="165" fontId="17" fillId="0" borderId="2" xfId="1" applyNumberFormat="1" applyFont="1" applyBorder="1" applyAlignment="1">
      <alignment horizontal="center" vertical="center" wrapText="1"/>
    </xf>
    <xf numFmtId="165" fontId="12" fillId="0" borderId="10" xfId="1" applyNumberFormat="1" applyFont="1" applyBorder="1" applyAlignment="1">
      <alignment horizontal="center" vertical="center"/>
    </xf>
    <xf numFmtId="165" fontId="12" fillId="0" borderId="10" xfId="1" applyNumberFormat="1" applyFont="1" applyBorder="1" applyAlignment="1">
      <alignment vertical="center"/>
    </xf>
    <xf numFmtId="165" fontId="17" fillId="0" borderId="10" xfId="1" applyNumberFormat="1" applyFont="1" applyBorder="1" applyAlignment="1">
      <alignment horizontal="center" vertical="center"/>
    </xf>
    <xf numFmtId="165" fontId="17" fillId="0" borderId="10" xfId="1" applyNumberFormat="1" applyFont="1" applyBorder="1" applyAlignment="1">
      <alignment vertical="center"/>
    </xf>
    <xf numFmtId="165" fontId="12" fillId="0" borderId="14" xfId="1" applyNumberFormat="1" applyFont="1" applyBorder="1" applyAlignment="1">
      <alignment horizontal="center" vertical="center"/>
    </xf>
    <xf numFmtId="165" fontId="12" fillId="0" borderId="14" xfId="1" applyNumberFormat="1" applyFont="1" applyBorder="1" applyAlignment="1">
      <alignment vertical="center"/>
    </xf>
    <xf numFmtId="0" fontId="17" fillId="0" borderId="10" xfId="0" quotePrefix="1" applyFont="1" applyBorder="1" applyAlignment="1">
      <alignment horizontal="left" vertical="center" wrapText="1"/>
    </xf>
    <xf numFmtId="170" fontId="3" fillId="0" borderId="0" xfId="8" applyNumberFormat="1" applyFont="1" applyFill="1" applyAlignment="1">
      <alignment horizontal="center" vertical="center"/>
    </xf>
    <xf numFmtId="170" fontId="5" fillId="0" borderId="0" xfId="8" applyNumberFormat="1" applyFont="1" applyFill="1" applyAlignment="1">
      <alignment horizontal="center" vertical="center"/>
    </xf>
    <xf numFmtId="0" fontId="63" fillId="0" borderId="0" xfId="0" applyFont="1" applyAlignment="1">
      <alignment vertical="center"/>
    </xf>
    <xf numFmtId="170" fontId="6" fillId="0" borderId="0" xfId="8" applyNumberFormat="1" applyFont="1" applyFill="1" applyAlignment="1">
      <alignment vertical="center"/>
    </xf>
    <xf numFmtId="0" fontId="53" fillId="0" borderId="0" xfId="0" applyFont="1" applyAlignment="1">
      <alignment vertical="center"/>
    </xf>
    <xf numFmtId="49" fontId="61" fillId="0" borderId="0" xfId="0" applyNumberFormat="1" applyFont="1" applyAlignment="1">
      <alignment horizontal="center" vertical="center"/>
    </xf>
    <xf numFmtId="49" fontId="62" fillId="0" borderId="0" xfId="0" applyNumberFormat="1" applyFont="1" applyAlignment="1">
      <alignment horizontal="center" vertical="center"/>
    </xf>
    <xf numFmtId="166" fontId="11" fillId="0" borderId="38" xfId="0" applyNumberFormat="1" applyFont="1" applyBorder="1" applyAlignment="1">
      <alignment vertical="center" wrapText="1"/>
    </xf>
    <xf numFmtId="168" fontId="11" fillId="0" borderId="29" xfId="0" applyNumberFormat="1" applyFont="1" applyBorder="1" applyAlignment="1">
      <alignment horizontal="right" vertical="center" wrapText="1"/>
    </xf>
    <xf numFmtId="1" fontId="4" fillId="0" borderId="38" xfId="0" applyNumberFormat="1" applyFont="1" applyBorder="1" applyAlignment="1">
      <alignment vertical="center" wrapText="1"/>
    </xf>
    <xf numFmtId="166" fontId="5" fillId="0" borderId="38" xfId="0" applyNumberFormat="1" applyFont="1" applyBorder="1" applyAlignment="1">
      <alignment vertical="center" wrapText="1"/>
    </xf>
    <xf numFmtId="168" fontId="53" fillId="0" borderId="29" xfId="0" applyNumberFormat="1" applyFont="1" applyBorder="1" applyAlignment="1">
      <alignment vertical="center"/>
    </xf>
    <xf numFmtId="0" fontId="4" fillId="0" borderId="0" xfId="0" applyFont="1" applyAlignment="1">
      <alignment horizontal="right" vertical="center"/>
    </xf>
    <xf numFmtId="170" fontId="4" fillId="0" borderId="0" xfId="8" applyNumberFormat="1" applyFont="1" applyFill="1" applyAlignment="1">
      <alignment vertical="center" wrapText="1"/>
    </xf>
    <xf numFmtId="170" fontId="0" fillId="0" borderId="0" xfId="8" applyNumberFormat="1" applyFont="1" applyFill="1" applyAlignment="1">
      <alignment vertical="center" wrapText="1"/>
    </xf>
    <xf numFmtId="165" fontId="21" fillId="0" borderId="38" xfId="1" applyNumberFormat="1" applyFont="1" applyFill="1" applyBorder="1" applyAlignment="1">
      <alignment vertical="center" wrapText="1"/>
    </xf>
    <xf numFmtId="165" fontId="30" fillId="0" borderId="7" xfId="2" applyNumberFormat="1" applyFont="1" applyBorder="1" applyAlignment="1">
      <alignment horizontal="center" vertical="center"/>
    </xf>
    <xf numFmtId="165" fontId="3" fillId="0" borderId="7" xfId="2" applyNumberFormat="1" applyFont="1" applyBorder="1" applyAlignment="1">
      <alignment horizontal="left" vertical="center"/>
    </xf>
    <xf numFmtId="165" fontId="3" fillId="0" borderId="7" xfId="2" applyNumberFormat="1" applyFont="1" applyBorder="1" applyAlignment="1">
      <alignment horizontal="left" vertical="center" wrapText="1"/>
    </xf>
    <xf numFmtId="0" fontId="12" fillId="0" borderId="0" xfId="0" applyFont="1" applyAlignment="1">
      <alignment horizontal="left" vertical="center"/>
    </xf>
    <xf numFmtId="0" fontId="3" fillId="0" borderId="0" xfId="0" applyFont="1" applyAlignment="1">
      <alignment horizontal="right"/>
    </xf>
    <xf numFmtId="0" fontId="3" fillId="0" borderId="7" xfId="0" applyFont="1" applyBorder="1" applyAlignment="1">
      <alignment horizontal="center"/>
    </xf>
    <xf numFmtId="0" fontId="3" fillId="0" borderId="11" xfId="0" quotePrefix="1" applyFont="1" applyBorder="1" applyAlignment="1">
      <alignment horizontal="center" vertical="center"/>
    </xf>
    <xf numFmtId="0" fontId="3" fillId="0" borderId="6" xfId="0" quotePrefix="1" applyFont="1" applyBorder="1" applyAlignment="1">
      <alignment horizontal="center" vertical="center"/>
    </xf>
    <xf numFmtId="0" fontId="3" fillId="0" borderId="6" xfId="0" quotePrefix="1" applyFont="1" applyBorder="1" applyAlignment="1">
      <alignment horizontal="center" vertical="center" wrapText="1"/>
    </xf>
    <xf numFmtId="165" fontId="3" fillId="0" borderId="6" xfId="1" quotePrefix="1" applyNumberFormat="1" applyFont="1" applyBorder="1" applyAlignment="1">
      <alignment horizontal="center" vertical="center" wrapText="1"/>
    </xf>
    <xf numFmtId="165" fontId="3" fillId="0" borderId="17" xfId="1" quotePrefix="1" applyNumberFormat="1" applyFont="1" applyBorder="1" applyAlignment="1">
      <alignment horizontal="center" vertical="center"/>
    </xf>
    <xf numFmtId="0" fontId="3" fillId="0" borderId="17" xfId="0" quotePrefix="1" applyFont="1" applyBorder="1" applyAlignment="1">
      <alignment horizontal="center" vertical="center"/>
    </xf>
    <xf numFmtId="0" fontId="14" fillId="0" borderId="0" xfId="0" applyFont="1" applyAlignment="1">
      <alignment vertical="center" wrapText="1"/>
    </xf>
    <xf numFmtId="0" fontId="34" fillId="0" borderId="0" xfId="0" applyFont="1" applyAlignment="1">
      <alignment vertical="center" wrapText="1"/>
    </xf>
    <xf numFmtId="0" fontId="36" fillId="0" borderId="0" xfId="0" applyFont="1" applyAlignment="1">
      <alignment horizontal="center" vertical="center"/>
    </xf>
    <xf numFmtId="49" fontId="19" fillId="6" borderId="50" xfId="2" quotePrefix="1" applyNumberFormat="1" applyFont="1" applyFill="1" applyBorder="1" applyAlignment="1">
      <alignment horizontal="center" vertical="center" wrapText="1"/>
    </xf>
    <xf numFmtId="167" fontId="19" fillId="6" borderId="36" xfId="2" quotePrefix="1" applyNumberFormat="1" applyFont="1" applyFill="1" applyBorder="1" applyAlignment="1">
      <alignment horizontal="center" vertical="center" wrapText="1"/>
    </xf>
    <xf numFmtId="0" fontId="69" fillId="0" borderId="0" xfId="7" applyFont="1" applyAlignment="1">
      <alignment horizontal="center" vertical="center"/>
    </xf>
    <xf numFmtId="0" fontId="69" fillId="0" borderId="0" xfId="7" applyFont="1" applyAlignment="1">
      <alignment vertical="center"/>
    </xf>
    <xf numFmtId="0" fontId="58" fillId="0" borderId="0" xfId="7" applyFont="1" applyAlignment="1">
      <alignment vertical="center"/>
    </xf>
    <xf numFmtId="0" fontId="58" fillId="8" borderId="21" xfId="7" applyFont="1" applyFill="1" applyBorder="1" applyAlignment="1">
      <alignment horizontal="center" vertical="center"/>
    </xf>
    <xf numFmtId="0" fontId="69" fillId="0" borderId="7" xfId="7" applyFont="1" applyBorder="1" applyAlignment="1">
      <alignment horizontal="center" vertical="center"/>
    </xf>
    <xf numFmtId="0" fontId="69" fillId="2" borderId="7" xfId="0" applyFont="1" applyFill="1" applyBorder="1" applyAlignment="1">
      <alignment vertical="center" wrapText="1"/>
    </xf>
    <xf numFmtId="0" fontId="69" fillId="2" borderId="7" xfId="7" quotePrefix="1" applyFont="1" applyFill="1" applyBorder="1" applyAlignment="1">
      <alignment horizontal="center" vertical="center"/>
    </xf>
    <xf numFmtId="0" fontId="69" fillId="2" borderId="7" xfId="7" applyFont="1" applyFill="1" applyBorder="1" applyAlignment="1">
      <alignment vertical="center"/>
    </xf>
    <xf numFmtId="0" fontId="69" fillId="2" borderId="7" xfId="7" applyFont="1" applyFill="1" applyBorder="1" applyAlignment="1">
      <alignment horizontal="center" vertical="center" wrapText="1"/>
    </xf>
    <xf numFmtId="0" fontId="58" fillId="2" borderId="7" xfId="7" applyFont="1" applyFill="1" applyBorder="1" applyAlignment="1">
      <alignment horizontal="center" vertical="center"/>
    </xf>
    <xf numFmtId="0" fontId="58" fillId="2" borderId="7" xfId="7" quotePrefix="1" applyFont="1" applyFill="1" applyBorder="1" applyAlignment="1">
      <alignment horizontal="center" vertical="center"/>
    </xf>
    <xf numFmtId="0" fontId="58" fillId="2" borderId="7" xfId="7" applyFont="1" applyFill="1" applyBorder="1" applyAlignment="1">
      <alignment vertical="center"/>
    </xf>
    <xf numFmtId="0" fontId="58" fillId="8" borderId="7" xfId="7" applyFont="1" applyFill="1" applyBorder="1" applyAlignment="1">
      <alignment horizontal="center" vertical="center" wrapText="1"/>
    </xf>
    <xf numFmtId="0" fontId="69" fillId="0" borderId="0" xfId="0" applyFont="1" applyAlignment="1">
      <alignment vertical="center"/>
    </xf>
    <xf numFmtId="0" fontId="58" fillId="0" borderId="7" xfId="7" applyFont="1" applyBorder="1" applyAlignment="1">
      <alignment horizontal="left" vertical="center" wrapText="1"/>
    </xf>
    <xf numFmtId="17" fontId="69" fillId="0" borderId="7" xfId="7" applyNumberFormat="1" applyFont="1" applyBorder="1" applyAlignment="1">
      <alignment horizontal="left" vertical="center" wrapText="1"/>
    </xf>
    <xf numFmtId="0" fontId="58" fillId="8" borderId="7" xfId="0" applyFont="1" applyFill="1" applyBorder="1" applyAlignment="1">
      <alignment horizontal="center" vertical="center"/>
    </xf>
    <xf numFmtId="0" fontId="69" fillId="2" borderId="7" xfId="0" applyFont="1" applyFill="1" applyBorder="1" applyAlignment="1">
      <alignment horizontal="center" vertical="center"/>
    </xf>
    <xf numFmtId="0" fontId="58" fillId="0" borderId="7" xfId="0" applyFont="1" applyBorder="1" applyAlignment="1">
      <alignment horizontal="center" vertical="center" wrapText="1"/>
    </xf>
    <xf numFmtId="0" fontId="69" fillId="0" borderId="7" xfId="0" applyFont="1" applyBorder="1" applyAlignment="1">
      <alignment vertical="center"/>
    </xf>
    <xf numFmtId="0" fontId="69" fillId="2" borderId="7" xfId="7" applyFont="1" applyFill="1" applyBorder="1" applyAlignment="1">
      <alignment horizontal="left" vertical="center" wrapText="1"/>
    </xf>
    <xf numFmtId="0" fontId="69" fillId="0" borderId="7" xfId="0" applyFont="1" applyBorder="1" applyAlignment="1">
      <alignment horizontal="center" vertical="center" wrapText="1"/>
    </xf>
    <xf numFmtId="0" fontId="58" fillId="9" borderId="7" xfId="7" applyFont="1" applyFill="1" applyBorder="1" applyAlignment="1">
      <alignment horizontal="center" vertical="center" wrapText="1"/>
    </xf>
    <xf numFmtId="0" fontId="58" fillId="10" borderId="7" xfId="7" applyFont="1" applyFill="1" applyBorder="1" applyAlignment="1">
      <alignment horizontal="center" vertical="center" wrapText="1"/>
    </xf>
    <xf numFmtId="0" fontId="58" fillId="0" borderId="7" xfId="7" quotePrefix="1" applyFont="1" applyBorder="1" applyAlignment="1">
      <alignment horizontal="center" vertical="center" wrapText="1"/>
    </xf>
    <xf numFmtId="0" fontId="69" fillId="0" borderId="7" xfId="7" applyFont="1" applyBorder="1" applyAlignment="1">
      <alignment vertical="center" wrapText="1"/>
    </xf>
    <xf numFmtId="0" fontId="69" fillId="0" borderId="7" xfId="7" applyFont="1" applyBorder="1" applyAlignment="1">
      <alignment vertical="center"/>
    </xf>
    <xf numFmtId="0" fontId="69" fillId="0" borderId="0" xfId="0" applyFont="1" applyAlignment="1">
      <alignment horizontal="center" vertical="center"/>
    </xf>
    <xf numFmtId="0" fontId="28" fillId="0" borderId="4" xfId="0" applyFont="1" applyBorder="1" applyAlignment="1">
      <alignment horizontal="center" vertical="center"/>
    </xf>
    <xf numFmtId="0" fontId="28" fillId="0" borderId="4" xfId="0" applyFont="1" applyBorder="1" applyAlignment="1">
      <alignment horizontal="left" vertical="center"/>
    </xf>
    <xf numFmtId="0" fontId="29" fillId="0" borderId="4" xfId="0" applyFont="1" applyBorder="1" applyAlignment="1">
      <alignment horizontal="center" vertical="center"/>
    </xf>
    <xf numFmtId="165" fontId="28" fillId="0" borderId="4" xfId="1" applyNumberFormat="1" applyFont="1" applyBorder="1" applyAlignment="1">
      <alignment horizontal="center" vertical="center"/>
    </xf>
    <xf numFmtId="0" fontId="12" fillId="0" borderId="8" xfId="0" applyFont="1" applyBorder="1" applyAlignment="1">
      <alignment horizontal="center" vertical="center" wrapText="1"/>
    </xf>
    <xf numFmtId="0" fontId="17" fillId="0" borderId="8" xfId="0" applyFont="1" applyBorder="1" applyAlignment="1">
      <alignment horizontal="justify" vertical="center" wrapText="1"/>
    </xf>
    <xf numFmtId="0" fontId="17" fillId="0" borderId="8" xfId="0" applyFont="1" applyBorder="1" applyAlignment="1">
      <alignment horizontal="center" vertical="center" wrapText="1"/>
    </xf>
    <xf numFmtId="165" fontId="12" fillId="0" borderId="8" xfId="1" applyNumberFormat="1" applyFont="1" applyBorder="1" applyAlignment="1">
      <alignment horizontal="right" vertical="center" wrapText="1"/>
    </xf>
    <xf numFmtId="0" fontId="76" fillId="0" borderId="0" xfId="0" applyFont="1" applyAlignment="1">
      <alignment vertical="center"/>
    </xf>
    <xf numFmtId="165" fontId="17" fillId="0" borderId="8" xfId="1" applyNumberFormat="1" applyFont="1" applyBorder="1" applyAlignment="1">
      <alignment horizontal="center" vertical="center" wrapText="1"/>
    </xf>
    <xf numFmtId="0" fontId="77" fillId="0" borderId="0" xfId="0" applyFont="1" applyAlignment="1">
      <alignment vertical="center"/>
    </xf>
    <xf numFmtId="165" fontId="12" fillId="0" borderId="8" xfId="1" applyNumberFormat="1" applyFont="1" applyBorder="1" applyAlignment="1">
      <alignment vertical="center" wrapText="1"/>
    </xf>
    <xf numFmtId="165" fontId="17" fillId="0" borderId="8" xfId="1" applyNumberFormat="1" applyFont="1" applyBorder="1" applyAlignment="1">
      <alignment vertical="center" wrapText="1"/>
    </xf>
    <xf numFmtId="165" fontId="29" fillId="0" borderId="8" xfId="1" applyNumberFormat="1" applyFont="1" applyBorder="1" applyAlignment="1">
      <alignment vertical="center"/>
    </xf>
    <xf numFmtId="0" fontId="12" fillId="0" borderId="10" xfId="0" applyFont="1" applyBorder="1" applyAlignment="1">
      <alignment horizontal="center" vertical="center" wrapText="1"/>
    </xf>
    <xf numFmtId="0" fontId="29" fillId="0" borderId="10" xfId="0" applyFont="1" applyBorder="1" applyAlignment="1">
      <alignment vertical="center"/>
    </xf>
    <xf numFmtId="0" fontId="1" fillId="0" borderId="10" xfId="0" applyFont="1" applyBorder="1" applyAlignment="1">
      <alignment vertical="center" wrapText="1"/>
    </xf>
    <xf numFmtId="165" fontId="12" fillId="0" borderId="10" xfId="1" applyNumberFormat="1" applyFont="1" applyBorder="1" applyAlignment="1">
      <alignment vertical="center" wrapText="1"/>
    </xf>
    <xf numFmtId="0" fontId="12" fillId="0" borderId="7" xfId="0" applyFont="1" applyBorder="1" applyAlignment="1">
      <alignment horizontal="justify" vertical="center" wrapText="1"/>
    </xf>
    <xf numFmtId="0" fontId="12" fillId="0" borderId="7" xfId="0" applyFont="1" applyBorder="1" applyAlignment="1">
      <alignment horizontal="center" vertical="center" wrapText="1"/>
    </xf>
    <xf numFmtId="165" fontId="17" fillId="0" borderId="7" xfId="1" applyNumberFormat="1" applyFont="1" applyBorder="1" applyAlignment="1">
      <alignment horizontal="center" vertical="center" wrapText="1"/>
    </xf>
    <xf numFmtId="0" fontId="12" fillId="0" borderId="10" xfId="0" applyFont="1" applyBorder="1" applyAlignment="1">
      <alignment horizontal="justify" vertical="center" wrapText="1"/>
    </xf>
    <xf numFmtId="0" fontId="17" fillId="0" borderId="10" xfId="0" applyFont="1" applyBorder="1" applyAlignment="1">
      <alignment horizontal="justify" vertical="center" wrapText="1"/>
    </xf>
    <xf numFmtId="0" fontId="17" fillId="0" borderId="10" xfId="0" applyFont="1" applyBorder="1" applyAlignment="1">
      <alignment horizontal="center" vertical="center" wrapText="1"/>
    </xf>
    <xf numFmtId="165" fontId="12" fillId="0" borderId="10" xfId="1" applyNumberFormat="1" applyFont="1" applyBorder="1" applyAlignment="1">
      <alignment horizontal="right" vertical="center" wrapText="1"/>
    </xf>
    <xf numFmtId="1" fontId="12" fillId="0" borderId="0" xfId="0" applyNumberFormat="1" applyFont="1" applyAlignment="1">
      <alignment vertical="center" wrapText="1"/>
    </xf>
    <xf numFmtId="0" fontId="17" fillId="0" borderId="7" xfId="0" applyFont="1" applyBorder="1" applyAlignment="1">
      <alignment horizontal="center" vertical="center" wrapText="1"/>
    </xf>
    <xf numFmtId="0" fontId="17" fillId="0" borderId="7" xfId="0" applyFont="1" applyBorder="1" applyAlignment="1">
      <alignment horizontal="center" vertical="center"/>
    </xf>
    <xf numFmtId="0" fontId="28" fillId="2" borderId="7" xfId="4" applyFont="1" applyFill="1" applyBorder="1" applyAlignment="1" applyProtection="1">
      <alignment vertical="center" wrapText="1" shrinkToFit="1"/>
    </xf>
    <xf numFmtId="0" fontId="12" fillId="0" borderId="7" xfId="0" applyFont="1" applyBorder="1" applyAlignment="1">
      <alignment horizontal="center" vertical="center"/>
    </xf>
    <xf numFmtId="0" fontId="39" fillId="2" borderId="7" xfId="4" applyFont="1" applyFill="1" applyBorder="1" applyAlignment="1" applyProtection="1">
      <alignment vertical="center" wrapText="1" shrinkToFit="1"/>
    </xf>
    <xf numFmtId="0" fontId="28" fillId="0" borderId="7" xfId="4" applyFont="1" applyBorder="1" applyAlignment="1" applyProtection="1">
      <alignment vertical="center" wrapText="1" shrinkToFit="1"/>
    </xf>
    <xf numFmtId="0" fontId="17" fillId="0" borderId="0" xfId="0" applyFont="1" applyAlignment="1">
      <alignment horizontal="left" vertical="center"/>
    </xf>
    <xf numFmtId="165" fontId="17" fillId="0" borderId="7" xfId="1" applyNumberFormat="1" applyFont="1" applyBorder="1" applyAlignment="1">
      <alignment horizontal="center" vertical="center"/>
    </xf>
    <xf numFmtId="0" fontId="29" fillId="2" borderId="7" xfId="4" applyFont="1" applyFill="1" applyBorder="1" applyAlignment="1" applyProtection="1">
      <alignment vertical="center" wrapText="1" shrinkToFit="1"/>
    </xf>
    <xf numFmtId="16" fontId="12" fillId="0" borderId="7" xfId="0" quotePrefix="1" applyNumberFormat="1" applyFont="1" applyBorder="1" applyAlignment="1">
      <alignment horizontal="center" vertical="center"/>
    </xf>
    <xf numFmtId="0" fontId="12" fillId="0" borderId="7" xfId="0" quotePrefix="1" applyFont="1" applyBorder="1" applyAlignment="1">
      <alignment horizontal="center" vertical="center"/>
    </xf>
    <xf numFmtId="0" fontId="29" fillId="0" borderId="7" xfId="4" applyFont="1" applyBorder="1" applyAlignment="1" applyProtection="1">
      <alignment vertical="center" wrapText="1" shrinkToFit="1"/>
    </xf>
    <xf numFmtId="0" fontId="29" fillId="0" borderId="0" xfId="4" applyFont="1" applyAlignment="1" applyProtection="1">
      <alignment vertical="center" wrapText="1" shrinkToFit="1"/>
    </xf>
    <xf numFmtId="0" fontId="12" fillId="0" borderId="7" xfId="0" quotePrefix="1" applyFont="1" applyBorder="1" applyAlignment="1">
      <alignment horizontal="center" vertical="center" wrapText="1"/>
    </xf>
    <xf numFmtId="0" fontId="78" fillId="0" borderId="0" xfId="0" applyFont="1" applyAlignment="1">
      <alignment horizontal="center" vertical="center"/>
    </xf>
    <xf numFmtId="0" fontId="12" fillId="0" borderId="7" xfId="0" applyFont="1" applyBorder="1" applyAlignment="1">
      <alignment vertical="center" wrapText="1"/>
    </xf>
    <xf numFmtId="0" fontId="24" fillId="0" borderId="0" xfId="0" applyFont="1" applyAlignment="1">
      <alignment vertical="center"/>
    </xf>
    <xf numFmtId="0" fontId="15" fillId="0" borderId="29" xfId="0" applyFont="1" applyBorder="1" applyAlignment="1">
      <alignment horizontal="center" vertical="center" wrapText="1"/>
    </xf>
    <xf numFmtId="0" fontId="47" fillId="0" borderId="38" xfId="0" applyFont="1" applyBorder="1" applyAlignment="1">
      <alignment horizontal="center" vertical="center" wrapText="1"/>
    </xf>
    <xf numFmtId="0" fontId="63" fillId="0" borderId="0" xfId="0" applyFont="1"/>
    <xf numFmtId="165" fontId="21" fillId="0" borderId="7" xfId="1" applyNumberFormat="1" applyFont="1" applyBorder="1" applyAlignment="1">
      <alignment horizontal="center" vertical="center" wrapText="1"/>
    </xf>
    <xf numFmtId="0" fontId="68" fillId="0" borderId="0" xfId="0" applyFont="1" applyAlignment="1">
      <alignment vertical="center"/>
    </xf>
    <xf numFmtId="0" fontId="33" fillId="0" borderId="0" xfId="0" applyFont="1" applyAlignment="1">
      <alignment horizontal="center" vertical="center" wrapText="1"/>
    </xf>
    <xf numFmtId="0" fontId="33" fillId="0" borderId="0" xfId="0" applyFont="1" applyAlignment="1">
      <alignment horizontal="center" vertical="center"/>
    </xf>
    <xf numFmtId="0" fontId="54" fillId="0" borderId="7" xfId="0" applyFont="1" applyBorder="1" applyAlignment="1">
      <alignment horizontal="center" vertical="center" wrapText="1"/>
    </xf>
    <xf numFmtId="0" fontId="11" fillId="0" borderId="0" xfId="0" applyFont="1" applyAlignment="1">
      <alignment horizontal="left" vertical="center" wrapText="1"/>
    </xf>
    <xf numFmtId="3" fontId="4" fillId="0" borderId="0" xfId="0" applyNumberFormat="1" applyFont="1" applyAlignment="1">
      <alignment horizontal="right" vertical="center" wrapText="1"/>
    </xf>
    <xf numFmtId="170" fontId="4" fillId="0" borderId="0" xfId="8" applyNumberFormat="1" applyFont="1" applyFill="1" applyBorder="1" applyAlignment="1">
      <alignment horizontal="right" vertical="center" wrapText="1"/>
    </xf>
    <xf numFmtId="168" fontId="4" fillId="0" borderId="0" xfId="0" applyNumberFormat="1" applyFont="1" applyAlignment="1">
      <alignment horizontal="right" vertical="center" wrapText="1"/>
    </xf>
    <xf numFmtId="0" fontId="25" fillId="0" borderId="0" xfId="0" applyFont="1" applyAlignment="1">
      <alignment horizontal="center" vertical="center"/>
    </xf>
    <xf numFmtId="1" fontId="4" fillId="0" borderId="56" xfId="0" applyNumberFormat="1" applyFont="1" applyBorder="1" applyAlignment="1">
      <alignment vertical="center" wrapText="1"/>
    </xf>
    <xf numFmtId="0" fontId="11" fillId="0" borderId="57" xfId="0" applyFont="1" applyBorder="1" applyAlignment="1">
      <alignment horizontal="left" vertical="center" wrapText="1"/>
    </xf>
    <xf numFmtId="3" fontId="4" fillId="0" borderId="57" xfId="0" applyNumberFormat="1" applyFont="1" applyBorder="1" applyAlignment="1">
      <alignment horizontal="right" vertical="center" wrapText="1"/>
    </xf>
    <xf numFmtId="168" fontId="4" fillId="0" borderId="57" xfId="0" applyNumberFormat="1" applyFont="1" applyBorder="1" applyAlignment="1">
      <alignment horizontal="right" vertical="center" wrapText="1"/>
    </xf>
    <xf numFmtId="168" fontId="4" fillId="6" borderId="57" xfId="0" applyNumberFormat="1" applyFont="1" applyFill="1" applyBorder="1" applyAlignment="1">
      <alignment horizontal="right" vertical="center"/>
    </xf>
    <xf numFmtId="168" fontId="4" fillId="6" borderId="57" xfId="0" applyNumberFormat="1" applyFont="1" applyFill="1" applyBorder="1" applyAlignment="1">
      <alignment horizontal="right" vertical="center" wrapText="1"/>
    </xf>
    <xf numFmtId="166" fontId="5" fillId="0" borderId="7" xfId="0" applyNumberFormat="1" applyFont="1" applyBorder="1" applyAlignment="1">
      <alignment vertical="center" wrapText="1"/>
    </xf>
    <xf numFmtId="0" fontId="5" fillId="0" borderId="7" xfId="0" applyFont="1" applyBorder="1" applyAlignment="1">
      <alignment horizontal="left" vertical="center" wrapText="1"/>
    </xf>
    <xf numFmtId="3" fontId="5" fillId="0" borderId="7" xfId="0" applyNumberFormat="1" applyFont="1" applyBorder="1" applyAlignment="1">
      <alignment horizontal="right" vertical="center"/>
    </xf>
    <xf numFmtId="170" fontId="5" fillId="0" borderId="7" xfId="8" applyNumberFormat="1" applyFont="1" applyFill="1" applyBorder="1" applyAlignment="1">
      <alignment horizontal="right" vertical="center"/>
    </xf>
    <xf numFmtId="168" fontId="5" fillId="0" borderId="7" xfId="0" applyNumberFormat="1" applyFont="1" applyBorder="1" applyAlignment="1">
      <alignment horizontal="right" vertical="center"/>
    </xf>
    <xf numFmtId="168" fontId="5" fillId="6" borderId="7" xfId="0" applyNumberFormat="1" applyFont="1" applyFill="1" applyBorder="1" applyAlignment="1">
      <alignment horizontal="right" vertical="center"/>
    </xf>
    <xf numFmtId="0" fontId="17" fillId="0" borderId="0" xfId="0" applyFont="1"/>
    <xf numFmtId="0" fontId="12" fillId="0" borderId="0" xfId="0" applyFont="1"/>
    <xf numFmtId="0" fontId="33" fillId="0" borderId="0" xfId="0" applyFont="1"/>
    <xf numFmtId="165" fontId="17" fillId="0" borderId="6" xfId="2" applyNumberFormat="1" applyFont="1" applyBorder="1" applyAlignment="1">
      <alignment horizontal="center" vertical="center" wrapText="1"/>
    </xf>
    <xf numFmtId="165" fontId="17" fillId="0" borderId="6" xfId="2" applyNumberFormat="1" applyFont="1" applyFill="1" applyBorder="1" applyAlignment="1">
      <alignment horizontal="center" vertical="center" wrapText="1"/>
    </xf>
    <xf numFmtId="165" fontId="28" fillId="0" borderId="6" xfId="2" applyNumberFormat="1" applyFont="1" applyFill="1" applyBorder="1" applyAlignment="1">
      <alignment horizontal="center" vertical="center" wrapText="1"/>
    </xf>
    <xf numFmtId="49" fontId="17" fillId="0" borderId="33" xfId="2" quotePrefix="1" applyNumberFormat="1" applyFont="1" applyFill="1" applyBorder="1" applyAlignment="1">
      <alignment horizontal="center" vertical="center" wrapText="1"/>
    </xf>
    <xf numFmtId="49" fontId="17" fillId="0" borderId="21" xfId="2" quotePrefix="1" applyNumberFormat="1" applyFont="1" applyFill="1" applyBorder="1" applyAlignment="1">
      <alignment horizontal="center" vertical="center" wrapText="1"/>
    </xf>
    <xf numFmtId="49" fontId="17" fillId="0" borderId="21" xfId="2" applyNumberFormat="1" applyFont="1" applyFill="1" applyBorder="1" applyAlignment="1">
      <alignment horizontal="center" vertical="center" wrapText="1"/>
    </xf>
    <xf numFmtId="49" fontId="28" fillId="0" borderId="21" xfId="2" applyNumberFormat="1" applyFont="1" applyFill="1" applyBorder="1" applyAlignment="1">
      <alignment horizontal="center" vertical="center" wrapText="1"/>
    </xf>
    <xf numFmtId="49" fontId="17" fillId="0" borderId="34" xfId="2" applyNumberFormat="1" applyFont="1" applyFill="1" applyBorder="1" applyAlignment="1">
      <alignment horizontal="center" vertical="center" wrapText="1"/>
    </xf>
    <xf numFmtId="165" fontId="17" fillId="0" borderId="38" xfId="2" applyNumberFormat="1" applyFont="1" applyBorder="1" applyAlignment="1">
      <alignment horizontal="center" vertical="center" wrapText="1"/>
    </xf>
    <xf numFmtId="165" fontId="12" fillId="0" borderId="29" xfId="2" applyNumberFormat="1" applyFont="1" applyBorder="1" applyAlignment="1">
      <alignment horizontal="left" vertical="center" wrapText="1"/>
    </xf>
    <xf numFmtId="165" fontId="17" fillId="0" borderId="29" xfId="2" applyNumberFormat="1" applyFont="1" applyBorder="1" applyAlignment="1">
      <alignment horizontal="center" vertical="center" wrapText="1"/>
    </xf>
    <xf numFmtId="165" fontId="17" fillId="0" borderId="29" xfId="2" applyNumberFormat="1" applyFont="1" applyFill="1" applyBorder="1" applyAlignment="1">
      <alignment horizontal="center" vertical="center" wrapText="1"/>
    </xf>
    <xf numFmtId="165" fontId="28" fillId="0" borderId="29" xfId="2" applyNumberFormat="1" applyFont="1" applyFill="1" applyBorder="1" applyAlignment="1">
      <alignment horizontal="center" vertical="center" wrapText="1"/>
    </xf>
    <xf numFmtId="165" fontId="17" fillId="0" borderId="39" xfId="2" applyNumberFormat="1" applyFont="1" applyBorder="1" applyAlignment="1">
      <alignment horizontal="center" vertical="center" wrapText="1"/>
    </xf>
    <xf numFmtId="0" fontId="12" fillId="0" borderId="18" xfId="0" applyFont="1" applyBorder="1"/>
    <xf numFmtId="165" fontId="17" fillId="0" borderId="29" xfId="2" applyNumberFormat="1" applyFont="1" applyBorder="1" applyAlignment="1">
      <alignment horizontal="left" vertical="center" wrapText="1"/>
    </xf>
    <xf numFmtId="3" fontId="17" fillId="0" borderId="29" xfId="2" applyNumberFormat="1" applyFont="1" applyBorder="1" applyAlignment="1">
      <alignment horizontal="right" vertical="center" wrapText="1"/>
    </xf>
    <xf numFmtId="3" fontId="17" fillId="0" borderId="29" xfId="2" applyNumberFormat="1" applyFont="1" applyFill="1" applyBorder="1" applyAlignment="1">
      <alignment horizontal="right" vertical="center" wrapText="1"/>
    </xf>
    <xf numFmtId="3" fontId="28" fillId="0" borderId="29" xfId="2" applyNumberFormat="1" applyFont="1" applyFill="1" applyBorder="1" applyAlignment="1">
      <alignment horizontal="right" vertical="center" wrapText="1"/>
    </xf>
    <xf numFmtId="0" fontId="28" fillId="0" borderId="0" xfId="0" applyFont="1" applyAlignment="1">
      <alignment vertical="top"/>
    </xf>
    <xf numFmtId="165" fontId="12" fillId="0" borderId="38" xfId="2" applyNumberFormat="1" applyFont="1" applyBorder="1" applyAlignment="1">
      <alignment horizontal="center" vertical="center" wrapText="1"/>
    </xf>
    <xf numFmtId="0" fontId="55" fillId="0" borderId="29" xfId="0" applyFont="1" applyBorder="1" applyAlignment="1">
      <alignment horizontal="left" vertical="center" wrapText="1"/>
    </xf>
    <xf numFmtId="0" fontId="12" fillId="0" borderId="29" xfId="0" applyFont="1" applyBorder="1" applyAlignment="1">
      <alignment horizontal="center" vertical="center" wrapText="1"/>
    </xf>
    <xf numFmtId="3" fontId="12" fillId="0" borderId="29" xfId="0" applyNumberFormat="1" applyFont="1" applyBorder="1" applyAlignment="1">
      <alignment horizontal="right" vertical="center"/>
    </xf>
    <xf numFmtId="3" fontId="29" fillId="0" borderId="29" xfId="0" applyNumberFormat="1" applyFont="1" applyBorder="1" applyAlignment="1">
      <alignment horizontal="right" vertical="center"/>
    </xf>
    <xf numFmtId="0" fontId="12" fillId="0" borderId="39" xfId="0" applyFont="1" applyBorder="1" applyAlignment="1">
      <alignment horizontal="center" vertical="center"/>
    </xf>
    <xf numFmtId="0" fontId="55" fillId="0" borderId="29" xfId="0" applyFont="1" applyBorder="1" applyAlignment="1">
      <alignment horizontal="justify" vertical="center" wrapText="1"/>
    </xf>
    <xf numFmtId="0" fontId="29" fillId="0" borderId="29" xfId="0" applyFont="1" applyBorder="1" applyAlignment="1" applyProtection="1">
      <alignment horizontal="left" vertical="center"/>
      <protection locked="0"/>
    </xf>
    <xf numFmtId="3" fontId="12" fillId="0" borderId="29" xfId="0" quotePrefix="1" applyNumberFormat="1" applyFont="1" applyBorder="1" applyAlignment="1">
      <alignment horizontal="right" vertical="center"/>
    </xf>
    <xf numFmtId="0" fontId="12" fillId="0" borderId="39" xfId="0" applyFont="1" applyBorder="1" applyAlignment="1">
      <alignment horizontal="center" vertical="center" wrapText="1"/>
    </xf>
    <xf numFmtId="3" fontId="55" fillId="0" borderId="29" xfId="0" applyNumberFormat="1" applyFont="1" applyBorder="1" applyAlignment="1">
      <alignment horizontal="right" vertical="center"/>
    </xf>
    <xf numFmtId="0" fontId="12" fillId="0" borderId="29" xfId="0" applyFont="1" applyBorder="1" applyAlignment="1">
      <alignment horizontal="left" vertical="center" wrapText="1"/>
    </xf>
    <xf numFmtId="3" fontId="12" fillId="0" borderId="29" xfId="8" applyNumberFormat="1" applyFont="1" applyFill="1" applyBorder="1" applyAlignment="1">
      <alignment horizontal="right" vertical="center"/>
    </xf>
    <xf numFmtId="3" fontId="29" fillId="0" borderId="29" xfId="8" applyNumberFormat="1" applyFont="1" applyFill="1" applyBorder="1" applyAlignment="1">
      <alignment horizontal="right" vertical="center"/>
    </xf>
    <xf numFmtId="0" fontId="12" fillId="0" borderId="29" xfId="0" applyFont="1" applyBorder="1" applyAlignment="1">
      <alignment horizontal="justify" vertical="center" wrapText="1"/>
    </xf>
    <xf numFmtId="0" fontId="29" fillId="0" borderId="38" xfId="0" applyFont="1" applyBorder="1" applyAlignment="1">
      <alignment horizontal="center" vertical="center" wrapText="1"/>
    </xf>
    <xf numFmtId="0" fontId="29" fillId="0" borderId="29" xfId="0" applyFont="1" applyBorder="1" applyAlignment="1">
      <alignment horizontal="center" vertical="center" wrapText="1"/>
    </xf>
    <xf numFmtId="0" fontId="36" fillId="0" borderId="0" xfId="0" applyFont="1" applyAlignment="1">
      <alignment vertical="top"/>
    </xf>
    <xf numFmtId="3" fontId="29" fillId="0" borderId="39" xfId="0" applyNumberFormat="1" applyFont="1" applyBorder="1" applyAlignment="1">
      <alignment vertical="center"/>
    </xf>
    <xf numFmtId="0" fontId="28" fillId="0" borderId="40" xfId="0" applyFont="1" applyBorder="1" applyAlignment="1">
      <alignment vertical="top"/>
    </xf>
    <xf numFmtId="0" fontId="22" fillId="0" borderId="41" xfId="0" applyFont="1" applyBorder="1" applyAlignment="1">
      <alignment vertical="center" wrapText="1"/>
    </xf>
    <xf numFmtId="0" fontId="34" fillId="0" borderId="48" xfId="0" applyFont="1" applyBorder="1" applyAlignment="1">
      <alignment horizontal="center" vertical="center" wrapText="1"/>
    </xf>
    <xf numFmtId="3" fontId="36" fillId="0" borderId="46" xfId="0" applyNumberFormat="1" applyFont="1" applyBorder="1" applyAlignment="1">
      <alignment vertical="center"/>
    </xf>
    <xf numFmtId="0" fontId="34" fillId="0" borderId="47" xfId="0" applyFont="1" applyBorder="1" applyAlignment="1">
      <alignment vertical="center"/>
    </xf>
    <xf numFmtId="0" fontId="12" fillId="0" borderId="0" xfId="0" applyFont="1" applyAlignment="1">
      <alignment horizontal="center"/>
    </xf>
    <xf numFmtId="0" fontId="12" fillId="0" borderId="0" xfId="0" applyFont="1" applyAlignment="1">
      <alignment wrapText="1"/>
    </xf>
    <xf numFmtId="0" fontId="33" fillId="0" borderId="0" xfId="0" quotePrefix="1" applyFont="1"/>
    <xf numFmtId="0" fontId="29" fillId="0" borderId="0" xfId="0" applyFont="1"/>
    <xf numFmtId="0" fontId="17" fillId="0" borderId="55" xfId="0" applyFont="1" applyBorder="1" applyAlignment="1">
      <alignment horizontal="center" vertical="center"/>
    </xf>
    <xf numFmtId="0" fontId="17" fillId="0" borderId="55" xfId="0" applyFont="1" applyBorder="1" applyAlignment="1">
      <alignment horizontal="center" vertical="center" wrapText="1"/>
    </xf>
    <xf numFmtId="0" fontId="17" fillId="0" borderId="55" xfId="0" applyFont="1" applyBorder="1" applyAlignment="1">
      <alignment horizontal="left" vertical="center" wrapText="1"/>
    </xf>
    <xf numFmtId="3" fontId="17" fillId="0" borderId="55" xfId="0" applyNumberFormat="1" applyFont="1" applyBorder="1" applyAlignment="1">
      <alignment horizontal="center" vertical="center" wrapText="1"/>
    </xf>
    <xf numFmtId="0" fontId="80" fillId="0" borderId="55" xfId="0" applyFont="1" applyBorder="1" applyAlignment="1">
      <alignment horizontal="left" vertical="center" wrapText="1"/>
    </xf>
    <xf numFmtId="0" fontId="12" fillId="0" borderId="55" xfId="0" applyFont="1" applyBorder="1" applyAlignment="1">
      <alignment horizontal="center" vertical="center" wrapText="1"/>
    </xf>
    <xf numFmtId="0" fontId="12" fillId="0" borderId="55" xfId="0" applyFont="1" applyBorder="1" applyAlignment="1">
      <alignment horizontal="center" vertical="center"/>
    </xf>
    <xf numFmtId="3" fontId="17" fillId="0" borderId="55" xfId="0" applyNumberFormat="1" applyFont="1" applyBorder="1" applyAlignment="1">
      <alignment horizontal="center" vertical="center"/>
    </xf>
    <xf numFmtId="0" fontId="55" fillId="0" borderId="58" xfId="0" applyFont="1" applyBorder="1" applyAlignment="1">
      <alignment horizontal="left" vertical="center"/>
    </xf>
    <xf numFmtId="0" fontId="55" fillId="0" borderId="55" xfId="0" applyFont="1" applyBorder="1" applyAlignment="1">
      <alignment horizontal="left" vertical="center" wrapText="1"/>
    </xf>
    <xf numFmtId="3" fontId="12" fillId="0" borderId="55" xfId="0" applyNumberFormat="1" applyFont="1" applyBorder="1" applyAlignment="1">
      <alignment horizontal="center" vertical="center"/>
    </xf>
    <xf numFmtId="0" fontId="12" fillId="0" borderId="58" xfId="0" applyFont="1" applyBorder="1" applyAlignment="1">
      <alignment horizontal="left" vertical="center" wrapText="1"/>
    </xf>
    <xf numFmtId="0" fontId="12" fillId="0" borderId="58" xfId="0" applyFont="1" applyBorder="1" applyAlignment="1">
      <alignment horizontal="left" vertical="center"/>
    </xf>
    <xf numFmtId="0" fontId="55" fillId="0" borderId="61" xfId="0" applyFont="1" applyBorder="1" applyAlignment="1">
      <alignment horizontal="center" vertical="center"/>
    </xf>
    <xf numFmtId="3" fontId="55" fillId="0" borderId="61" xfId="0" applyNumberFormat="1" applyFont="1" applyBorder="1" applyAlignment="1">
      <alignment horizontal="center" vertical="center"/>
    </xf>
    <xf numFmtId="3" fontId="12" fillId="0" borderId="55" xfId="0" applyNumberFormat="1" applyFont="1" applyBorder="1" applyAlignment="1">
      <alignment horizontal="center" vertical="center" wrapText="1"/>
    </xf>
    <xf numFmtId="0" fontId="55" fillId="0" borderId="62" xfId="0" applyFont="1" applyBorder="1" applyAlignment="1">
      <alignment horizontal="center" vertical="center"/>
    </xf>
    <xf numFmtId="0" fontId="80" fillId="0" borderId="0" xfId="0" applyFont="1" applyAlignment="1">
      <alignment vertical="center"/>
    </xf>
    <xf numFmtId="0" fontId="12" fillId="0" borderId="54" xfId="0" applyFont="1" applyBorder="1" applyAlignment="1">
      <alignment horizontal="center" vertical="center"/>
    </xf>
    <xf numFmtId="0" fontId="17" fillId="0" borderId="54" xfId="0" applyFont="1" applyBorder="1" applyAlignment="1">
      <alignment horizontal="center" vertical="center" wrapText="1"/>
    </xf>
    <xf numFmtId="0" fontId="12" fillId="0" borderId="54" xfId="0" applyFont="1" applyBorder="1" applyAlignment="1">
      <alignment vertical="center"/>
    </xf>
    <xf numFmtId="0" fontId="17" fillId="0" borderId="54" xfId="0" applyFont="1" applyBorder="1" applyAlignment="1">
      <alignment horizontal="center" vertical="center"/>
    </xf>
    <xf numFmtId="171" fontId="80" fillId="11" borderId="55" xfId="0" applyNumberFormat="1" applyFont="1" applyFill="1" applyBorder="1" applyAlignment="1">
      <alignment horizontal="left" vertical="center"/>
    </xf>
    <xf numFmtId="171" fontId="55" fillId="11" borderId="55" xfId="0" applyNumberFormat="1" applyFont="1" applyFill="1" applyBorder="1" applyAlignment="1">
      <alignment horizontal="left" vertical="center"/>
    </xf>
    <xf numFmtId="0" fontId="25" fillId="0" borderId="55" xfId="0" applyFont="1" applyBorder="1"/>
    <xf numFmtId="0" fontId="3" fillId="0" borderId="55" xfId="0" applyFont="1" applyBorder="1"/>
    <xf numFmtId="0" fontId="81" fillId="0" borderId="0" xfId="0" applyFont="1"/>
    <xf numFmtId="0" fontId="81" fillId="0" borderId="0" xfId="0" applyFont="1" applyAlignment="1">
      <alignment wrapText="1"/>
    </xf>
    <xf numFmtId="171" fontId="80" fillId="0" borderId="55" xfId="0" applyNumberFormat="1" applyFont="1" applyBorder="1" applyAlignment="1">
      <alignment horizontal="left" vertical="center"/>
    </xf>
    <xf numFmtId="0" fontId="70" fillId="0" borderId="5" xfId="7" applyFont="1" applyBorder="1" applyAlignment="1">
      <alignment horizontal="center" vertical="center"/>
    </xf>
    <xf numFmtId="0" fontId="70" fillId="0" borderId="27" xfId="7" applyFont="1" applyBorder="1" applyAlignment="1">
      <alignment horizontal="left" vertical="center" wrapText="1"/>
    </xf>
    <xf numFmtId="0" fontId="70" fillId="0" borderId="20" xfId="7" applyFont="1" applyBorder="1" applyAlignment="1">
      <alignment horizontal="left" vertical="center" wrapText="1"/>
    </xf>
    <xf numFmtId="0" fontId="70" fillId="2" borderId="23" xfId="7" applyFont="1" applyFill="1" applyBorder="1" applyAlignment="1">
      <alignment horizontal="center" vertical="center" wrapText="1"/>
    </xf>
    <xf numFmtId="0" fontId="70" fillId="0" borderId="23" xfId="7" applyFont="1" applyBorder="1" applyAlignment="1">
      <alignment horizontal="center" vertical="center" wrapText="1"/>
    </xf>
    <xf numFmtId="0" fontId="70" fillId="0" borderId="23" xfId="7" applyFont="1" applyBorder="1" applyAlignment="1">
      <alignment horizontal="center" vertical="center"/>
    </xf>
    <xf numFmtId="0" fontId="70" fillId="0" borderId="20" xfId="7" applyFont="1" applyBorder="1" applyAlignment="1">
      <alignment horizontal="center" vertical="center"/>
    </xf>
    <xf numFmtId="0" fontId="70" fillId="0" borderId="28" xfId="7" applyFont="1" applyBorder="1" applyAlignment="1">
      <alignment horizontal="center" vertical="center"/>
    </xf>
    <xf numFmtId="0" fontId="83" fillId="0" borderId="0" xfId="7" applyFont="1" applyAlignment="1">
      <alignment horizontal="center" vertical="center"/>
    </xf>
    <xf numFmtId="0" fontId="70" fillId="2" borderId="7" xfId="7" applyFont="1" applyFill="1" applyBorder="1" applyAlignment="1">
      <alignment horizontal="left" vertical="center"/>
    </xf>
    <xf numFmtId="0" fontId="83" fillId="2" borderId="7" xfId="0" applyFont="1" applyFill="1" applyBorder="1" applyAlignment="1">
      <alignment vertical="center" wrapText="1"/>
    </xf>
    <xf numFmtId="0" fontId="83" fillId="2" borderId="7" xfId="7" quotePrefix="1" applyFont="1" applyFill="1" applyBorder="1" applyAlignment="1">
      <alignment horizontal="center" vertical="center"/>
    </xf>
    <xf numFmtId="0" fontId="83" fillId="2" borderId="7" xfId="7" applyFont="1" applyFill="1" applyBorder="1" applyAlignment="1">
      <alignment vertical="center"/>
    </xf>
    <xf numFmtId="0" fontId="83"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165" fontId="17" fillId="6" borderId="7" xfId="2" applyNumberFormat="1" applyFont="1" applyFill="1" applyBorder="1" applyAlignment="1">
      <alignment horizontal="center" vertical="center" wrapText="1"/>
    </xf>
    <xf numFmtId="165" fontId="17" fillId="6" borderId="7" xfId="2" applyNumberFormat="1" applyFont="1" applyFill="1" applyBorder="1" applyAlignment="1">
      <alignment horizontal="left" vertical="center" wrapText="1"/>
    </xf>
    <xf numFmtId="0" fontId="17" fillId="0" borderId="7" xfId="0" applyFont="1" applyBorder="1" applyAlignment="1">
      <alignment vertical="center" wrapText="1"/>
    </xf>
    <xf numFmtId="165" fontId="12" fillId="0" borderId="7" xfId="2" applyNumberFormat="1" applyFont="1" applyFill="1" applyBorder="1" applyAlignment="1">
      <alignment horizontal="center" vertical="center" wrapText="1"/>
    </xf>
    <xf numFmtId="3" fontId="17" fillId="0" borderId="7" xfId="2" applyNumberFormat="1" applyFont="1" applyFill="1" applyBorder="1" applyAlignment="1">
      <alignment horizontal="right" vertical="center" wrapText="1"/>
    </xf>
    <xf numFmtId="3" fontId="12" fillId="0" borderId="7" xfId="2" applyNumberFormat="1" applyFont="1" applyFill="1" applyBorder="1" applyAlignment="1">
      <alignment horizontal="right" vertical="center" wrapText="1"/>
    </xf>
    <xf numFmtId="41" fontId="12" fillId="0" borderId="7" xfId="8" applyFont="1" applyFill="1" applyBorder="1" applyAlignment="1">
      <alignment horizontal="center" vertical="center" wrapText="1"/>
    </xf>
    <xf numFmtId="169" fontId="12" fillId="0" borderId="7" xfId="8" applyNumberFormat="1" applyFont="1" applyFill="1" applyBorder="1" applyAlignment="1">
      <alignment horizontal="right" vertical="center" wrapText="1"/>
    </xf>
    <xf numFmtId="165" fontId="12" fillId="0" borderId="7" xfId="2" applyNumberFormat="1" applyFont="1" applyFill="1" applyBorder="1" applyAlignment="1">
      <alignment horizontal="right" vertical="center" wrapText="1"/>
    </xf>
    <xf numFmtId="0" fontId="17" fillId="0" borderId="19" xfId="0" applyFont="1" applyBorder="1" applyAlignment="1">
      <alignment vertical="center"/>
    </xf>
    <xf numFmtId="0" fontId="12" fillId="0" borderId="7" xfId="0" applyFont="1" applyBorder="1" applyAlignment="1">
      <alignment horizontal="right" vertical="center" wrapText="1"/>
    </xf>
    <xf numFmtId="3" fontId="17" fillId="0" borderId="7" xfId="0" applyNumberFormat="1" applyFont="1" applyBorder="1" applyAlignment="1">
      <alignment horizontal="right" vertical="center" wrapText="1"/>
    </xf>
    <xf numFmtId="3" fontId="12" fillId="0" borderId="7" xfId="0" applyNumberFormat="1" applyFont="1" applyBorder="1" applyAlignment="1">
      <alignment horizontal="right" vertical="center" wrapText="1"/>
    </xf>
    <xf numFmtId="165" fontId="17" fillId="0" borderId="62" xfId="0" applyNumberFormat="1" applyFont="1" applyBorder="1" applyAlignment="1">
      <alignment horizontal="center" vertical="center" wrapText="1"/>
    </xf>
    <xf numFmtId="165" fontId="5" fillId="0" borderId="55" xfId="0" applyNumberFormat="1" applyFont="1" applyBorder="1" applyAlignment="1">
      <alignment horizontal="center" vertical="center" wrapText="1"/>
    </xf>
    <xf numFmtId="165" fontId="17" fillId="0" borderId="55" xfId="0" applyNumberFormat="1" applyFont="1" applyBorder="1" applyAlignment="1">
      <alignment horizontal="center" vertical="center" wrapText="1"/>
    </xf>
    <xf numFmtId="165" fontId="12" fillId="0" borderId="55" xfId="0" quotePrefix="1" applyNumberFormat="1" applyFont="1" applyBorder="1" applyAlignment="1">
      <alignment horizontal="center" vertical="center" wrapText="1"/>
    </xf>
    <xf numFmtId="0" fontId="12" fillId="0" borderId="55" xfId="0" quotePrefix="1" applyFont="1" applyBorder="1" applyAlignment="1">
      <alignment horizontal="center" vertical="center" wrapText="1"/>
    </xf>
    <xf numFmtId="0" fontId="12" fillId="12" borderId="55" xfId="0" quotePrefix="1" applyFont="1" applyFill="1" applyBorder="1" applyAlignment="1">
      <alignment horizontal="center" vertical="center" wrapText="1"/>
    </xf>
    <xf numFmtId="0" fontId="3" fillId="0" borderId="55" xfId="0" applyFont="1" applyBorder="1" applyAlignment="1">
      <alignment vertical="center"/>
    </xf>
    <xf numFmtId="49" fontId="3" fillId="0" borderId="55" xfId="0" applyNumberFormat="1" applyFont="1" applyBorder="1" applyAlignment="1">
      <alignment vertical="center"/>
    </xf>
    <xf numFmtId="4" fontId="25" fillId="0" borderId="55" xfId="0" applyNumberFormat="1" applyFont="1" applyBorder="1" applyAlignment="1">
      <alignment vertical="center"/>
    </xf>
    <xf numFmtId="3" fontId="3" fillId="0" borderId="55" xfId="0" applyNumberFormat="1" applyFont="1" applyBorder="1" applyAlignment="1">
      <alignment vertical="center"/>
    </xf>
    <xf numFmtId="172" fontId="3" fillId="0" borderId="55" xfId="0" applyNumberFormat="1" applyFont="1" applyBorder="1" applyAlignment="1">
      <alignment vertical="center"/>
    </xf>
    <xf numFmtId="167" fontId="17" fillId="0" borderId="55" xfId="0" applyNumberFormat="1" applyFont="1" applyBorder="1" applyAlignment="1">
      <alignment horizontal="center" vertical="center" wrapText="1"/>
    </xf>
    <xf numFmtId="167" fontId="17" fillId="12" borderId="55" xfId="0" applyNumberFormat="1" applyFont="1" applyFill="1" applyBorder="1" applyAlignment="1">
      <alignment horizontal="center" vertical="center" wrapText="1"/>
    </xf>
    <xf numFmtId="49" fontId="12" fillId="0" borderId="55" xfId="0" applyNumberFormat="1" applyFont="1" applyBorder="1" applyAlignment="1">
      <alignment horizontal="center" vertical="center" wrapText="1"/>
    </xf>
    <xf numFmtId="165" fontId="12" fillId="0" borderId="55" xfId="0" applyNumberFormat="1" applyFont="1" applyBorder="1" applyAlignment="1">
      <alignment vertical="center" wrapText="1"/>
    </xf>
    <xf numFmtId="4" fontId="3" fillId="0" borderId="55" xfId="0" applyNumberFormat="1" applyFont="1" applyBorder="1" applyAlignment="1">
      <alignment horizontal="center" vertical="center"/>
    </xf>
    <xf numFmtId="165" fontId="3" fillId="0" borderId="55" xfId="0" applyNumberFormat="1" applyFont="1" applyBorder="1" applyAlignment="1">
      <alignment vertical="center"/>
    </xf>
    <xf numFmtId="167" fontId="3" fillId="0" borderId="55" xfId="0" applyNumberFormat="1" applyFont="1" applyBorder="1" applyAlignment="1">
      <alignment vertical="center"/>
    </xf>
    <xf numFmtId="167" fontId="12" fillId="0" borderId="55" xfId="0" applyNumberFormat="1" applyFont="1" applyBorder="1" applyAlignment="1">
      <alignment horizontal="center" vertical="center" wrapText="1"/>
    </xf>
    <xf numFmtId="165" fontId="17" fillId="12" borderId="55" xfId="0" applyNumberFormat="1" applyFont="1" applyFill="1" applyBorder="1" applyAlignment="1">
      <alignment horizontal="center" vertical="center" wrapText="1"/>
    </xf>
    <xf numFmtId="4" fontId="12" fillId="0" borderId="55" xfId="0" applyNumberFormat="1" applyFont="1" applyBorder="1" applyAlignment="1">
      <alignment horizontal="center" vertical="center"/>
    </xf>
    <xf numFmtId="165" fontId="34" fillId="0" borderId="55" xfId="0" applyNumberFormat="1" applyFont="1" applyBorder="1" applyAlignment="1">
      <alignment horizontal="center" vertical="center" wrapText="1"/>
    </xf>
    <xf numFmtId="4" fontId="12" fillId="11" borderId="55" xfId="0" applyNumberFormat="1" applyFont="1" applyFill="1" applyBorder="1" applyAlignment="1">
      <alignment horizontal="center" vertical="center"/>
    </xf>
    <xf numFmtId="0" fontId="12" fillId="0" borderId="63" xfId="0" applyFont="1" applyBorder="1" applyAlignment="1">
      <alignment vertical="center"/>
    </xf>
    <xf numFmtId="0" fontId="12" fillId="0" borderId="63" xfId="0" applyFont="1" applyBorder="1" applyAlignment="1">
      <alignment vertical="center" wrapText="1"/>
    </xf>
    <xf numFmtId="0" fontId="29" fillId="0" borderId="54" xfId="0" applyFont="1" applyBorder="1" applyAlignment="1">
      <alignment vertical="center"/>
    </xf>
    <xf numFmtId="0" fontId="29" fillId="0" borderId="58" xfId="0" applyFont="1" applyBorder="1" applyAlignment="1">
      <alignment vertical="center"/>
    </xf>
    <xf numFmtId="0" fontId="17" fillId="0" borderId="58" xfId="0" applyFont="1" applyBorder="1" applyAlignment="1">
      <alignment horizontal="center" vertical="center" wrapText="1"/>
    </xf>
    <xf numFmtId="0" fontId="17" fillId="0" borderId="66" xfId="0" applyFont="1" applyBorder="1" applyAlignment="1">
      <alignment horizontal="center" vertical="center"/>
    </xf>
    <xf numFmtId="3" fontId="12" fillId="0" borderId="58" xfId="0" applyNumberFormat="1" applyFont="1" applyBorder="1" applyAlignment="1">
      <alignment vertical="center" wrapText="1"/>
    </xf>
    <xf numFmtId="0" fontId="12" fillId="0" borderId="58" xfId="0" applyFont="1" applyBorder="1" applyAlignment="1">
      <alignment vertical="center" wrapText="1"/>
    </xf>
    <xf numFmtId="0" fontId="12" fillId="0" borderId="58" xfId="0" applyFont="1" applyBorder="1" applyAlignment="1">
      <alignment vertical="center"/>
    </xf>
    <xf numFmtId="0" fontId="29" fillId="0" borderId="63" xfId="0" applyFont="1" applyBorder="1" applyAlignment="1">
      <alignment vertical="center"/>
    </xf>
    <xf numFmtId="0" fontId="17" fillId="0" borderId="58" xfId="0" quotePrefix="1" applyFont="1" applyBorder="1" applyAlignment="1">
      <alignment horizontal="center" vertical="center" wrapText="1"/>
    </xf>
    <xf numFmtId="0" fontId="11" fillId="0" borderId="54" xfId="0" applyFont="1" applyBorder="1" applyAlignment="1">
      <alignment vertical="center"/>
    </xf>
    <xf numFmtId="0" fontId="3" fillId="0" borderId="58" xfId="0" applyFont="1" applyBorder="1" applyAlignment="1">
      <alignment vertical="center"/>
    </xf>
    <xf numFmtId="0" fontId="3" fillId="0" borderId="54" xfId="0" applyFont="1" applyBorder="1" applyAlignment="1">
      <alignment vertical="center"/>
    </xf>
    <xf numFmtId="4" fontId="3" fillId="0" borderId="59" xfId="0" applyNumberFormat="1" applyFont="1" applyBorder="1" applyAlignment="1">
      <alignment horizontal="center" vertical="center"/>
    </xf>
    <xf numFmtId="4" fontId="25" fillId="0" borderId="62" xfId="0" applyNumberFormat="1" applyFont="1" applyBorder="1" applyAlignment="1">
      <alignment vertical="center"/>
    </xf>
    <xf numFmtId="3" fontId="12" fillId="0" borderId="54" xfId="0" applyNumberFormat="1" applyFont="1" applyBorder="1" applyAlignment="1">
      <alignment horizontal="center" vertical="center" wrapText="1"/>
    </xf>
    <xf numFmtId="172" fontId="3" fillId="0" borderId="54" xfId="0" applyNumberFormat="1" applyFont="1" applyBorder="1" applyAlignment="1">
      <alignment vertical="center"/>
    </xf>
    <xf numFmtId="4" fontId="12" fillId="0" borderId="54" xfId="0" applyNumberFormat="1" applyFont="1" applyBorder="1" applyAlignment="1">
      <alignment horizontal="center" vertical="center"/>
    </xf>
    <xf numFmtId="165" fontId="3" fillId="0" borderId="54" xfId="0" applyNumberFormat="1" applyFont="1" applyBorder="1" applyAlignment="1">
      <alignment vertical="center"/>
    </xf>
    <xf numFmtId="167" fontId="3" fillId="0" borderId="54" xfId="0" applyNumberFormat="1" applyFont="1" applyBorder="1" applyAlignment="1">
      <alignment vertical="center"/>
    </xf>
    <xf numFmtId="0" fontId="0" fillId="0" borderId="7" xfId="0" applyBorder="1" applyAlignment="1">
      <alignment vertical="center" wrapText="1"/>
    </xf>
    <xf numFmtId="0" fontId="3" fillId="0" borderId="7" xfId="0" applyFont="1" applyBorder="1" applyAlignment="1">
      <alignment vertical="center" wrapText="1"/>
    </xf>
    <xf numFmtId="165" fontId="12" fillId="0" borderId="58" xfId="1" applyNumberFormat="1" applyFont="1" applyBorder="1" applyAlignment="1">
      <alignment vertical="center" wrapText="1"/>
    </xf>
    <xf numFmtId="0" fontId="55" fillId="0" borderId="0" xfId="0" applyFont="1" applyAlignment="1">
      <alignment horizontal="center" vertical="center"/>
    </xf>
    <xf numFmtId="0" fontId="80" fillId="0" borderId="0" xfId="0" applyFont="1" applyAlignment="1">
      <alignment horizontal="center" vertical="center"/>
    </xf>
    <xf numFmtId="0" fontId="55" fillId="0" borderId="0" xfId="0" applyFont="1" applyAlignment="1">
      <alignment vertical="center"/>
    </xf>
    <xf numFmtId="3" fontId="55" fillId="0" borderId="0" xfId="0" applyNumberFormat="1" applyFont="1" applyAlignment="1">
      <alignment horizontal="right" vertical="center"/>
    </xf>
    <xf numFmtId="0" fontId="80" fillId="0" borderId="0" xfId="0" applyFont="1" applyAlignment="1">
      <alignment horizontal="right" vertical="center"/>
    </xf>
    <xf numFmtId="0" fontId="55" fillId="0" borderId="0" xfId="0" applyFont="1" applyAlignment="1">
      <alignment vertical="center" wrapText="1"/>
    </xf>
    <xf numFmtId="0" fontId="80" fillId="0" borderId="67" xfId="0" applyFont="1" applyBorder="1" applyAlignment="1">
      <alignment horizontal="center" vertical="center"/>
    </xf>
    <xf numFmtId="0" fontId="80" fillId="0" borderId="68" xfId="0" applyFont="1" applyBorder="1" applyAlignment="1">
      <alignment horizontal="center" vertical="center" wrapText="1"/>
    </xf>
    <xf numFmtId="0" fontId="80" fillId="0" borderId="68" xfId="0" applyFont="1" applyBorder="1" applyAlignment="1">
      <alignment horizontal="center" vertical="center"/>
    </xf>
    <xf numFmtId="3" fontId="80" fillId="0" borderId="68" xfId="0" applyNumberFormat="1" applyFont="1" applyBorder="1" applyAlignment="1">
      <alignment horizontal="right" vertical="center"/>
    </xf>
    <xf numFmtId="0" fontId="80" fillId="0" borderId="69" xfId="0" applyFont="1" applyBorder="1" applyAlignment="1">
      <alignment horizontal="center" vertical="center"/>
    </xf>
    <xf numFmtId="0" fontId="55" fillId="0" borderId="70" xfId="0" applyFont="1" applyBorder="1" applyAlignment="1">
      <alignment horizontal="center" vertical="center"/>
    </xf>
    <xf numFmtId="0" fontId="80" fillId="0" borderId="70" xfId="0" applyFont="1" applyBorder="1" applyAlignment="1">
      <alignment horizontal="center" vertical="center"/>
    </xf>
    <xf numFmtId="0" fontId="80" fillId="0" borderId="61" xfId="0" applyFont="1" applyBorder="1" applyAlignment="1">
      <alignment horizontal="left" vertical="center" wrapText="1"/>
    </xf>
    <xf numFmtId="0" fontId="55" fillId="0" borderId="61" xfId="0" applyFont="1" applyBorder="1" applyAlignment="1">
      <alignment vertical="center"/>
    </xf>
    <xf numFmtId="3" fontId="80" fillId="0" borderId="61" xfId="0" applyNumberFormat="1" applyFont="1" applyBorder="1" applyAlignment="1">
      <alignment horizontal="right" vertical="center"/>
    </xf>
    <xf numFmtId="0" fontId="55" fillId="0" borderId="71" xfId="0" applyFont="1" applyBorder="1" applyAlignment="1">
      <alignment vertical="center"/>
    </xf>
    <xf numFmtId="0" fontId="36" fillId="0" borderId="0" xfId="0" applyFont="1" applyAlignment="1">
      <alignment horizontal="left" vertical="center"/>
    </xf>
    <xf numFmtId="0" fontId="55" fillId="0" borderId="61" xfId="0" applyFont="1" applyBorder="1" applyAlignment="1">
      <alignment horizontal="left" vertical="center" wrapText="1"/>
    </xf>
    <xf numFmtId="0" fontId="55" fillId="0" borderId="61" xfId="0" applyFont="1" applyBorder="1" applyAlignment="1">
      <alignment horizontal="left" vertical="center"/>
    </xf>
    <xf numFmtId="3" fontId="55" fillId="0" borderId="61" xfId="0" applyNumberFormat="1" applyFont="1" applyBorder="1" applyAlignment="1">
      <alignment horizontal="right" vertical="center"/>
    </xf>
    <xf numFmtId="0" fontId="55" fillId="0" borderId="61" xfId="0" applyFont="1" applyBorder="1" applyAlignment="1">
      <alignment vertical="center" wrapText="1"/>
    </xf>
    <xf numFmtId="0" fontId="80" fillId="0" borderId="61" xfId="0" applyFont="1" applyBorder="1" applyAlignment="1">
      <alignment vertical="center"/>
    </xf>
    <xf numFmtId="0" fontId="80" fillId="0" borderId="61" xfId="0" applyFont="1" applyBorder="1" applyAlignment="1">
      <alignment horizontal="center" vertical="center"/>
    </xf>
    <xf numFmtId="0" fontId="80" fillId="0" borderId="71" xfId="0" applyFont="1" applyBorder="1" applyAlignment="1">
      <alignment vertical="center"/>
    </xf>
    <xf numFmtId="0" fontId="80" fillId="0" borderId="61" xfId="0" applyFont="1" applyBorder="1" applyAlignment="1">
      <alignment vertical="center" wrapText="1"/>
    </xf>
    <xf numFmtId="0" fontId="55" fillId="0" borderId="73" xfId="0" applyFont="1" applyBorder="1" applyAlignment="1">
      <alignment horizontal="center" vertical="center"/>
    </xf>
    <xf numFmtId="0" fontId="55" fillId="0" borderId="74" xfId="0" applyFont="1" applyBorder="1" applyAlignment="1">
      <alignment vertical="center" wrapText="1"/>
    </xf>
    <xf numFmtId="0" fontId="80" fillId="0" borderId="74" xfId="0" applyFont="1" applyBorder="1" applyAlignment="1">
      <alignment vertical="center"/>
    </xf>
    <xf numFmtId="0" fontId="55" fillId="0" borderId="74" xfId="0" applyFont="1" applyBorder="1" applyAlignment="1">
      <alignment horizontal="center" vertical="center"/>
    </xf>
    <xf numFmtId="3" fontId="55" fillId="0" borderId="74" xfId="0" applyNumberFormat="1" applyFont="1" applyBorder="1" applyAlignment="1">
      <alignment horizontal="right" vertical="center"/>
    </xf>
    <xf numFmtId="0" fontId="55" fillId="0" borderId="75" xfId="0" applyFont="1" applyBorder="1" applyAlignment="1">
      <alignment vertical="center"/>
    </xf>
    <xf numFmtId="0" fontId="85" fillId="0" borderId="0" xfId="0" applyFont="1" applyAlignment="1">
      <alignment vertical="center"/>
    </xf>
    <xf numFmtId="0" fontId="85" fillId="0" borderId="0" xfId="0" applyFont="1" applyAlignment="1">
      <alignment vertical="center" wrapText="1"/>
    </xf>
    <xf numFmtId="49" fontId="55" fillId="0" borderId="70" xfId="0" applyNumberFormat="1" applyFont="1" applyBorder="1" applyAlignment="1">
      <alignment horizontal="center" vertical="center"/>
    </xf>
    <xf numFmtId="49" fontId="55" fillId="0" borderId="61" xfId="0" applyNumberFormat="1" applyFont="1" applyBorder="1" applyAlignment="1">
      <alignment horizontal="center" vertical="center" wrapText="1"/>
    </xf>
    <xf numFmtId="49" fontId="55" fillId="0" borderId="61" xfId="0" applyNumberFormat="1" applyFont="1" applyBorder="1" applyAlignment="1">
      <alignment horizontal="center" vertical="center"/>
    </xf>
    <xf numFmtId="49" fontId="55" fillId="0" borderId="72" xfId="0" applyNumberFormat="1" applyFont="1" applyBorder="1" applyAlignment="1">
      <alignment horizontal="center" vertical="center"/>
    </xf>
    <xf numFmtId="49" fontId="55" fillId="0" borderId="71" xfId="0" applyNumberFormat="1" applyFont="1" applyBorder="1" applyAlignment="1">
      <alignment horizontal="center" vertical="center"/>
    </xf>
    <xf numFmtId="164" fontId="55" fillId="0" borderId="61" xfId="1" applyFont="1" applyBorder="1" applyAlignment="1">
      <alignment horizontal="right" vertical="center"/>
    </xf>
    <xf numFmtId="49" fontId="55" fillId="0" borderId="0" xfId="0" applyNumberFormat="1" applyFont="1" applyAlignment="1">
      <alignment horizontal="center" vertical="center"/>
    </xf>
    <xf numFmtId="0" fontId="25" fillId="0" borderId="0" xfId="0" applyFont="1" applyAlignment="1">
      <alignment vertical="center"/>
    </xf>
    <xf numFmtId="49" fontId="12" fillId="0" borderId="64" xfId="0" applyNumberFormat="1" applyFont="1" applyBorder="1" applyAlignment="1">
      <alignment horizontal="center" vertical="center" wrapText="1"/>
    </xf>
    <xf numFmtId="0" fontId="0" fillId="0" borderId="24" xfId="0" applyBorder="1" applyAlignment="1">
      <alignment vertical="center" wrapText="1"/>
    </xf>
    <xf numFmtId="0" fontId="3" fillId="0" borderId="59" xfId="0" applyFont="1" applyBorder="1" applyAlignment="1">
      <alignment vertical="center"/>
    </xf>
    <xf numFmtId="165" fontId="12" fillId="0" borderId="54" xfId="0" applyNumberFormat="1" applyFont="1" applyBorder="1" applyAlignment="1">
      <alignment vertical="center" wrapText="1"/>
    </xf>
    <xf numFmtId="0" fontId="45" fillId="13" borderId="7" xfId="0" applyFont="1" applyFill="1" applyBorder="1" applyAlignment="1">
      <alignment horizontal="center" vertical="center" wrapText="1"/>
    </xf>
    <xf numFmtId="0" fontId="0" fillId="13" borderId="7" xfId="0" applyFill="1" applyBorder="1" applyAlignment="1">
      <alignment vertical="center" wrapText="1"/>
    </xf>
    <xf numFmtId="0" fontId="71" fillId="13" borderId="7" xfId="0" applyFont="1" applyFill="1" applyBorder="1" applyAlignment="1">
      <alignment horizontal="center" vertical="center" wrapText="1"/>
    </xf>
    <xf numFmtId="0" fontId="45" fillId="13" borderId="7" xfId="0" applyFont="1" applyFill="1" applyBorder="1" applyAlignment="1">
      <alignment vertical="center" wrapText="1"/>
    </xf>
    <xf numFmtId="3" fontId="45" fillId="13" borderId="7" xfId="0" applyNumberFormat="1" applyFont="1" applyFill="1" applyBorder="1" applyAlignment="1">
      <alignment vertical="center" wrapText="1"/>
    </xf>
    <xf numFmtId="0" fontId="71" fillId="13" borderId="7" xfId="0" applyFont="1" applyFill="1" applyBorder="1" applyAlignment="1">
      <alignment vertical="center" wrapText="1"/>
    </xf>
    <xf numFmtId="3" fontId="71" fillId="13" borderId="7" xfId="0" applyNumberFormat="1" applyFont="1" applyFill="1" applyBorder="1" applyAlignment="1">
      <alignment horizontal="right" vertical="center" wrapText="1"/>
    </xf>
    <xf numFmtId="3" fontId="71" fillId="13" borderId="7" xfId="0" applyNumberFormat="1" applyFont="1" applyFill="1" applyBorder="1" applyAlignment="1">
      <alignment horizontal="right" wrapText="1"/>
    </xf>
    <xf numFmtId="0" fontId="71" fillId="13" borderId="7" xfId="0" applyFont="1" applyFill="1" applyBorder="1" applyAlignment="1">
      <alignment horizontal="right" wrapText="1"/>
    </xf>
    <xf numFmtId="0" fontId="0" fillId="13" borderId="7" xfId="0" applyFill="1" applyBorder="1" applyAlignment="1">
      <alignment wrapText="1"/>
    </xf>
    <xf numFmtId="49" fontId="12" fillId="13" borderId="7" xfId="0" applyNumberFormat="1" applyFont="1" applyFill="1" applyBorder="1" applyAlignment="1">
      <alignment horizontal="center" vertical="center" wrapText="1"/>
    </xf>
    <xf numFmtId="49" fontId="12" fillId="0" borderId="0" xfId="0" applyNumberFormat="1" applyFont="1" applyAlignment="1">
      <alignment horizontal="center"/>
    </xf>
    <xf numFmtId="0" fontId="55" fillId="0" borderId="7" xfId="0" applyFont="1" applyBorder="1" applyAlignment="1">
      <alignment horizontal="center" vertical="center"/>
    </xf>
    <xf numFmtId="0" fontId="55" fillId="0" borderId="7" xfId="0" applyFont="1" applyBorder="1" applyAlignment="1">
      <alignment horizontal="left" vertical="center"/>
    </xf>
    <xf numFmtId="49" fontId="80" fillId="0" borderId="61" xfId="0" applyNumberFormat="1" applyFont="1" applyBorder="1" applyAlignment="1">
      <alignment horizontal="left" vertical="center" wrapText="1"/>
    </xf>
    <xf numFmtId="49" fontId="80" fillId="0" borderId="70" xfId="0" applyNumberFormat="1" applyFont="1" applyBorder="1" applyAlignment="1">
      <alignment horizontal="center" vertical="center"/>
    </xf>
    <xf numFmtId="49" fontId="19" fillId="0" borderId="79" xfId="2" applyNumberFormat="1" applyFont="1" applyFill="1" applyBorder="1" applyAlignment="1">
      <alignment horizontal="center" vertical="center" wrapText="1"/>
    </xf>
    <xf numFmtId="168" fontId="5" fillId="0" borderId="79" xfId="1" applyNumberFormat="1" applyFont="1" applyFill="1" applyBorder="1" applyAlignment="1">
      <alignment horizontal="right" vertical="center" wrapText="1"/>
    </xf>
    <xf numFmtId="3" fontId="5" fillId="0" borderId="79" xfId="0" applyNumberFormat="1" applyFont="1" applyBorder="1" applyAlignment="1">
      <alignment horizontal="right" vertical="center" wrapText="1"/>
    </xf>
    <xf numFmtId="168" fontId="11" fillId="0" borderId="79" xfId="0" applyNumberFormat="1" applyFont="1" applyBorder="1" applyAlignment="1">
      <alignment horizontal="right" vertical="center" wrapText="1"/>
    </xf>
    <xf numFmtId="168" fontId="4"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wrapText="1"/>
    </xf>
    <xf numFmtId="168" fontId="5" fillId="0" borderId="79" xfId="0" applyNumberFormat="1" applyFont="1" applyBorder="1" applyAlignment="1">
      <alignment horizontal="right" vertical="center"/>
    </xf>
    <xf numFmtId="168" fontId="4" fillId="0" borderId="80" xfId="0" applyNumberFormat="1" applyFont="1" applyBorder="1" applyAlignment="1">
      <alignment horizontal="right" vertical="center" wrapText="1"/>
    </xf>
    <xf numFmtId="168" fontId="5" fillId="0" borderId="22" xfId="0" applyNumberFormat="1" applyFont="1" applyBorder="1" applyAlignment="1">
      <alignment horizontal="right" vertical="center"/>
    </xf>
    <xf numFmtId="165" fontId="21" fillId="0" borderId="7" xfId="2" applyNumberFormat="1" applyFont="1" applyBorder="1" applyAlignment="1">
      <alignment horizontal="center" vertical="center" wrapText="1"/>
    </xf>
    <xf numFmtId="49" fontId="25" fillId="0" borderId="7" xfId="8" applyNumberFormat="1" applyFont="1" applyBorder="1" applyAlignment="1">
      <alignment horizontal="center" vertical="center" wrapText="1"/>
    </xf>
    <xf numFmtId="49" fontId="25" fillId="0" borderId="7" xfId="2" applyNumberFormat="1" applyFont="1" applyBorder="1" applyAlignment="1">
      <alignment horizontal="center" vertical="center" wrapText="1"/>
    </xf>
    <xf numFmtId="41" fontId="32" fillId="0" borderId="7" xfId="8" applyFont="1" applyBorder="1" applyAlignment="1">
      <alignment horizontal="center" vertical="center" wrapText="1"/>
    </xf>
    <xf numFmtId="0" fontId="12" fillId="0" borderId="0" xfId="9" applyFont="1" applyAlignment="1">
      <alignment horizontal="center" vertical="center" wrapText="1"/>
    </xf>
    <xf numFmtId="0" fontId="12" fillId="0" borderId="0" xfId="9" applyFont="1" applyAlignment="1">
      <alignment horizontal="left" vertical="center" wrapText="1"/>
    </xf>
    <xf numFmtId="0" fontId="28" fillId="0" borderId="0" xfId="9" applyFont="1" applyAlignment="1">
      <alignment horizontal="right" vertical="center"/>
    </xf>
    <xf numFmtId="0" fontId="37" fillId="0" borderId="0" xfId="9" applyFont="1" applyAlignment="1">
      <alignment vertical="center"/>
    </xf>
    <xf numFmtId="0" fontId="28" fillId="0" borderId="7" xfId="9" applyFont="1" applyBorder="1" applyAlignment="1">
      <alignment horizontal="center" vertical="center"/>
    </xf>
    <xf numFmtId="0" fontId="28" fillId="0" borderId="7" xfId="9" applyFont="1" applyBorder="1" applyAlignment="1">
      <alignment horizontal="center" vertical="center" wrapText="1"/>
    </xf>
    <xf numFmtId="49" fontId="29" fillId="0" borderId="7" xfId="9" applyNumberFormat="1" applyFont="1" applyBorder="1" applyAlignment="1">
      <alignment horizontal="center" vertical="center"/>
    </xf>
    <xf numFmtId="49" fontId="29" fillId="0" borderId="7" xfId="9" applyNumberFormat="1" applyFont="1" applyBorder="1" applyAlignment="1">
      <alignment horizontal="center" vertical="center" wrapText="1"/>
    </xf>
    <xf numFmtId="0" fontId="29" fillId="0" borderId="7" xfId="9" applyFont="1" applyBorder="1" applyAlignment="1">
      <alignment horizontal="center" vertical="center"/>
    </xf>
    <xf numFmtId="0" fontId="29" fillId="0" borderId="7" xfId="9" applyFont="1" applyBorder="1" applyAlignment="1">
      <alignment vertical="center"/>
    </xf>
    <xf numFmtId="0" fontId="29" fillId="0" borderId="7" xfId="9" applyFont="1" applyBorder="1" applyAlignment="1">
      <alignment horizontal="left" vertical="center"/>
    </xf>
    <xf numFmtId="0" fontId="29" fillId="0" borderId="7" xfId="9" quotePrefix="1" applyFont="1" applyBorder="1" applyAlignment="1">
      <alignment horizontal="center" vertical="center" wrapText="1"/>
    </xf>
    <xf numFmtId="0" fontId="29" fillId="0" borderId="7" xfId="9" applyFont="1" applyBorder="1" applyAlignment="1">
      <alignment vertical="center" wrapText="1"/>
    </xf>
    <xf numFmtId="0" fontId="29" fillId="0" borderId="7" xfId="9" applyFont="1" applyBorder="1" applyAlignment="1">
      <alignment horizontal="center" vertical="center" wrapText="1"/>
    </xf>
    <xf numFmtId="0" fontId="29" fillId="0" borderId="7" xfId="9" applyFont="1" applyBorder="1" applyAlignment="1">
      <alignment horizontal="left" vertical="center" wrapText="1"/>
    </xf>
    <xf numFmtId="0" fontId="29" fillId="0" borderId="28" xfId="9" applyFont="1" applyBorder="1" applyAlignment="1">
      <alignment horizontal="center" vertical="center"/>
    </xf>
    <xf numFmtId="49" fontId="7" fillId="0" borderId="0" xfId="0" applyNumberFormat="1" applyFont="1" applyAlignment="1">
      <alignment vertical="center"/>
    </xf>
    <xf numFmtId="0" fontId="71" fillId="13" borderId="22" xfId="0" applyFont="1" applyFill="1" applyBorder="1" applyAlignment="1">
      <alignment vertical="center" wrapText="1"/>
    </xf>
    <xf numFmtId="0" fontId="71" fillId="13" borderId="22" xfId="0" applyFont="1" applyFill="1" applyBorder="1" applyAlignment="1">
      <alignment horizontal="center" vertical="center" wrapText="1"/>
    </xf>
    <xf numFmtId="0" fontId="0" fillId="13" borderId="24" xfId="0" applyFill="1" applyBorder="1" applyAlignment="1">
      <alignment vertical="center" wrapText="1"/>
    </xf>
    <xf numFmtId="3" fontId="71" fillId="13" borderId="24" xfId="0" applyNumberFormat="1" applyFont="1" applyFill="1" applyBorder="1" applyAlignment="1">
      <alignment horizontal="right" wrapText="1"/>
    </xf>
    <xf numFmtId="3" fontId="45" fillId="13" borderId="21" xfId="0" applyNumberFormat="1" applyFont="1" applyFill="1" applyBorder="1" applyAlignment="1">
      <alignment vertical="center" wrapText="1"/>
    </xf>
    <xf numFmtId="0" fontId="0" fillId="13" borderId="5" xfId="0" applyFill="1" applyBorder="1" applyAlignment="1">
      <alignment vertical="center" wrapText="1"/>
    </xf>
    <xf numFmtId="0" fontId="71" fillId="13" borderId="24" xfId="0" applyFont="1" applyFill="1" applyBorder="1" applyAlignment="1">
      <alignment horizontal="right" wrapText="1"/>
    </xf>
    <xf numFmtId="17" fontId="12" fillId="0" borderId="7" xfId="0" applyNumberFormat="1" applyFont="1" applyBorder="1" applyAlignment="1">
      <alignment horizontal="left" vertical="center"/>
    </xf>
    <xf numFmtId="0" fontId="12" fillId="0" borderId="63" xfId="0" applyFont="1" applyBorder="1" applyAlignment="1">
      <alignment horizontal="left" vertical="center" wrapText="1"/>
    </xf>
    <xf numFmtId="3" fontId="55" fillId="0" borderId="7" xfId="0" applyNumberFormat="1" applyFont="1" applyBorder="1" applyAlignment="1">
      <alignment horizontal="center" vertical="center"/>
    </xf>
    <xf numFmtId="0" fontId="12" fillId="0" borderId="66" xfId="0" applyFont="1" applyBorder="1" applyAlignment="1">
      <alignment vertical="center"/>
    </xf>
    <xf numFmtId="3" fontId="17" fillId="0" borderId="7" xfId="0" applyNumberFormat="1" applyFont="1" applyBorder="1" applyAlignment="1">
      <alignment horizontal="center" vertical="center"/>
    </xf>
    <xf numFmtId="0" fontId="80" fillId="0" borderId="64" xfId="0" applyFont="1" applyBorder="1" applyAlignment="1">
      <alignment horizontal="left" vertical="center" wrapText="1"/>
    </xf>
    <xf numFmtId="0" fontId="12" fillId="0" borderId="7" xfId="0" applyFont="1" applyBorder="1"/>
    <xf numFmtId="0" fontId="12" fillId="0" borderId="59" xfId="0" applyFont="1" applyBorder="1" applyAlignment="1">
      <alignment horizontal="center" vertical="center"/>
    </xf>
    <xf numFmtId="3" fontId="12" fillId="0" borderId="54" xfId="0" applyNumberFormat="1" applyFont="1" applyBorder="1" applyAlignment="1">
      <alignment horizontal="center" vertical="center"/>
    </xf>
    <xf numFmtId="0" fontId="55" fillId="0" borderId="64" xfId="0" applyFont="1" applyBorder="1" applyAlignment="1">
      <alignment horizontal="left" vertical="center" wrapText="1"/>
    </xf>
    <xf numFmtId="0" fontId="55" fillId="0" borderId="59" xfId="0" applyFont="1" applyBorder="1" applyAlignment="1">
      <alignment horizontal="center" vertical="center"/>
    </xf>
    <xf numFmtId="0" fontId="55" fillId="0" borderId="54" xfId="0" applyFont="1" applyBorder="1" applyAlignment="1">
      <alignment horizontal="left" vertical="center" wrapText="1"/>
    </xf>
    <xf numFmtId="0" fontId="12" fillId="0" borderId="54" xfId="0" applyFont="1" applyBorder="1" applyAlignment="1">
      <alignment horizontal="center" vertical="center" wrapText="1"/>
    </xf>
    <xf numFmtId="0" fontId="55" fillId="0" borderId="62" xfId="0" applyFont="1" applyBorder="1" applyAlignment="1">
      <alignment horizontal="left" vertical="center" wrapText="1"/>
    </xf>
    <xf numFmtId="0" fontId="17" fillId="0" borderId="64" xfId="0" applyFont="1" applyBorder="1" applyAlignment="1">
      <alignment horizontal="center" vertical="center"/>
    </xf>
    <xf numFmtId="0" fontId="80" fillId="11" borderId="7" xfId="0" applyFont="1" applyFill="1" applyBorder="1" applyAlignment="1">
      <alignment horizontal="left"/>
    </xf>
    <xf numFmtId="0" fontId="55" fillId="0" borderId="83" xfId="0" applyFont="1" applyBorder="1" applyAlignment="1">
      <alignment horizontal="center" vertical="center"/>
    </xf>
    <xf numFmtId="0" fontId="55" fillId="0" borderId="82" xfId="0" applyFont="1" applyBorder="1" applyAlignment="1">
      <alignment horizontal="center" vertical="center"/>
    </xf>
    <xf numFmtId="3" fontId="17" fillId="0" borderId="82" xfId="0" applyNumberFormat="1" applyFont="1" applyBorder="1" applyAlignment="1">
      <alignment horizontal="center" vertical="center" wrapText="1"/>
    </xf>
    <xf numFmtId="17" fontId="12" fillId="0" borderId="21" xfId="0" applyNumberFormat="1" applyFont="1" applyBorder="1" applyAlignment="1">
      <alignment horizontal="left" vertical="center"/>
    </xf>
    <xf numFmtId="0" fontId="12" fillId="0" borderId="5" xfId="0" applyFont="1" applyBorder="1" applyAlignment="1">
      <alignment horizontal="left" vertical="center" wrapText="1"/>
    </xf>
    <xf numFmtId="0" fontId="55" fillId="0" borderId="24" xfId="0" applyFont="1" applyBorder="1" applyAlignment="1">
      <alignment horizontal="left" vertical="center"/>
    </xf>
    <xf numFmtId="0" fontId="12" fillId="0" borderId="7" xfId="0" applyFont="1" applyBorder="1" applyAlignment="1">
      <alignment horizontal="left" vertical="center" wrapText="1"/>
    </xf>
    <xf numFmtId="0" fontId="55" fillId="0" borderId="66" xfId="0" applyFont="1" applyBorder="1" applyAlignment="1">
      <alignment horizontal="center" vertical="center"/>
    </xf>
    <xf numFmtId="0" fontId="55" fillId="0" borderId="5" xfId="0" applyFont="1" applyBorder="1" applyAlignment="1">
      <alignment horizontal="center" vertical="center"/>
    </xf>
    <xf numFmtId="3" fontId="55" fillId="0" borderId="5" xfId="0" applyNumberFormat="1" applyFont="1" applyBorder="1" applyAlignment="1">
      <alignment horizontal="center" vertical="center"/>
    </xf>
    <xf numFmtId="165" fontId="4" fillId="0" borderId="85" xfId="1" applyNumberFormat="1" applyFont="1" applyFill="1" applyBorder="1" applyAlignment="1">
      <alignment horizontal="center" vertical="center" wrapText="1"/>
    </xf>
    <xf numFmtId="165" fontId="4" fillId="0" borderId="86" xfId="1" applyNumberFormat="1" applyFont="1" applyFill="1" applyBorder="1" applyAlignment="1">
      <alignment horizontal="center" vertical="center" wrapText="1"/>
    </xf>
    <xf numFmtId="0" fontId="5" fillId="7" borderId="88" xfId="0" applyFont="1" applyFill="1" applyBorder="1" applyAlignment="1">
      <alignment horizontal="center" vertical="center" wrapText="1"/>
    </xf>
    <xf numFmtId="0" fontId="5" fillId="7" borderId="81" xfId="0" applyFont="1" applyFill="1" applyBorder="1" applyAlignment="1">
      <alignment horizontal="justify" vertical="center" wrapText="1"/>
    </xf>
    <xf numFmtId="0" fontId="5" fillId="7" borderId="81" xfId="0" applyFont="1" applyFill="1" applyBorder="1" applyAlignment="1">
      <alignment horizontal="center" vertical="center" wrapText="1"/>
    </xf>
    <xf numFmtId="0" fontId="11" fillId="0" borderId="41" xfId="0" applyFont="1" applyBorder="1" applyAlignment="1">
      <alignment horizontal="left" vertical="center" wrapText="1"/>
    </xf>
    <xf numFmtId="0" fontId="11" fillId="0" borderId="41" xfId="0" applyFont="1" applyBorder="1" applyAlignment="1">
      <alignment horizontal="center" vertical="center" wrapText="1"/>
    </xf>
    <xf numFmtId="0" fontId="47" fillId="14" borderId="38" xfId="0" applyFont="1" applyFill="1" applyBorder="1" applyAlignment="1">
      <alignment horizontal="center" vertical="center" wrapText="1"/>
    </xf>
    <xf numFmtId="0" fontId="47" fillId="14" borderId="29" xfId="0" applyFont="1" applyFill="1" applyBorder="1" applyAlignment="1">
      <alignment horizontal="left" vertical="center" wrapText="1"/>
    </xf>
    <xf numFmtId="0" fontId="47" fillId="14" borderId="29" xfId="0" applyFont="1" applyFill="1" applyBorder="1" applyAlignment="1">
      <alignment horizontal="center" vertical="center" wrapText="1"/>
    </xf>
    <xf numFmtId="0" fontId="4" fillId="0" borderId="38" xfId="0" quotePrefix="1" applyFont="1" applyBorder="1" applyAlignment="1">
      <alignment horizontal="center" vertical="center" wrapText="1"/>
    </xf>
    <xf numFmtId="0" fontId="47" fillId="14" borderId="29" xfId="0" quotePrefix="1" applyFont="1" applyFill="1" applyBorder="1" applyAlignment="1">
      <alignment horizontal="left" vertical="center" wrapText="1"/>
    </xf>
    <xf numFmtId="0" fontId="47" fillId="14" borderId="40" xfId="0" applyFont="1" applyFill="1" applyBorder="1" applyAlignment="1">
      <alignment horizontal="center" vertical="center" wrapText="1"/>
    </xf>
    <xf numFmtId="0" fontId="47" fillId="14" borderId="41" xfId="0" applyFont="1" applyFill="1" applyBorder="1" applyAlignment="1">
      <alignment horizontal="left" vertical="center" wrapText="1"/>
    </xf>
    <xf numFmtId="0" fontId="47" fillId="14" borderId="41" xfId="0" applyFont="1" applyFill="1" applyBorder="1" applyAlignment="1">
      <alignment horizontal="center" vertical="center" wrapText="1"/>
    </xf>
    <xf numFmtId="0" fontId="5" fillId="7" borderId="35" xfId="0" applyFont="1" applyFill="1" applyBorder="1" applyAlignment="1">
      <alignment horizontal="center" vertical="center" wrapText="1"/>
    </xf>
    <xf numFmtId="0" fontId="5" fillId="7" borderId="36" xfId="0" applyFont="1" applyFill="1" applyBorder="1" applyAlignment="1">
      <alignment horizontal="justify" vertical="center" wrapText="1"/>
    </xf>
    <xf numFmtId="0" fontId="5" fillId="7" borderId="36" xfId="0" applyFont="1" applyFill="1" applyBorder="1" applyAlignment="1">
      <alignment horizontal="center" vertical="center" wrapText="1"/>
    </xf>
    <xf numFmtId="0" fontId="4" fillId="14" borderId="38" xfId="0" applyFont="1" applyFill="1" applyBorder="1" applyAlignment="1">
      <alignment horizontal="center" vertical="center" wrapText="1"/>
    </xf>
    <xf numFmtId="0" fontId="10" fillId="0" borderId="0" xfId="0" applyFont="1" applyAlignment="1">
      <alignment horizontal="left" vertical="center" wrapText="1"/>
    </xf>
    <xf numFmtId="0" fontId="13" fillId="0" borderId="0" xfId="0" applyFont="1" applyAlignment="1">
      <alignment wrapText="1"/>
    </xf>
    <xf numFmtId="0" fontId="0" fillId="0" borderId="0" xfId="0" applyAlignment="1">
      <alignment horizontal="center"/>
    </xf>
    <xf numFmtId="0" fontId="29" fillId="0" borderId="0" xfId="0" applyFont="1" applyAlignment="1">
      <alignment vertical="center" wrapText="1"/>
    </xf>
    <xf numFmtId="0" fontId="91" fillId="0" borderId="0" xfId="0" applyFont="1" applyAlignment="1">
      <alignment vertical="center"/>
    </xf>
    <xf numFmtId="0" fontId="39" fillId="0" borderId="0" xfId="0" applyFont="1" applyAlignment="1">
      <alignment horizontal="center" vertical="center"/>
    </xf>
    <xf numFmtId="165" fontId="28" fillId="0" borderId="88" xfId="1" applyNumberFormat="1" applyFont="1" applyFill="1" applyBorder="1" applyAlignment="1">
      <alignment horizontal="center" vertical="center" wrapText="1"/>
    </xf>
    <xf numFmtId="165" fontId="28" fillId="0" borderId="81" xfId="1" applyNumberFormat="1"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1" xfId="0" applyFont="1" applyFill="1" applyBorder="1" applyAlignment="1">
      <alignment horizontal="justify" vertical="center" wrapText="1"/>
    </xf>
    <xf numFmtId="0" fontId="29" fillId="4" borderId="91" xfId="0" applyFont="1" applyFill="1" applyBorder="1" applyAlignment="1">
      <alignment horizontal="center" vertical="center" wrapText="1"/>
    </xf>
    <xf numFmtId="0" fontId="28" fillId="7" borderId="35" xfId="0" applyFont="1" applyFill="1" applyBorder="1" applyAlignment="1">
      <alignment horizontal="center" vertical="center" wrapText="1"/>
    </xf>
    <xf numFmtId="0" fontId="28" fillId="7" borderId="36" xfId="0" applyFont="1" applyFill="1" applyBorder="1" applyAlignment="1">
      <alignment horizontal="justify" vertical="center" wrapText="1"/>
    </xf>
    <xf numFmtId="0" fontId="29" fillId="7" borderId="36" xfId="0" applyFont="1" applyFill="1" applyBorder="1" applyAlignment="1">
      <alignment horizontal="center" vertical="center" wrapText="1"/>
    </xf>
    <xf numFmtId="0" fontId="22" fillId="14" borderId="38" xfId="0" applyFont="1" applyFill="1" applyBorder="1" applyAlignment="1">
      <alignment horizontal="center" vertical="center" wrapText="1"/>
    </xf>
    <xf numFmtId="0" fontId="22" fillId="14" borderId="29" xfId="0" applyFont="1" applyFill="1" applyBorder="1" applyAlignment="1">
      <alignment horizontal="center" vertical="center" wrapText="1"/>
    </xf>
    <xf numFmtId="0" fontId="12" fillId="0" borderId="38" xfId="0" applyFont="1" applyBorder="1" applyAlignment="1">
      <alignment horizontal="center" vertical="center" wrapText="1"/>
    </xf>
    <xf numFmtId="0" fontId="29" fillId="0" borderId="29" xfId="0" applyFont="1" applyBorder="1" applyAlignment="1">
      <alignment horizontal="left" vertical="center" wrapText="1"/>
    </xf>
    <xf numFmtId="0" fontId="39" fillId="0" borderId="29" xfId="0" applyFont="1" applyBorder="1" applyAlignment="1">
      <alignment horizontal="left" vertical="center" wrapText="1"/>
    </xf>
    <xf numFmtId="0" fontId="92" fillId="0" borderId="0" xfId="0" applyFont="1" applyAlignment="1">
      <alignment vertical="center"/>
    </xf>
    <xf numFmtId="0" fontId="22" fillId="14" borderId="40" xfId="0" applyFont="1" applyFill="1" applyBorder="1" applyAlignment="1">
      <alignment horizontal="center" vertical="center" wrapText="1"/>
    </xf>
    <xf numFmtId="0" fontId="22" fillId="14" borderId="41" xfId="0" applyFont="1" applyFill="1" applyBorder="1" applyAlignment="1">
      <alignment horizontal="center" vertical="center" wrapText="1"/>
    </xf>
    <xf numFmtId="0" fontId="59" fillId="0" borderId="0" xfId="0" applyFont="1" applyAlignment="1">
      <alignment vertical="center"/>
    </xf>
    <xf numFmtId="0" fontId="93" fillId="0" borderId="0" xfId="0" applyFont="1" applyAlignment="1">
      <alignment vertical="center"/>
    </xf>
    <xf numFmtId="0" fontId="28" fillId="7" borderId="52" xfId="0" applyFont="1" applyFill="1" applyBorder="1" applyAlignment="1">
      <alignment horizontal="center" vertical="center" wrapText="1"/>
    </xf>
    <xf numFmtId="0" fontId="28" fillId="7" borderId="50" xfId="0" applyFont="1" applyFill="1" applyBorder="1" applyAlignment="1">
      <alignment horizontal="justify" vertical="center" wrapText="1"/>
    </xf>
    <xf numFmtId="0" fontId="29" fillId="7" borderId="50" xfId="0" applyFont="1" applyFill="1" applyBorder="1" applyAlignment="1">
      <alignment horizontal="center" vertical="center" wrapText="1"/>
    </xf>
    <xf numFmtId="0" fontId="22" fillId="0" borderId="0" xfId="0" applyFont="1" applyAlignment="1">
      <alignment vertical="center"/>
    </xf>
    <xf numFmtId="0" fontId="94" fillId="0" borderId="0" xfId="0" applyFont="1" applyAlignment="1">
      <alignment vertical="center"/>
    </xf>
    <xf numFmtId="0" fontId="47" fillId="14" borderId="41" xfId="0" quotePrefix="1" applyFont="1" applyFill="1" applyBorder="1" applyAlignment="1">
      <alignment horizontal="left" vertical="center" wrapText="1"/>
    </xf>
    <xf numFmtId="0" fontId="91" fillId="0" borderId="0" xfId="0" applyFont="1" applyAlignment="1">
      <alignment horizontal="center" vertical="center"/>
    </xf>
    <xf numFmtId="0" fontId="29" fillId="0" borderId="0" xfId="0" applyFont="1" applyAlignment="1">
      <alignment horizontal="center" vertical="center" wrapText="1"/>
    </xf>
    <xf numFmtId="0" fontId="91" fillId="0" borderId="0" xfId="0" applyFont="1" applyAlignment="1">
      <alignment vertical="center" wrapText="1"/>
    </xf>
    <xf numFmtId="0" fontId="6" fillId="0" borderId="0" xfId="0" applyFont="1" applyAlignment="1">
      <alignment horizontal="center"/>
    </xf>
    <xf numFmtId="0" fontId="9" fillId="7" borderId="90" xfId="0" applyFont="1" applyFill="1" applyBorder="1" applyAlignment="1">
      <alignment horizontal="center" vertical="center" wrapText="1"/>
    </xf>
    <xf numFmtId="0" fontId="9" fillId="7" borderId="91" xfId="0" applyFont="1" applyFill="1" applyBorder="1" applyAlignment="1">
      <alignment horizontal="justify" vertical="center" wrapText="1"/>
    </xf>
    <xf numFmtId="0" fontId="4" fillId="7" borderId="91" xfId="0" applyFont="1" applyFill="1" applyBorder="1" applyAlignment="1">
      <alignment horizontal="center" vertical="center" wrapText="1"/>
    </xf>
    <xf numFmtId="0" fontId="47" fillId="14" borderId="52" xfId="0" applyFont="1" applyFill="1" applyBorder="1" applyAlignment="1">
      <alignment horizontal="center" vertical="center" wrapText="1"/>
    </xf>
    <xf numFmtId="0" fontId="47" fillId="14" borderId="50" xfId="0" applyFont="1" applyFill="1" applyBorder="1" applyAlignment="1">
      <alignment horizontal="left" vertical="center" wrapText="1"/>
    </xf>
    <xf numFmtId="0" fontId="26" fillId="14" borderId="50" xfId="0" applyFont="1" applyFill="1" applyBorder="1" applyAlignment="1">
      <alignment horizontal="center" vertical="center" wrapText="1"/>
    </xf>
    <xf numFmtId="0" fontId="26" fillId="14" borderId="29" xfId="0" applyFont="1" applyFill="1" applyBorder="1" applyAlignment="1">
      <alignment horizontal="center" vertical="center" wrapText="1"/>
    </xf>
    <xf numFmtId="0" fontId="26" fillId="14" borderId="41" xfId="0" applyFont="1" applyFill="1" applyBorder="1" applyAlignment="1">
      <alignment horizontal="center" vertical="center" wrapText="1"/>
    </xf>
    <xf numFmtId="0" fontId="9" fillId="7" borderId="35" xfId="0" applyFont="1" applyFill="1" applyBorder="1" applyAlignment="1">
      <alignment horizontal="center" vertical="center" wrapText="1"/>
    </xf>
    <xf numFmtId="0" fontId="9" fillId="7" borderId="36" xfId="0" applyFont="1" applyFill="1" applyBorder="1" applyAlignment="1">
      <alignment horizontal="justify" vertical="center" wrapText="1"/>
    </xf>
    <xf numFmtId="0" fontId="4" fillId="7" borderId="36" xfId="0" applyFont="1" applyFill="1" applyBorder="1" applyAlignment="1">
      <alignment horizontal="center" vertical="center" wrapText="1"/>
    </xf>
    <xf numFmtId="0" fontId="47" fillId="14" borderId="52" xfId="0" applyFont="1" applyFill="1" applyBorder="1" applyAlignment="1">
      <alignment horizontal="left" vertical="center" wrapText="1"/>
    </xf>
    <xf numFmtId="0" fontId="47" fillId="14" borderId="50" xfId="0" applyFont="1" applyFill="1" applyBorder="1" applyAlignment="1">
      <alignment horizontal="center" vertical="center" wrapText="1"/>
    </xf>
    <xf numFmtId="0" fontId="47" fillId="14" borderId="93" xfId="0" applyFont="1" applyFill="1" applyBorder="1" applyAlignment="1">
      <alignment horizontal="left" vertical="center" wrapText="1"/>
    </xf>
    <xf numFmtId="0" fontId="47" fillId="14" borderId="94" xfId="0" applyFont="1" applyFill="1" applyBorder="1" applyAlignment="1">
      <alignment horizontal="left" vertical="center" wrapText="1"/>
    </xf>
    <xf numFmtId="0" fontId="47" fillId="14" borderId="94" xfId="0" applyFont="1" applyFill="1" applyBorder="1" applyAlignment="1">
      <alignment horizontal="center" vertical="center" wrapText="1"/>
    </xf>
    <xf numFmtId="0" fontId="13" fillId="0" borderId="0" xfId="0" applyFont="1" applyAlignment="1">
      <alignment horizontal="center" wrapText="1"/>
    </xf>
    <xf numFmtId="165" fontId="5" fillId="0" borderId="6" xfId="2" applyNumberFormat="1" applyFont="1" applyBorder="1" applyAlignment="1">
      <alignment horizontal="center" vertical="center" wrapText="1"/>
    </xf>
    <xf numFmtId="165" fontId="5" fillId="0" borderId="7" xfId="2" quotePrefix="1" applyNumberFormat="1" applyFont="1" applyBorder="1" applyAlignment="1">
      <alignment horizontal="center" vertical="center" wrapText="1"/>
    </xf>
    <xf numFmtId="0" fontId="54" fillId="4" borderId="8" xfId="0" applyFont="1" applyFill="1" applyBorder="1" applyAlignment="1">
      <alignment horizontal="center" vertical="center" wrapText="1"/>
    </xf>
    <xf numFmtId="0" fontId="54" fillId="4" borderId="8" xfId="0" applyFont="1" applyFill="1" applyBorder="1" applyAlignment="1">
      <alignment horizontal="justify" vertical="center" wrapText="1"/>
    </xf>
    <xf numFmtId="0" fontId="17" fillId="4" borderId="8" xfId="0" applyFont="1" applyFill="1" applyBorder="1" applyAlignment="1">
      <alignment horizontal="justify" vertical="center" wrapText="1"/>
    </xf>
    <xf numFmtId="0" fontId="12" fillId="4" borderId="8" xfId="0" applyFont="1" applyFill="1" applyBorder="1" applyAlignment="1">
      <alignment horizontal="center" vertical="center" wrapText="1"/>
    </xf>
    <xf numFmtId="165" fontId="12" fillId="4" borderId="8" xfId="1" applyNumberFormat="1" applyFont="1" applyFill="1" applyBorder="1" applyAlignment="1">
      <alignment vertical="center" wrapText="1"/>
    </xf>
    <xf numFmtId="0" fontId="12" fillId="4" borderId="8" xfId="0" applyFont="1" applyFill="1" applyBorder="1" applyAlignment="1">
      <alignment vertical="center"/>
    </xf>
    <xf numFmtId="0" fontId="33" fillId="0" borderId="8" xfId="0" applyFont="1" applyBorder="1" applyAlignment="1">
      <alignment horizontal="center" vertical="center" wrapText="1"/>
    </xf>
    <xf numFmtId="0" fontId="33" fillId="0" borderId="8" xfId="0" applyFont="1" applyBorder="1" applyAlignment="1">
      <alignment horizontal="justify" vertical="center" wrapText="1"/>
    </xf>
    <xf numFmtId="165" fontId="33" fillId="0" borderId="8" xfId="1" applyNumberFormat="1" applyFont="1" applyBorder="1" applyAlignment="1">
      <alignment vertical="center" wrapText="1"/>
    </xf>
    <xf numFmtId="0" fontId="12" fillId="2" borderId="8" xfId="0" applyFont="1" applyFill="1" applyBorder="1" applyAlignment="1">
      <alignment horizontal="justify" vertical="center" wrapText="1"/>
    </xf>
    <xf numFmtId="0" fontId="17" fillId="2" borderId="8" xfId="0" applyFont="1" applyFill="1" applyBorder="1" applyAlignment="1">
      <alignment horizontal="justify" vertical="center" wrapText="1"/>
    </xf>
    <xf numFmtId="0" fontId="12" fillId="2" borderId="8" xfId="0" applyFont="1" applyFill="1" applyBorder="1" applyAlignment="1">
      <alignment horizontal="center" vertical="center" wrapText="1"/>
    </xf>
    <xf numFmtId="165" fontId="12" fillId="2" borderId="8" xfId="1" applyNumberFormat="1" applyFont="1" applyFill="1" applyBorder="1" applyAlignment="1">
      <alignment vertical="center" wrapText="1"/>
    </xf>
    <xf numFmtId="0" fontId="12" fillId="2" borderId="8" xfId="0" applyFont="1" applyFill="1" applyBorder="1" applyAlignment="1">
      <alignment vertical="center"/>
    </xf>
    <xf numFmtId="0" fontId="29" fillId="2" borderId="0" xfId="0" applyFont="1" applyFill="1" applyAlignment="1">
      <alignment vertical="center"/>
    </xf>
    <xf numFmtId="0" fontId="77" fillId="2" borderId="0" xfId="0" applyFont="1" applyFill="1" applyAlignment="1">
      <alignment vertical="center"/>
    </xf>
    <xf numFmtId="0" fontId="12" fillId="4" borderId="8" xfId="0" applyFont="1" applyFill="1" applyBorder="1" applyAlignment="1">
      <alignment vertical="center" wrapText="1"/>
    </xf>
    <xf numFmtId="0" fontId="54" fillId="4" borderId="10" xfId="0" applyFont="1" applyFill="1" applyBorder="1" applyAlignment="1">
      <alignment horizontal="center" vertical="center" wrapText="1"/>
    </xf>
    <xf numFmtId="0" fontId="59" fillId="4" borderId="10" xfId="0" applyFont="1" applyFill="1" applyBorder="1" applyAlignment="1">
      <alignment vertical="center"/>
    </xf>
    <xf numFmtId="0" fontId="28" fillId="4" borderId="10" xfId="0" applyFont="1" applyFill="1" applyBorder="1" applyAlignment="1">
      <alignment vertical="center"/>
    </xf>
    <xf numFmtId="165" fontId="17" fillId="4" borderId="10" xfId="1" applyNumberFormat="1" applyFont="1" applyFill="1" applyBorder="1" applyAlignment="1">
      <alignment vertical="center" wrapText="1"/>
    </xf>
    <xf numFmtId="0" fontId="17" fillId="4" borderId="10" xfId="0" applyFont="1" applyFill="1" applyBorder="1" applyAlignment="1">
      <alignment vertical="center"/>
    </xf>
    <xf numFmtId="49" fontId="95" fillId="6" borderId="50" xfId="2" quotePrefix="1" applyNumberFormat="1" applyFont="1" applyFill="1" applyBorder="1" applyAlignment="1">
      <alignment horizontal="center" vertical="center" wrapText="1"/>
    </xf>
    <xf numFmtId="167" fontId="95" fillId="6" borderId="50" xfId="2" quotePrefix="1" applyNumberFormat="1" applyFont="1" applyFill="1" applyBorder="1" applyAlignment="1">
      <alignment horizontal="center" vertical="center" wrapText="1"/>
    </xf>
    <xf numFmtId="167" fontId="5" fillId="0" borderId="38" xfId="1" applyNumberFormat="1" applyFont="1" applyFill="1" applyBorder="1" applyAlignment="1">
      <alignment vertical="center" wrapText="1"/>
    </xf>
    <xf numFmtId="167" fontId="21" fillId="0" borderId="29" xfId="1" applyNumberFormat="1" applyFont="1" applyFill="1" applyBorder="1" applyAlignment="1">
      <alignment vertical="center" wrapText="1"/>
    </xf>
    <xf numFmtId="167" fontId="5" fillId="0" borderId="29" xfId="1" applyNumberFormat="1" applyFont="1" applyFill="1" applyBorder="1" applyAlignment="1">
      <alignment horizontal="right" vertical="center" wrapText="1"/>
    </xf>
    <xf numFmtId="167" fontId="53" fillId="0" borderId="0" xfId="1" applyNumberFormat="1" applyFont="1" applyAlignment="1">
      <alignment vertical="center"/>
    </xf>
    <xf numFmtId="167" fontId="96" fillId="0" borderId="29" xfId="1" applyNumberFormat="1" applyFont="1" applyBorder="1" applyAlignment="1">
      <alignment horizontal="right" vertical="center" wrapText="1"/>
    </xf>
    <xf numFmtId="167" fontId="96" fillId="0" borderId="29" xfId="1" applyNumberFormat="1" applyFont="1" applyFill="1" applyBorder="1" applyAlignment="1">
      <alignment horizontal="right" vertical="center" wrapText="1"/>
    </xf>
    <xf numFmtId="167" fontId="96" fillId="6" borderId="29" xfId="1" applyNumberFormat="1" applyFont="1" applyFill="1" applyBorder="1" applyAlignment="1">
      <alignment horizontal="right" vertical="center" wrapText="1"/>
    </xf>
    <xf numFmtId="167" fontId="96" fillId="0" borderId="38" xfId="1" applyNumberFormat="1" applyFont="1" applyBorder="1" applyAlignment="1">
      <alignment horizontal="center" vertical="center" wrapText="1"/>
    </xf>
    <xf numFmtId="167" fontId="96" fillId="0" borderId="29" xfId="1" applyNumberFormat="1" applyFont="1" applyBorder="1" applyAlignment="1">
      <alignment horizontal="left" vertical="center" wrapText="1"/>
    </xf>
    <xf numFmtId="167" fontId="97" fillId="0" borderId="0" xfId="1" applyNumberFormat="1" applyFont="1" applyAlignment="1">
      <alignment vertical="center"/>
    </xf>
    <xf numFmtId="167" fontId="96" fillId="0" borderId="79" xfId="1" applyNumberFormat="1" applyFont="1" applyBorder="1" applyAlignment="1">
      <alignment horizontal="right" vertical="center" wrapText="1"/>
    </xf>
    <xf numFmtId="166" fontId="98" fillId="0" borderId="38" xfId="0" applyNumberFormat="1" applyFont="1" applyBorder="1" applyAlignment="1">
      <alignment vertical="center" wrapText="1"/>
    </xf>
    <xf numFmtId="0" fontId="99" fillId="0" borderId="29" xfId="0" applyFont="1" applyBorder="1" applyAlignment="1">
      <alignment horizontal="left" vertical="center" wrapText="1"/>
    </xf>
    <xf numFmtId="3" fontId="98" fillId="0" borderId="29" xfId="0" applyNumberFormat="1" applyFont="1" applyBorder="1" applyAlignment="1">
      <alignment horizontal="right" vertical="center" wrapText="1"/>
    </xf>
    <xf numFmtId="170" fontId="98" fillId="0" borderId="29" xfId="8" applyNumberFormat="1" applyFont="1" applyFill="1" applyBorder="1" applyAlignment="1">
      <alignment horizontal="right" vertical="center" wrapText="1"/>
    </xf>
    <xf numFmtId="168" fontId="98" fillId="0" borderId="29" xfId="0" applyNumberFormat="1" applyFont="1" applyBorder="1" applyAlignment="1">
      <alignment horizontal="right" vertical="center" wrapText="1"/>
    </xf>
    <xf numFmtId="168" fontId="98" fillId="6" borderId="29" xfId="0" applyNumberFormat="1" applyFont="1" applyFill="1" applyBorder="1" applyAlignment="1">
      <alignment horizontal="right" vertical="center"/>
    </xf>
    <xf numFmtId="168" fontId="98" fillId="6" borderId="29" xfId="0" applyNumberFormat="1" applyFont="1" applyFill="1" applyBorder="1" applyAlignment="1">
      <alignment horizontal="right" vertical="center" wrapText="1"/>
    </xf>
    <xf numFmtId="168" fontId="98" fillId="0" borderId="79" xfId="0" applyNumberFormat="1" applyFont="1" applyBorder="1" applyAlignment="1">
      <alignment horizontal="right" vertical="center" wrapText="1"/>
    </xf>
    <xf numFmtId="0" fontId="97" fillId="0" borderId="0" xfId="0" applyFont="1" applyAlignment="1">
      <alignment vertical="center"/>
    </xf>
    <xf numFmtId="3" fontId="100" fillId="0" borderId="29" xfId="0" applyNumberFormat="1" applyFont="1" applyBorder="1" applyAlignment="1">
      <alignment horizontal="right" vertical="center" wrapText="1"/>
    </xf>
    <xf numFmtId="168" fontId="100" fillId="0" borderId="29" xfId="0" applyNumberFormat="1" applyFont="1" applyBorder="1" applyAlignment="1">
      <alignment horizontal="right" vertical="center" wrapText="1"/>
    </xf>
    <xf numFmtId="168" fontId="100" fillId="6" borderId="29" xfId="0" applyNumberFormat="1" applyFont="1" applyFill="1" applyBorder="1" applyAlignment="1">
      <alignment horizontal="right" vertical="center"/>
    </xf>
    <xf numFmtId="168" fontId="100" fillId="0" borderId="79" xfId="0" applyNumberFormat="1" applyFont="1" applyBorder="1" applyAlignment="1">
      <alignment horizontal="right" vertical="center" wrapText="1"/>
    </xf>
    <xf numFmtId="1" fontId="96" fillId="0" borderId="38" xfId="0" applyNumberFormat="1" applyFont="1" applyBorder="1" applyAlignment="1">
      <alignment horizontal="center" vertical="center" wrapText="1"/>
    </xf>
    <xf numFmtId="0" fontId="101" fillId="0" borderId="29" xfId="0" applyFont="1" applyBorder="1" applyAlignment="1">
      <alignment horizontal="left" vertical="center" wrapText="1"/>
    </xf>
    <xf numFmtId="168" fontId="96" fillId="6" borderId="29" xfId="0" applyNumberFormat="1" applyFont="1" applyFill="1" applyBorder="1" applyAlignment="1">
      <alignment horizontal="right" vertical="center"/>
    </xf>
    <xf numFmtId="168" fontId="96" fillId="6" borderId="29" xfId="0" applyNumberFormat="1" applyFont="1" applyFill="1" applyBorder="1" applyAlignment="1">
      <alignment horizontal="right" vertical="center" wrapText="1"/>
    </xf>
    <xf numFmtId="1" fontId="98" fillId="0" borderId="38" xfId="0" applyNumberFormat="1" applyFont="1" applyBorder="1" applyAlignment="1">
      <alignment horizontal="center" vertical="center" wrapText="1"/>
    </xf>
    <xf numFmtId="0" fontId="102" fillId="0" borderId="0" xfId="0" applyFont="1" applyAlignment="1">
      <alignment vertical="center"/>
    </xf>
    <xf numFmtId="166" fontId="98" fillId="0" borderId="29" xfId="0" applyNumberFormat="1" applyFont="1" applyBorder="1" applyAlignment="1">
      <alignment vertical="center" wrapText="1"/>
    </xf>
    <xf numFmtId="1" fontId="100" fillId="0" borderId="38" xfId="0" applyNumberFormat="1" applyFont="1" applyBorder="1" applyAlignment="1">
      <alignment horizontal="center" vertical="center" wrapText="1"/>
    </xf>
    <xf numFmtId="166" fontId="100" fillId="0" borderId="29" xfId="0" applyNumberFormat="1" applyFont="1" applyBorder="1" applyAlignment="1">
      <alignment vertical="center" wrapText="1"/>
    </xf>
    <xf numFmtId="168" fontId="100" fillId="6" borderId="29" xfId="0" applyNumberFormat="1" applyFont="1" applyFill="1" applyBorder="1" applyAlignment="1">
      <alignment horizontal="right" vertical="center" wrapText="1"/>
    </xf>
    <xf numFmtId="0" fontId="103" fillId="0" borderId="0" xfId="0" applyFont="1" applyAlignment="1">
      <alignment vertical="center"/>
    </xf>
    <xf numFmtId="166" fontId="96" fillId="0" borderId="38" xfId="0" applyNumberFormat="1" applyFont="1" applyBorder="1" applyAlignment="1">
      <alignment vertical="center" wrapText="1"/>
    </xf>
    <xf numFmtId="0" fontId="98" fillId="0" borderId="29" xfId="0" applyFont="1" applyBorder="1" applyAlignment="1">
      <alignment horizontal="left" vertical="center" wrapText="1"/>
    </xf>
    <xf numFmtId="3" fontId="96" fillId="0" borderId="29" xfId="0" applyNumberFormat="1" applyFont="1" applyBorder="1" applyAlignment="1">
      <alignment horizontal="right" vertical="center"/>
    </xf>
    <xf numFmtId="170" fontId="98" fillId="0" borderId="29" xfId="8" applyNumberFormat="1" applyFont="1" applyFill="1" applyBorder="1" applyAlignment="1">
      <alignment horizontal="right" vertical="center"/>
    </xf>
    <xf numFmtId="168" fontId="98" fillId="0" borderId="29" xfId="0" applyNumberFormat="1" applyFont="1" applyBorder="1" applyAlignment="1">
      <alignment horizontal="right" vertical="center"/>
    </xf>
    <xf numFmtId="3" fontId="96" fillId="0" borderId="29" xfId="0" applyNumberFormat="1" applyFont="1" applyBorder="1" applyAlignment="1">
      <alignment horizontal="right" vertical="center" wrapText="1"/>
    </xf>
    <xf numFmtId="3" fontId="4" fillId="0" borderId="0" xfId="0" applyNumberFormat="1" applyFont="1" applyAlignment="1">
      <alignment vertical="center" wrapText="1"/>
    </xf>
    <xf numFmtId="3" fontId="6" fillId="0" borderId="0" xfId="0" applyNumberFormat="1" applyFont="1" applyAlignment="1">
      <alignment vertical="center"/>
    </xf>
    <xf numFmtId="3" fontId="5" fillId="0" borderId="36" xfId="1" applyNumberFormat="1" applyFont="1" applyFill="1" applyBorder="1" applyAlignment="1">
      <alignment horizontal="center" vertical="center" wrapText="1"/>
    </xf>
    <xf numFmtId="3" fontId="5" fillId="0" borderId="37" xfId="1" applyNumberFormat="1" applyFont="1" applyFill="1" applyBorder="1" applyAlignment="1">
      <alignment horizontal="center" vertical="center" wrapText="1"/>
    </xf>
    <xf numFmtId="3" fontId="90" fillId="0" borderId="86" xfId="1" applyNumberFormat="1" applyFont="1" applyFill="1" applyBorder="1" applyAlignment="1">
      <alignment horizontal="center" vertical="center" wrapText="1"/>
    </xf>
    <xf numFmtId="3" fontId="4" fillId="0" borderId="86" xfId="1" applyNumberFormat="1" applyFont="1" applyFill="1" applyBorder="1" applyAlignment="1">
      <alignment horizontal="center" vertical="center" wrapText="1"/>
    </xf>
    <xf numFmtId="3" fontId="4" fillId="0" borderId="87" xfId="1" applyNumberFormat="1" applyFont="1" applyFill="1" applyBorder="1" applyAlignment="1">
      <alignment horizontal="center" vertical="center" wrapText="1"/>
    </xf>
    <xf numFmtId="3" fontId="5" fillId="7" borderId="81" xfId="1" applyNumberFormat="1" applyFont="1" applyFill="1" applyBorder="1" applyAlignment="1">
      <alignment horizontal="center" vertical="center" wrapText="1"/>
    </xf>
    <xf numFmtId="3" fontId="5" fillId="7" borderId="89" xfId="0" applyNumberFormat="1" applyFont="1" applyFill="1" applyBorder="1" applyAlignment="1">
      <alignment vertical="center"/>
    </xf>
    <xf numFmtId="3" fontId="4" fillId="0" borderId="29" xfId="1" applyNumberFormat="1" applyFont="1" applyFill="1" applyBorder="1" applyAlignment="1">
      <alignment horizontal="center" vertical="center" wrapText="1"/>
    </xf>
    <xf numFmtId="3" fontId="4" fillId="0" borderId="39" xfId="0" applyNumberFormat="1" applyFont="1" applyBorder="1" applyAlignment="1">
      <alignment vertical="center"/>
    </xf>
    <xf numFmtId="3" fontId="4" fillId="0" borderId="41" xfId="1" applyNumberFormat="1" applyFont="1" applyFill="1" applyBorder="1" applyAlignment="1">
      <alignment horizontal="center" vertical="center" wrapText="1"/>
    </xf>
    <xf numFmtId="3" fontId="4" fillId="0" borderId="42" xfId="0" applyNumberFormat="1" applyFont="1" applyBorder="1" applyAlignment="1">
      <alignment vertical="center"/>
    </xf>
    <xf numFmtId="3" fontId="5" fillId="14" borderId="29" xfId="1" applyNumberFormat="1" applyFont="1" applyFill="1" applyBorder="1" applyAlignment="1">
      <alignment horizontal="center" vertical="center" wrapText="1"/>
    </xf>
    <xf numFmtId="3" fontId="5" fillId="14" borderId="39" xfId="1" applyNumberFormat="1" applyFont="1" applyFill="1" applyBorder="1" applyAlignment="1">
      <alignment horizontal="center" vertical="center" wrapText="1"/>
    </xf>
    <xf numFmtId="3" fontId="6" fillId="0" borderId="29" xfId="1" applyNumberFormat="1" applyFont="1" applyFill="1" applyBorder="1" applyAlignment="1">
      <alignment horizontal="center" vertical="center" wrapText="1"/>
    </xf>
    <xf numFmtId="3" fontId="6" fillId="0" borderId="39" xfId="1" applyNumberFormat="1" applyFont="1" applyFill="1" applyBorder="1" applyAlignment="1">
      <alignment horizontal="center" vertical="center" wrapText="1"/>
    </xf>
    <xf numFmtId="0" fontId="104" fillId="0" borderId="29" xfId="0" applyFont="1" applyBorder="1" applyAlignment="1">
      <alignment horizontal="left" vertical="center" wrapText="1"/>
    </xf>
    <xf numFmtId="3" fontId="11" fillId="0" borderId="29" xfId="1" applyNumberFormat="1" applyFont="1" applyFill="1" applyBorder="1" applyAlignment="1">
      <alignment horizontal="center" vertical="center" wrapText="1"/>
    </xf>
    <xf numFmtId="3" fontId="11" fillId="0" borderId="39" xfId="0" applyNumberFormat="1" applyFont="1" applyBorder="1" applyAlignment="1">
      <alignment vertical="center"/>
    </xf>
    <xf numFmtId="3" fontId="6" fillId="0" borderId="39" xfId="0" applyNumberFormat="1" applyFont="1" applyBorder="1" applyAlignment="1">
      <alignment vertical="center"/>
    </xf>
    <xf numFmtId="3" fontId="11" fillId="0" borderId="39" xfId="1" applyNumberFormat="1" applyFont="1" applyFill="1" applyBorder="1" applyAlignment="1">
      <alignment horizontal="center" vertical="center" wrapText="1"/>
    </xf>
    <xf numFmtId="3" fontId="4" fillId="14" borderId="29" xfId="1" applyNumberFormat="1" applyFont="1" applyFill="1" applyBorder="1" applyAlignment="1">
      <alignment horizontal="center" vertical="center" wrapText="1"/>
    </xf>
    <xf numFmtId="3" fontId="4" fillId="14" borderId="39" xfId="1" applyNumberFormat="1" applyFont="1" applyFill="1" applyBorder="1" applyAlignment="1">
      <alignment horizontal="center" vertical="center" wrapText="1"/>
    </xf>
    <xf numFmtId="3" fontId="8" fillId="14" borderId="41" xfId="1" applyNumberFormat="1" applyFont="1" applyFill="1" applyBorder="1" applyAlignment="1">
      <alignment horizontal="center" vertical="center" wrapText="1"/>
    </xf>
    <xf numFmtId="3" fontId="8" fillId="14" borderId="42" xfId="1" applyNumberFormat="1" applyFont="1" applyFill="1" applyBorder="1" applyAlignment="1">
      <alignment horizontal="center" vertical="center" wrapText="1"/>
    </xf>
    <xf numFmtId="3" fontId="5" fillId="7" borderId="36" xfId="1" applyNumberFormat="1" applyFont="1" applyFill="1" applyBorder="1" applyAlignment="1">
      <alignment horizontal="center" vertical="center" wrapText="1"/>
    </xf>
    <xf numFmtId="3" fontId="5" fillId="7" borderId="37" xfId="0" applyNumberFormat="1" applyFont="1" applyFill="1" applyBorder="1" applyAlignment="1">
      <alignment vertical="center"/>
    </xf>
    <xf numFmtId="3" fontId="4" fillId="14" borderId="39" xfId="0" applyNumberFormat="1" applyFont="1" applyFill="1" applyBorder="1" applyAlignment="1">
      <alignment vertical="center"/>
    </xf>
    <xf numFmtId="3" fontId="8" fillId="14" borderId="42" xfId="0" applyNumberFormat="1" applyFont="1" applyFill="1" applyBorder="1" applyAlignment="1">
      <alignment vertical="center"/>
    </xf>
    <xf numFmtId="3" fontId="4" fillId="0" borderId="0" xfId="0" applyNumberFormat="1" applyFont="1" applyAlignment="1">
      <alignment horizontal="left" vertical="center" wrapText="1"/>
    </xf>
    <xf numFmtId="3" fontId="5" fillId="0" borderId="0" xfId="0" applyNumberFormat="1" applyFont="1" applyAlignment="1">
      <alignment horizontal="center" vertical="center" wrapText="1"/>
    </xf>
    <xf numFmtId="3" fontId="0" fillId="0" borderId="0" xfId="0" applyNumberFormat="1" applyAlignment="1">
      <alignment vertical="center"/>
    </xf>
    <xf numFmtId="3" fontId="29" fillId="0" borderId="0" xfId="0" applyNumberFormat="1" applyFont="1" applyAlignment="1">
      <alignment vertical="center" wrapText="1"/>
    </xf>
    <xf numFmtId="3" fontId="29" fillId="0" borderId="0" xfId="0" applyNumberFormat="1" applyFont="1" applyAlignment="1">
      <alignment vertical="center"/>
    </xf>
    <xf numFmtId="3" fontId="39" fillId="0" borderId="0" xfId="0" applyNumberFormat="1" applyFont="1" applyAlignment="1">
      <alignment vertical="center"/>
    </xf>
    <xf numFmtId="3" fontId="28" fillId="0" borderId="81" xfId="1" applyNumberFormat="1" applyFont="1" applyFill="1" applyBorder="1" applyAlignment="1">
      <alignment horizontal="center" vertical="center" wrapText="1"/>
    </xf>
    <xf numFmtId="3" fontId="28" fillId="0" borderId="89" xfId="1" applyNumberFormat="1" applyFont="1" applyFill="1" applyBorder="1" applyAlignment="1">
      <alignment horizontal="center" vertical="center" wrapText="1"/>
    </xf>
    <xf numFmtId="3" fontId="28" fillId="4" borderId="91" xfId="1" applyNumberFormat="1" applyFont="1" applyFill="1" applyBorder="1" applyAlignment="1">
      <alignment horizontal="center" vertical="center" wrapText="1"/>
    </xf>
    <xf numFmtId="3" fontId="29" fillId="4" borderId="92" xfId="0" applyNumberFormat="1" applyFont="1" applyFill="1" applyBorder="1" applyAlignment="1">
      <alignment vertical="center"/>
    </xf>
    <xf numFmtId="3" fontId="28" fillId="7" borderId="36" xfId="1" applyNumberFormat="1" applyFont="1" applyFill="1" applyBorder="1" applyAlignment="1">
      <alignment horizontal="center" vertical="center" wrapText="1"/>
    </xf>
    <xf numFmtId="3" fontId="29" fillId="7" borderId="37" xfId="0" applyNumberFormat="1" applyFont="1" applyFill="1" applyBorder="1" applyAlignment="1">
      <alignment vertical="center"/>
    </xf>
    <xf numFmtId="3" fontId="22" fillId="14" borderId="29" xfId="1" applyNumberFormat="1" applyFont="1" applyFill="1" applyBorder="1" applyAlignment="1">
      <alignment horizontal="center" vertical="center" wrapText="1"/>
    </xf>
    <xf numFmtId="3" fontId="22" fillId="14" borderId="39" xfId="0" applyNumberFormat="1" applyFont="1" applyFill="1" applyBorder="1" applyAlignment="1">
      <alignment vertical="center"/>
    </xf>
    <xf numFmtId="3" fontId="28" fillId="0" borderId="29" xfId="1" applyNumberFormat="1" applyFont="1" applyFill="1" applyBorder="1" applyAlignment="1">
      <alignment horizontal="center" vertical="center" wrapText="1"/>
    </xf>
    <xf numFmtId="3" fontId="29" fillId="0" borderId="29" xfId="1" applyNumberFormat="1" applyFont="1" applyFill="1" applyBorder="1" applyAlignment="1">
      <alignment horizontal="center" vertical="center" wrapText="1"/>
    </xf>
    <xf numFmtId="3" fontId="22" fillId="14" borderId="41" xfId="1" applyNumberFormat="1" applyFont="1" applyFill="1" applyBorder="1" applyAlignment="1">
      <alignment horizontal="center" vertical="center" wrapText="1"/>
    </xf>
    <xf numFmtId="3" fontId="22" fillId="14" borderId="42" xfId="0" applyNumberFormat="1" applyFont="1" applyFill="1" applyBorder="1" applyAlignment="1">
      <alignment vertical="center"/>
    </xf>
    <xf numFmtId="3" fontId="28" fillId="7" borderId="50" xfId="1" applyNumberFormat="1" applyFont="1" applyFill="1" applyBorder="1" applyAlignment="1">
      <alignment horizontal="center" vertical="center" wrapText="1"/>
    </xf>
    <xf numFmtId="3" fontId="29" fillId="7" borderId="53" xfId="0" applyNumberFormat="1" applyFont="1" applyFill="1" applyBorder="1" applyAlignment="1">
      <alignment vertical="center"/>
    </xf>
    <xf numFmtId="3" fontId="22" fillId="14" borderId="42" xfId="1" applyNumberFormat="1" applyFont="1" applyFill="1" applyBorder="1" applyAlignment="1">
      <alignment horizontal="center" vertical="center" wrapText="1"/>
    </xf>
    <xf numFmtId="3" fontId="91" fillId="0" borderId="0" xfId="0" applyNumberFormat="1" applyFont="1" applyAlignment="1">
      <alignment vertical="center"/>
    </xf>
    <xf numFmtId="3" fontId="91" fillId="0" borderId="0" xfId="0" applyNumberFormat="1" applyFont="1" applyAlignment="1">
      <alignment vertical="center" wrapText="1"/>
    </xf>
    <xf numFmtId="3" fontId="4" fillId="0" borderId="0" xfId="0" applyNumberFormat="1" applyFont="1" applyAlignment="1">
      <alignment horizontal="center" wrapText="1"/>
    </xf>
    <xf numFmtId="3" fontId="4" fillId="0" borderId="0" xfId="0" applyNumberFormat="1" applyFont="1" applyAlignment="1">
      <alignment horizontal="center"/>
    </xf>
    <xf numFmtId="3" fontId="6" fillId="0" borderId="0" xfId="0" applyNumberFormat="1" applyFont="1" applyAlignment="1">
      <alignment horizontal="center"/>
    </xf>
    <xf numFmtId="3" fontId="4" fillId="7" borderId="91" xfId="1" applyNumberFormat="1" applyFont="1" applyFill="1" applyBorder="1" applyAlignment="1">
      <alignment horizontal="center" vertical="center" wrapText="1"/>
    </xf>
    <xf numFmtId="3" fontId="5" fillId="7" borderId="91" xfId="1" applyNumberFormat="1" applyFont="1" applyFill="1" applyBorder="1" applyAlignment="1">
      <alignment horizontal="center" vertical="center" wrapText="1"/>
    </xf>
    <xf numFmtId="3" fontId="4" fillId="7" borderId="92" xfId="0" applyNumberFormat="1" applyFont="1" applyFill="1" applyBorder="1" applyAlignment="1">
      <alignment horizontal="center" vertical="center"/>
    </xf>
    <xf numFmtId="3" fontId="26" fillId="14" borderId="50" xfId="1" applyNumberFormat="1" applyFont="1" applyFill="1" applyBorder="1" applyAlignment="1">
      <alignment horizontal="center" vertical="center" wrapText="1"/>
    </xf>
    <xf numFmtId="3" fontId="26" fillId="14" borderId="53" xfId="0" applyNumberFormat="1" applyFont="1" applyFill="1" applyBorder="1" applyAlignment="1">
      <alignment horizontal="center" vertical="center"/>
    </xf>
    <xf numFmtId="3" fontId="4" fillId="0" borderId="39" xfId="0" applyNumberFormat="1" applyFont="1" applyBorder="1" applyAlignment="1">
      <alignment horizontal="center" vertical="center"/>
    </xf>
    <xf numFmtId="3" fontId="26" fillId="14" borderId="29" xfId="1" applyNumberFormat="1" applyFont="1" applyFill="1" applyBorder="1" applyAlignment="1">
      <alignment horizontal="center" vertical="center" wrapText="1"/>
    </xf>
    <xf numFmtId="3" fontId="26" fillId="14" borderId="39" xfId="0" applyNumberFormat="1" applyFont="1" applyFill="1" applyBorder="1" applyAlignment="1">
      <alignment horizontal="center" vertical="center"/>
    </xf>
    <xf numFmtId="3" fontId="15" fillId="0" borderId="29" xfId="1" applyNumberFormat="1" applyFont="1" applyFill="1" applyBorder="1" applyAlignment="1">
      <alignment horizontal="center" vertical="center" wrapText="1"/>
    </xf>
    <xf numFmtId="3" fontId="15" fillId="0" borderId="39" xfId="0" applyNumberFormat="1" applyFont="1" applyBorder="1" applyAlignment="1">
      <alignment horizontal="center" vertical="center"/>
    </xf>
    <xf numFmtId="3" fontId="26" fillId="14" borderId="41" xfId="1" applyNumberFormat="1" applyFont="1" applyFill="1" applyBorder="1" applyAlignment="1">
      <alignment horizontal="center" vertical="center" wrapText="1"/>
    </xf>
    <xf numFmtId="3" fontId="26" fillId="14" borderId="42" xfId="0" applyNumberFormat="1" applyFont="1" applyFill="1" applyBorder="1" applyAlignment="1">
      <alignment horizontal="center" vertical="center"/>
    </xf>
    <xf numFmtId="3" fontId="4" fillId="7" borderId="36" xfId="1" applyNumberFormat="1" applyFont="1" applyFill="1" applyBorder="1" applyAlignment="1">
      <alignment horizontal="center" vertical="center" wrapText="1"/>
    </xf>
    <xf numFmtId="3" fontId="4" fillId="7" borderId="37" xfId="0" applyNumberFormat="1" applyFont="1" applyFill="1" applyBorder="1" applyAlignment="1">
      <alignment horizontal="center" vertical="center"/>
    </xf>
    <xf numFmtId="3" fontId="47" fillId="14" borderId="50" xfId="0" applyNumberFormat="1" applyFont="1" applyFill="1" applyBorder="1" applyAlignment="1">
      <alignment horizontal="center" vertical="center" wrapText="1"/>
    </xf>
    <xf numFmtId="3" fontId="47" fillId="14" borderId="53" xfId="0" applyNumberFormat="1" applyFont="1" applyFill="1" applyBorder="1" applyAlignment="1">
      <alignment horizontal="center" vertical="center" wrapText="1"/>
    </xf>
    <xf numFmtId="3" fontId="47" fillId="14" borderId="94" xfId="0" applyNumberFormat="1" applyFont="1" applyFill="1" applyBorder="1" applyAlignment="1">
      <alignment horizontal="center" vertical="center" wrapText="1"/>
    </xf>
    <xf numFmtId="3" fontId="47" fillId="14" borderId="95" xfId="0" applyNumberFormat="1" applyFont="1" applyFill="1" applyBorder="1" applyAlignment="1">
      <alignment horizontal="center" vertical="center" wrapText="1"/>
    </xf>
    <xf numFmtId="3" fontId="47" fillId="14" borderId="50" xfId="0" applyNumberFormat="1" applyFont="1" applyFill="1" applyBorder="1" applyAlignment="1">
      <alignment horizontal="left" vertical="center" wrapText="1"/>
    </xf>
    <xf numFmtId="3" fontId="47" fillId="14" borderId="53" xfId="0" applyNumberFormat="1" applyFont="1" applyFill="1" applyBorder="1" applyAlignment="1">
      <alignment horizontal="left" vertical="center" wrapText="1"/>
    </xf>
    <xf numFmtId="3" fontId="47" fillId="14" borderId="94" xfId="0" applyNumberFormat="1" applyFont="1" applyFill="1" applyBorder="1" applyAlignment="1">
      <alignment horizontal="left" vertical="center" wrapText="1"/>
    </xf>
    <xf numFmtId="3" fontId="47" fillId="14" borderId="95" xfId="0" applyNumberFormat="1" applyFont="1" applyFill="1" applyBorder="1" applyAlignment="1">
      <alignment horizontal="left" vertical="center" wrapText="1"/>
    </xf>
    <xf numFmtId="3" fontId="13" fillId="0" borderId="0" xfId="0" applyNumberFormat="1" applyFont="1" applyAlignment="1">
      <alignment horizontal="center" wrapText="1"/>
    </xf>
    <xf numFmtId="3" fontId="0" fillId="0" borderId="0" xfId="0" applyNumberFormat="1" applyAlignment="1">
      <alignment horizontal="center"/>
    </xf>
    <xf numFmtId="0" fontId="14" fillId="0" borderId="7" xfId="0" applyFont="1" applyBorder="1" applyAlignment="1">
      <alignment horizontal="left" vertical="center" wrapText="1"/>
    </xf>
    <xf numFmtId="49" fontId="95" fillId="4" borderId="50" xfId="2" quotePrefix="1" applyNumberFormat="1" applyFont="1" applyFill="1" applyBorder="1" applyAlignment="1">
      <alignment horizontal="center" vertical="center" wrapText="1"/>
    </xf>
    <xf numFmtId="0" fontId="12" fillId="0" borderId="22" xfId="0" applyFont="1" applyBorder="1" applyAlignment="1">
      <alignment vertical="center" wrapText="1"/>
    </xf>
    <xf numFmtId="4" fontId="12" fillId="0" borderId="59" xfId="0" applyNumberFormat="1" applyFont="1" applyBorder="1" applyAlignment="1">
      <alignment horizontal="center" vertical="center"/>
    </xf>
    <xf numFmtId="0" fontId="0" fillId="0" borderId="26" xfId="0" applyBorder="1" applyAlignment="1">
      <alignment vertical="center" wrapText="1"/>
    </xf>
    <xf numFmtId="0" fontId="12" fillId="0" borderId="21" xfId="0" applyFont="1" applyBorder="1" applyAlignment="1">
      <alignment horizontal="center" vertical="center" wrapText="1"/>
    </xf>
    <xf numFmtId="0" fontId="0" fillId="0" borderId="21" xfId="0" applyBorder="1" applyAlignment="1">
      <alignment vertical="center" wrapText="1"/>
    </xf>
    <xf numFmtId="0" fontId="3" fillId="0" borderId="21" xfId="0" applyFont="1" applyBorder="1" applyAlignment="1">
      <alignment vertical="center" wrapText="1"/>
    </xf>
    <xf numFmtId="4" fontId="3" fillId="0" borderId="83" xfId="0" applyNumberFormat="1" applyFont="1" applyBorder="1" applyAlignment="1">
      <alignment horizontal="center" vertical="center"/>
    </xf>
    <xf numFmtId="167" fontId="17" fillId="0" borderId="62" xfId="0" applyNumberFormat="1" applyFont="1" applyBorder="1" applyAlignment="1">
      <alignment horizontal="center" vertical="center" wrapText="1"/>
    </xf>
    <xf numFmtId="0" fontId="3" fillId="0" borderId="62" xfId="0" applyFont="1" applyBorder="1" applyAlignment="1">
      <alignment vertical="center"/>
    </xf>
    <xf numFmtId="3" fontId="12" fillId="0" borderId="62" xfId="0" applyNumberFormat="1" applyFont="1" applyBorder="1" applyAlignment="1">
      <alignment horizontal="center" vertical="center" wrapText="1"/>
    </xf>
    <xf numFmtId="3" fontId="3" fillId="0" borderId="62" xfId="0" applyNumberFormat="1" applyFont="1" applyBorder="1" applyAlignment="1">
      <alignment vertical="center"/>
    </xf>
    <xf numFmtId="4" fontId="12" fillId="0" borderId="62" xfId="0" applyNumberFormat="1" applyFont="1" applyBorder="1" applyAlignment="1">
      <alignment horizontal="center" vertical="center"/>
    </xf>
    <xf numFmtId="165" fontId="3" fillId="0" borderId="62" xfId="0" applyNumberFormat="1" applyFont="1" applyBorder="1" applyAlignment="1">
      <alignment vertical="center"/>
    </xf>
    <xf numFmtId="167" fontId="12" fillId="0" borderId="62" xfId="0" applyNumberFormat="1" applyFont="1" applyBorder="1" applyAlignment="1">
      <alignment horizontal="center" vertical="center" wrapText="1"/>
    </xf>
    <xf numFmtId="0" fontId="0" fillId="0" borderId="28" xfId="0" applyBorder="1" applyAlignment="1">
      <alignment vertical="center" wrapText="1"/>
    </xf>
    <xf numFmtId="0" fontId="12" fillId="0" borderId="5" xfId="0" applyFont="1" applyBorder="1" applyAlignment="1">
      <alignment horizontal="center" vertical="center" wrapText="1"/>
    </xf>
    <xf numFmtId="0" fontId="0" fillId="0" borderId="5" xfId="0" applyBorder="1" applyAlignment="1">
      <alignment vertical="center" wrapText="1"/>
    </xf>
    <xf numFmtId="0" fontId="3" fillId="0" borderId="5" xfId="0" applyFont="1" applyBorder="1" applyAlignment="1">
      <alignment vertical="center" wrapText="1"/>
    </xf>
    <xf numFmtId="4" fontId="3" fillId="0" borderId="58" xfId="0" applyNumberFormat="1" applyFont="1" applyBorder="1" applyAlignment="1">
      <alignment horizontal="center" vertical="center"/>
    </xf>
    <xf numFmtId="167" fontId="17" fillId="0" borderId="54" xfId="0" applyNumberFormat="1" applyFont="1" applyBorder="1" applyAlignment="1">
      <alignment horizontal="center" vertical="center" wrapText="1"/>
    </xf>
    <xf numFmtId="3" fontId="3" fillId="0" borderId="54" xfId="0" applyNumberFormat="1" applyFont="1" applyBorder="1" applyAlignment="1">
      <alignment vertical="center"/>
    </xf>
    <xf numFmtId="167" fontId="12" fillId="0" borderId="54" xfId="0" applyNumberFormat="1" applyFont="1" applyBorder="1" applyAlignment="1">
      <alignment horizontal="center" vertical="center" wrapText="1"/>
    </xf>
    <xf numFmtId="0" fontId="3" fillId="0" borderId="7" xfId="0" applyFont="1" applyBorder="1" applyAlignment="1">
      <alignment horizontal="right" vertical="center" wrapText="1"/>
    </xf>
    <xf numFmtId="0" fontId="29" fillId="0" borderId="0" xfId="0" applyFont="1" applyAlignment="1">
      <alignment horizontal="center"/>
    </xf>
    <xf numFmtId="0" fontId="17" fillId="0" borderId="0" xfId="0" applyFont="1" applyAlignment="1">
      <alignment horizontal="center" wrapText="1"/>
    </xf>
    <xf numFmtId="0" fontId="24" fillId="0" borderId="0" xfId="0" applyFont="1" applyAlignment="1">
      <alignment horizontal="left" vertical="center"/>
    </xf>
    <xf numFmtId="0" fontId="28" fillId="0" borderId="0" xfId="9" applyFont="1" applyAlignment="1">
      <alignment horizontal="center" vertical="center" wrapText="1"/>
    </xf>
    <xf numFmtId="0" fontId="28" fillId="0" borderId="0" xfId="9" applyFont="1" applyAlignment="1">
      <alignment horizontal="center" vertical="center"/>
    </xf>
    <xf numFmtId="3" fontId="6" fillId="0" borderId="0" xfId="0" applyNumberFormat="1" applyFont="1" applyAlignment="1">
      <alignment horizontal="center" vertical="center"/>
    </xf>
    <xf numFmtId="0" fontId="35" fillId="0" borderId="0" xfId="0" applyFont="1" applyAlignment="1">
      <alignment horizontal="center" vertical="center" wrapText="1"/>
    </xf>
    <xf numFmtId="3" fontId="17" fillId="0" borderId="0" xfId="0" applyNumberFormat="1" applyFont="1" applyAlignment="1">
      <alignment horizontal="center" vertical="center" wrapText="1"/>
    </xf>
    <xf numFmtId="170" fontId="19" fillId="0" borderId="29" xfId="8" applyNumberFormat="1" applyFont="1" applyFill="1" applyBorder="1" applyAlignment="1">
      <alignment horizontal="center" vertical="center" wrapText="1"/>
    </xf>
    <xf numFmtId="0" fontId="28" fillId="0" borderId="0" xfId="9" applyFont="1" applyAlignment="1">
      <alignment vertical="center" wrapText="1"/>
    </xf>
    <xf numFmtId="0" fontId="29" fillId="0" borderId="0" xfId="9" applyFont="1" applyAlignment="1">
      <alignment vertical="center"/>
    </xf>
    <xf numFmtId="0" fontId="28" fillId="0" borderId="0" xfId="9" applyFont="1" applyAlignment="1">
      <alignment vertical="center"/>
    </xf>
    <xf numFmtId="0" fontId="44" fillId="0" borderId="0" xfId="7" applyFont="1" applyAlignment="1">
      <alignment vertical="center"/>
    </xf>
    <xf numFmtId="0" fontId="37" fillId="0" borderId="0" xfId="7" applyFont="1" applyAlignment="1">
      <alignment vertical="center"/>
    </xf>
    <xf numFmtId="3" fontId="36" fillId="0" borderId="58" xfId="0" applyNumberFormat="1" applyFont="1" applyBorder="1" applyAlignment="1">
      <alignment vertical="center"/>
    </xf>
    <xf numFmtId="3" fontId="12" fillId="0" borderId="58" xfId="0" applyNumberFormat="1" applyFont="1" applyBorder="1" applyAlignment="1">
      <alignment vertical="center"/>
    </xf>
    <xf numFmtId="3" fontId="5" fillId="0" borderId="0" xfId="0" applyNumberFormat="1" applyFont="1" applyAlignment="1">
      <alignment vertical="center"/>
    </xf>
    <xf numFmtId="3" fontId="8" fillId="0" borderId="0" xfId="0" applyNumberFormat="1" applyFont="1" applyAlignment="1">
      <alignment horizontal="center" vertical="center" wrapText="1"/>
    </xf>
    <xf numFmtId="3" fontId="17" fillId="0" borderId="0" xfId="0" applyNumberFormat="1" applyFont="1" applyAlignment="1">
      <alignment vertical="center" wrapText="1"/>
    </xf>
    <xf numFmtId="3" fontId="8" fillId="0" borderId="0" xfId="0" applyNumberFormat="1" applyFont="1" applyAlignment="1">
      <alignment vertical="center" wrapText="1"/>
    </xf>
    <xf numFmtId="168" fontId="4" fillId="0" borderId="0" xfId="0" applyNumberFormat="1" applyFont="1" applyAlignment="1">
      <alignment horizontal="right" vertical="center"/>
    </xf>
    <xf numFmtId="0" fontId="29" fillId="15" borderId="0" xfId="0" applyFont="1" applyFill="1" applyAlignment="1">
      <alignment horizontal="center" vertical="center" shrinkToFit="1"/>
    </xf>
    <xf numFmtId="14" fontId="29" fillId="15" borderId="0" xfId="0" applyNumberFormat="1" applyFont="1" applyFill="1" applyAlignment="1">
      <alignment horizontal="center" vertical="center" shrinkToFit="1"/>
    </xf>
    <xf numFmtId="49" fontId="29" fillId="15" borderId="0" xfId="0" applyNumberFormat="1" applyFont="1" applyFill="1" applyAlignment="1">
      <alignment horizontal="center" vertical="center" shrinkToFit="1"/>
    </xf>
    <xf numFmtId="0" fontId="29" fillId="15" borderId="0" xfId="0" applyFont="1" applyFill="1" applyAlignment="1">
      <alignment vertical="center" shrinkToFit="1"/>
    </xf>
    <xf numFmtId="171" fontId="29" fillId="15" borderId="0" xfId="0" applyNumberFormat="1" applyFont="1" applyFill="1" applyAlignment="1">
      <alignment vertical="center" shrinkToFit="1"/>
    </xf>
    <xf numFmtId="0" fontId="29" fillId="15" borderId="0" xfId="0" applyFont="1" applyFill="1" applyAlignment="1">
      <alignment vertical="center"/>
    </xf>
    <xf numFmtId="0" fontId="28" fillId="15" borderId="55" xfId="0" applyFont="1" applyFill="1" applyBorder="1" applyAlignment="1">
      <alignment horizontal="center" vertical="center" shrinkToFit="1"/>
    </xf>
    <xf numFmtId="0" fontId="28" fillId="15" borderId="55" xfId="0" applyFont="1" applyFill="1" applyBorder="1" applyAlignment="1">
      <alignment horizontal="center" vertical="center" wrapText="1" shrinkToFit="1"/>
    </xf>
    <xf numFmtId="14" fontId="28" fillId="15" borderId="55" xfId="0" applyNumberFormat="1" applyFont="1" applyFill="1" applyBorder="1" applyAlignment="1">
      <alignment horizontal="center" vertical="center" wrapText="1" shrinkToFit="1"/>
    </xf>
    <xf numFmtId="49" fontId="28"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horizontal="center" vertical="center" wrapText="1" shrinkToFit="1"/>
    </xf>
    <xf numFmtId="0" fontId="12" fillId="15" borderId="55" xfId="0" applyFont="1" applyFill="1" applyBorder="1" applyAlignment="1">
      <alignment horizontal="center" vertical="center" shrinkToFit="1"/>
    </xf>
    <xf numFmtId="0" fontId="12" fillId="15" borderId="55" xfId="0" applyFont="1" applyFill="1" applyBorder="1" applyAlignment="1">
      <alignment vertical="center" shrinkToFit="1"/>
    </xf>
    <xf numFmtId="49" fontId="12" fillId="15" borderId="55" xfId="0" applyNumberFormat="1" applyFont="1" applyFill="1" applyBorder="1" applyAlignment="1">
      <alignment horizontal="center" vertical="center" shrinkToFit="1"/>
    </xf>
    <xf numFmtId="14" fontId="12" fillId="15" borderId="55" xfId="0" applyNumberFormat="1" applyFont="1" applyFill="1" applyBorder="1" applyAlignment="1">
      <alignment horizontal="center" vertical="center" shrinkToFit="1"/>
    </xf>
    <xf numFmtId="171" fontId="12" fillId="15" borderId="55" xfId="0" applyNumberFormat="1" applyFont="1" applyFill="1" applyBorder="1" applyAlignment="1">
      <alignment vertical="center" shrinkToFit="1"/>
    </xf>
    <xf numFmtId="173" fontId="12" fillId="15" borderId="55" xfId="0" applyNumberFormat="1" applyFont="1" applyFill="1" applyBorder="1" applyAlignment="1">
      <alignment horizontal="center" vertical="center" shrinkToFit="1"/>
    </xf>
    <xf numFmtId="173" fontId="12" fillId="15" borderId="55" xfId="0" applyNumberFormat="1" applyFont="1" applyFill="1" applyBorder="1" applyAlignment="1">
      <alignment vertical="center" shrinkToFit="1"/>
    </xf>
    <xf numFmtId="171" fontId="12" fillId="15" borderId="55" xfId="0" quotePrefix="1" applyNumberFormat="1" applyFont="1" applyFill="1" applyBorder="1" applyAlignment="1">
      <alignment vertical="center" shrinkToFit="1"/>
    </xf>
    <xf numFmtId="0" fontId="29" fillId="15" borderId="55" xfId="0" applyFont="1" applyFill="1" applyBorder="1" applyAlignment="1">
      <alignment horizontal="center" vertical="center" shrinkToFit="1"/>
    </xf>
    <xf numFmtId="0" fontId="29" fillId="15" borderId="55" xfId="0" applyFont="1" applyFill="1" applyBorder="1" applyAlignment="1">
      <alignment vertical="center" shrinkToFit="1"/>
    </xf>
    <xf numFmtId="49" fontId="29" fillId="15" borderId="55" xfId="0" applyNumberFormat="1" applyFont="1" applyFill="1" applyBorder="1" applyAlignment="1">
      <alignment horizontal="center" vertical="center" shrinkToFit="1"/>
    </xf>
    <xf numFmtId="14" fontId="29" fillId="15" borderId="55" xfId="0" applyNumberFormat="1" applyFont="1" applyFill="1" applyBorder="1" applyAlignment="1">
      <alignment horizontal="center" vertical="center" shrinkToFit="1"/>
    </xf>
    <xf numFmtId="0" fontId="29" fillId="15" borderId="55" xfId="0" applyFont="1" applyFill="1" applyBorder="1" applyAlignment="1">
      <alignment horizontal="left" vertical="center" shrinkToFit="1"/>
    </xf>
    <xf numFmtId="171" fontId="29" fillId="15" borderId="55" xfId="0" applyNumberFormat="1" applyFont="1" applyFill="1" applyBorder="1" applyAlignment="1">
      <alignment vertical="center" shrinkToFit="1"/>
    </xf>
    <xf numFmtId="173" fontId="29" fillId="15" borderId="55" xfId="0" applyNumberFormat="1" applyFont="1" applyFill="1" applyBorder="1" applyAlignment="1">
      <alignment horizontal="center" vertical="center" shrinkToFit="1"/>
    </xf>
    <xf numFmtId="173" fontId="29" fillId="15" borderId="55" xfId="0" applyNumberFormat="1" applyFont="1" applyFill="1" applyBorder="1" applyAlignment="1">
      <alignment vertical="center" shrinkToFit="1"/>
    </xf>
    <xf numFmtId="1" fontId="29" fillId="15" borderId="55" xfId="0" applyNumberFormat="1" applyFont="1" applyFill="1" applyBorder="1" applyAlignment="1">
      <alignment horizontal="center" vertical="center" shrinkToFit="1"/>
    </xf>
    <xf numFmtId="49" fontId="28" fillId="15" borderId="55" xfId="0" applyNumberFormat="1" applyFont="1" applyFill="1" applyBorder="1" applyAlignment="1">
      <alignment vertical="center" shrinkToFit="1"/>
    </xf>
    <xf numFmtId="14" fontId="29" fillId="15" borderId="55" xfId="0" applyNumberFormat="1" applyFont="1" applyFill="1" applyBorder="1" applyAlignment="1">
      <alignment vertical="center" shrinkToFit="1"/>
    </xf>
    <xf numFmtId="0" fontId="29" fillId="15" borderId="55" xfId="0" applyFont="1" applyFill="1" applyBorder="1" applyAlignment="1">
      <alignment vertical="center"/>
    </xf>
    <xf numFmtId="0" fontId="29" fillId="15" borderId="55" xfId="0" applyFont="1" applyFill="1" applyBorder="1" applyAlignment="1">
      <alignment horizontal="center" vertical="center"/>
    </xf>
    <xf numFmtId="14" fontId="29" fillId="15" borderId="55" xfId="0" applyNumberFormat="1" applyFont="1" applyFill="1" applyBorder="1" applyAlignment="1">
      <alignment horizontal="center" vertical="center"/>
    </xf>
    <xf numFmtId="49" fontId="29" fillId="15" borderId="55" xfId="0" applyNumberFormat="1" applyFont="1" applyFill="1" applyBorder="1" applyAlignment="1">
      <alignment horizontal="center" vertical="center"/>
    </xf>
    <xf numFmtId="0" fontId="107" fillId="15" borderId="0" xfId="0" applyFont="1" applyFill="1" applyAlignment="1">
      <alignment vertical="center" shrinkToFit="1"/>
    </xf>
    <xf numFmtId="0" fontId="106" fillId="0" borderId="0" xfId="0" applyFont="1"/>
    <xf numFmtId="0" fontId="106" fillId="0" borderId="0" xfId="0" applyFont="1" applyAlignment="1">
      <alignment horizontal="center"/>
    </xf>
    <xf numFmtId="174" fontId="29" fillId="0" borderId="7" xfId="9" quotePrefix="1" applyNumberFormat="1" applyFont="1" applyBorder="1" applyAlignment="1">
      <alignment horizontal="center" vertical="center" wrapText="1"/>
    </xf>
    <xf numFmtId="174" fontId="29" fillId="0" borderId="7" xfId="9" applyNumberFormat="1" applyFont="1" applyBorder="1" applyAlignment="1">
      <alignment horizontal="center" vertical="center"/>
    </xf>
    <xf numFmtId="0" fontId="108" fillId="0" borderId="29" xfId="0" applyFont="1" applyBorder="1" applyAlignment="1">
      <alignment horizontal="center" vertical="center" wrapText="1"/>
    </xf>
    <xf numFmtId="0" fontId="108" fillId="0" borderId="50" xfId="0" applyFont="1" applyBorder="1" applyAlignment="1">
      <alignment horizontal="center" vertical="center" wrapText="1"/>
    </xf>
    <xf numFmtId="0" fontId="69" fillId="2" borderId="7"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0" borderId="7" xfId="7" applyFont="1" applyBorder="1" applyAlignment="1">
      <alignment horizontal="center" vertical="center" wrapText="1"/>
    </xf>
    <xf numFmtId="0" fontId="58" fillId="2" borderId="7" xfId="7" applyFont="1" applyFill="1" applyBorder="1" applyAlignment="1">
      <alignment horizontal="center"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6" xfId="7" applyFont="1" applyBorder="1" applyAlignment="1">
      <alignment horizontal="center" vertical="center" wrapText="1"/>
    </xf>
    <xf numFmtId="0" fontId="58" fillId="0" borderId="7" xfId="7" applyFont="1" applyBorder="1" applyAlignment="1">
      <alignment horizontal="center" vertical="center"/>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69" fillId="2" borderId="22" xfId="7" applyFont="1" applyFill="1" applyBorder="1" applyAlignment="1">
      <alignment horizontal="left" vertical="center" wrapText="1"/>
    </xf>
    <xf numFmtId="0" fontId="69" fillId="2" borderId="23" xfId="7" applyFont="1" applyFill="1" applyBorder="1" applyAlignment="1">
      <alignment horizontal="left" vertical="center" wrapText="1"/>
    </xf>
    <xf numFmtId="0" fontId="69" fillId="2" borderId="24" xfId="7" applyFont="1" applyFill="1" applyBorder="1" applyAlignment="1">
      <alignment horizontal="left"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39" fillId="0" borderId="0" xfId="0" applyFont="1" applyAlignment="1">
      <alignment horizontal="right" vertical="center"/>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83" fillId="0" borderId="7" xfId="0" applyFont="1" applyBorder="1" applyAlignment="1">
      <alignment vertical="center"/>
    </xf>
    <xf numFmtId="0" fontId="83" fillId="0" borderId="7" xfId="0" applyFont="1" applyBorder="1" applyAlignment="1">
      <alignment horizontal="left" vertical="center"/>
    </xf>
    <xf numFmtId="0" fontId="83" fillId="2" borderId="7" xfId="7" applyFont="1" applyFill="1" applyBorder="1" applyAlignment="1">
      <alignment horizontal="center" vertical="center" wrapText="1"/>
    </xf>
    <xf numFmtId="0" fontId="83" fillId="2" borderId="7" xfId="7" applyFont="1" applyFill="1" applyBorder="1" applyAlignment="1">
      <alignment horizontal="left" vertical="center" wrapText="1"/>
    </xf>
    <xf numFmtId="3" fontId="29" fillId="0" borderId="10" xfId="0" applyNumberFormat="1" applyFont="1" applyBorder="1" applyAlignment="1">
      <alignment vertical="center"/>
    </xf>
    <xf numFmtId="165" fontId="17" fillId="2" borderId="10" xfId="1" applyNumberFormat="1" applyFont="1" applyFill="1" applyBorder="1" applyAlignment="1">
      <alignment vertical="center" wrapText="1"/>
    </xf>
    <xf numFmtId="0" fontId="28" fillId="2" borderId="10" xfId="0" applyFont="1" applyFill="1" applyBorder="1" applyAlignment="1">
      <alignment vertical="center"/>
    </xf>
    <xf numFmtId="3" fontId="29" fillId="2" borderId="10" xfId="0" applyNumberFormat="1" applyFont="1" applyFill="1" applyBorder="1" applyAlignment="1">
      <alignment vertical="center"/>
    </xf>
    <xf numFmtId="0" fontId="29" fillId="2" borderId="10" xfId="0" applyFont="1" applyFill="1" applyBorder="1" applyAlignment="1">
      <alignment vertical="center"/>
    </xf>
    <xf numFmtId="0" fontId="54" fillId="2" borderId="10" xfId="0" applyFont="1" applyFill="1" applyBorder="1" applyAlignment="1">
      <alignment horizontal="center" vertical="center" wrapText="1"/>
    </xf>
    <xf numFmtId="3" fontId="28" fillId="2" borderId="10" xfId="0" applyNumberFormat="1" applyFont="1" applyFill="1" applyBorder="1" applyAlignment="1">
      <alignment vertical="center"/>
    </xf>
    <xf numFmtId="0" fontId="28" fillId="4" borderId="10" xfId="0" applyFont="1" applyFill="1" applyBorder="1" applyAlignment="1">
      <alignment horizontal="center" vertical="center"/>
    </xf>
    <xf numFmtId="3" fontId="12" fillId="0" borderId="8" xfId="0" applyNumberFormat="1" applyFont="1" applyBorder="1" applyAlignment="1">
      <alignment vertical="center" wrapText="1"/>
    </xf>
    <xf numFmtId="3" fontId="28" fillId="0" borderId="8" xfId="0" applyNumberFormat="1" applyFont="1" applyBorder="1" applyAlignment="1">
      <alignment vertical="center"/>
    </xf>
    <xf numFmtId="0" fontId="17" fillId="4" borderId="8" xfId="0" applyFont="1" applyFill="1" applyBorder="1" applyAlignment="1">
      <alignment horizontal="center" vertical="center" wrapText="1"/>
    </xf>
    <xf numFmtId="3" fontId="12" fillId="2" borderId="8" xfId="0" applyNumberFormat="1" applyFont="1" applyFill="1" applyBorder="1" applyAlignment="1">
      <alignment horizontal="center" vertical="center" wrapText="1"/>
    </xf>
    <xf numFmtId="3" fontId="12" fillId="0" borderId="8" xfId="0" applyNumberFormat="1" applyFont="1" applyBorder="1" applyAlignment="1">
      <alignment horizontal="center" vertical="center" wrapText="1"/>
    </xf>
    <xf numFmtId="3" fontId="17" fillId="0" borderId="8" xfId="0" applyNumberFormat="1" applyFont="1" applyBorder="1" applyAlignment="1">
      <alignment horizontal="center" vertical="center" wrapText="1"/>
    </xf>
    <xf numFmtId="0" fontId="108" fillId="11" borderId="55" xfId="0" applyFont="1" applyFill="1" applyBorder="1" applyAlignment="1">
      <alignment vertical="center" wrapText="1"/>
    </xf>
    <xf numFmtId="0" fontId="3" fillId="0" borderId="7" xfId="6" applyFont="1" applyBorder="1" applyAlignment="1">
      <alignment horizontal="justify" vertical="center" wrapText="1"/>
    </xf>
    <xf numFmtId="0" fontId="109" fillId="0" borderId="7" xfId="0" applyFont="1" applyBorder="1" applyAlignment="1">
      <alignment vertical="center" wrapText="1"/>
    </xf>
    <xf numFmtId="0" fontId="109" fillId="0" borderId="24" xfId="0" applyFont="1" applyBorder="1" applyAlignment="1">
      <alignment vertical="center" wrapText="1"/>
    </xf>
    <xf numFmtId="0" fontId="10" fillId="0" borderId="0" xfId="13" applyFont="1" applyAlignment="1"/>
    <xf numFmtId="0" fontId="10" fillId="0" borderId="0" xfId="13" applyFont="1" applyAlignment="1">
      <alignment wrapText="1"/>
    </xf>
    <xf numFmtId="0" fontId="35" fillId="0" borderId="7" xfId="13" applyFont="1" applyBorder="1" applyAlignment="1">
      <alignment horizontal="center" vertical="center" wrapText="1"/>
    </xf>
    <xf numFmtId="0" fontId="10" fillId="0" borderId="7" xfId="13" applyFont="1" applyBorder="1" applyAlignment="1">
      <alignment horizontal="center" vertical="center" wrapText="1"/>
    </xf>
    <xf numFmtId="0" fontId="55" fillId="0" borderId="7" xfId="13" applyFont="1" applyBorder="1" applyAlignment="1">
      <alignment vertical="center" wrapText="1"/>
    </xf>
    <xf numFmtId="0" fontId="10" fillId="0" borderId="7" xfId="13" applyFont="1" applyBorder="1" applyAlignment="1">
      <alignment vertical="center" wrapText="1"/>
    </xf>
    <xf numFmtId="165" fontId="10" fillId="0" borderId="7" xfId="14" applyNumberFormat="1" applyFont="1" applyBorder="1" applyAlignment="1">
      <alignment vertical="center"/>
    </xf>
    <xf numFmtId="165" fontId="10" fillId="0" borderId="7" xfId="13" applyNumberFormat="1" applyFont="1" applyBorder="1" applyAlignment="1">
      <alignment horizontal="center" vertical="center"/>
    </xf>
    <xf numFmtId="0" fontId="10" fillId="0" borderId="7" xfId="13" applyFont="1" applyBorder="1" applyAlignment="1">
      <alignment horizontal="center" vertical="center"/>
    </xf>
    <xf numFmtId="0" fontId="80" fillId="0" borderId="7" xfId="13" applyFont="1" applyBorder="1" applyAlignment="1">
      <alignment vertical="center" wrapText="1"/>
    </xf>
    <xf numFmtId="165" fontId="35" fillId="0" borderId="7" xfId="14" applyNumberFormat="1" applyFont="1" applyBorder="1" applyAlignment="1">
      <alignment vertical="center"/>
    </xf>
    <xf numFmtId="165" fontId="35" fillId="0" borderId="7" xfId="13" applyNumberFormat="1" applyFont="1" applyBorder="1" applyAlignment="1">
      <alignment horizontal="center" vertical="center"/>
    </xf>
    <xf numFmtId="0" fontId="113" fillId="0" borderId="7" xfId="13" applyFont="1" applyBorder="1" applyAlignment="1">
      <alignment vertical="center"/>
    </xf>
    <xf numFmtId="165" fontId="10" fillId="0" borderId="0" xfId="13" applyNumberFormat="1" applyFont="1" applyAlignment="1"/>
    <xf numFmtId="3" fontId="10" fillId="0" borderId="0" xfId="13" applyNumberFormat="1" applyFont="1" applyAlignment="1"/>
    <xf numFmtId="0" fontId="10" fillId="0" borderId="7" xfId="13" applyFont="1" applyBorder="1" applyAlignment="1">
      <alignment vertical="center"/>
    </xf>
    <xf numFmtId="0" fontId="35" fillId="0" borderId="7" xfId="13" applyFont="1" applyBorder="1" applyAlignment="1">
      <alignment vertical="center"/>
    </xf>
    <xf numFmtId="165" fontId="35" fillId="0" borderId="7" xfId="13" applyNumberFormat="1" applyFont="1" applyBorder="1" applyAlignment="1">
      <alignment vertical="center"/>
    </xf>
    <xf numFmtId="0" fontId="35" fillId="0" borderId="0" xfId="13" applyFont="1" applyAlignment="1"/>
    <xf numFmtId="0" fontId="35" fillId="0" borderId="0" xfId="13" applyFont="1" applyAlignment="1">
      <alignment horizontal="left"/>
    </xf>
    <xf numFmtId="0" fontId="35" fillId="0" borderId="0" xfId="13" applyFont="1" applyAlignment="1">
      <alignment horizontal="center"/>
    </xf>
    <xf numFmtId="0" fontId="10" fillId="0" borderId="0" xfId="13" applyFont="1" applyAlignment="1">
      <alignment horizontal="center"/>
    </xf>
    <xf numFmtId="0" fontId="114" fillId="0" borderId="0" xfId="15" applyAlignment="1">
      <alignment horizontal="center"/>
    </xf>
    <xf numFmtId="0" fontId="29" fillId="0" borderId="0" xfId="15" applyFont="1"/>
    <xf numFmtId="0" fontId="46" fillId="0" borderId="0" xfId="15" applyFont="1"/>
    <xf numFmtId="0" fontId="114" fillId="0" borderId="0" xfId="15"/>
    <xf numFmtId="0" fontId="28" fillId="0" borderId="0" xfId="15" applyFont="1" applyAlignment="1">
      <alignment horizontal="left"/>
    </xf>
    <xf numFmtId="49" fontId="115" fillId="0" borderId="0" xfId="15" applyNumberFormat="1" applyFont="1" applyAlignment="1">
      <alignment horizontal="center"/>
    </xf>
    <xf numFmtId="0" fontId="28" fillId="0" borderId="0" xfId="15" applyFont="1" applyAlignment="1">
      <alignment horizontal="center" wrapText="1"/>
    </xf>
    <xf numFmtId="0" fontId="29" fillId="0" borderId="0" xfId="15" applyFont="1" applyAlignment="1">
      <alignment horizontal="center"/>
    </xf>
    <xf numFmtId="0" fontId="58" fillId="0" borderId="0" xfId="15" applyFont="1" applyAlignment="1">
      <alignment wrapText="1"/>
    </xf>
    <xf numFmtId="0" fontId="77" fillId="0" borderId="0" xfId="15" applyFont="1"/>
    <xf numFmtId="0" fontId="28" fillId="0" borderId="0" xfId="15" applyFont="1" applyAlignment="1">
      <alignment wrapText="1"/>
    </xf>
    <xf numFmtId="0" fontId="44" fillId="0" borderId="0" xfId="15" applyFont="1" applyAlignment="1">
      <alignment horizontal="center" wrapText="1"/>
    </xf>
    <xf numFmtId="0" fontId="115" fillId="0" borderId="7" xfId="15" applyFont="1" applyBorder="1" applyAlignment="1">
      <alignment horizontal="center" vertical="center" wrapText="1"/>
    </xf>
    <xf numFmtId="49" fontId="115" fillId="0" borderId="7" xfId="15" applyNumberFormat="1" applyFont="1" applyBorder="1" applyAlignment="1">
      <alignment horizontal="center" vertical="center" wrapText="1"/>
    </xf>
    <xf numFmtId="165" fontId="115" fillId="0" borderId="7" xfId="15" applyNumberFormat="1" applyFont="1" applyBorder="1" applyAlignment="1">
      <alignment horizontal="left" vertical="center" wrapText="1"/>
    </xf>
    <xf numFmtId="0" fontId="115" fillId="0" borderId="7" xfId="15" applyFont="1" applyBorder="1" applyAlignment="1">
      <alignment horizontal="left" vertical="center" wrapText="1"/>
    </xf>
    <xf numFmtId="0" fontId="116" fillId="0" borderId="0" xfId="15" applyFont="1"/>
    <xf numFmtId="0" fontId="117" fillId="0" borderId="7" xfId="15" applyFont="1" applyBorder="1" applyAlignment="1">
      <alignment horizontal="center" vertical="center" wrapText="1"/>
    </xf>
    <xf numFmtId="49" fontId="117" fillId="0" borderId="7" xfId="15" applyNumberFormat="1" applyFont="1" applyBorder="1" applyAlignment="1">
      <alignment vertical="top" wrapText="1"/>
    </xf>
    <xf numFmtId="0" fontId="117" fillId="0" borderId="7" xfId="15" applyFont="1" applyBorder="1" applyAlignment="1">
      <alignment horizontal="center" vertical="top" wrapText="1"/>
    </xf>
    <xf numFmtId="0" fontId="117" fillId="0" borderId="22" xfId="15" applyFont="1" applyBorder="1" applyAlignment="1">
      <alignment horizontal="center" vertical="top" wrapText="1"/>
    </xf>
    <xf numFmtId="165" fontId="117" fillId="0" borderId="7" xfId="16" applyNumberFormat="1" applyFont="1" applyFill="1" applyBorder="1" applyAlignment="1">
      <alignment horizontal="center" vertical="top" wrapText="1"/>
    </xf>
    <xf numFmtId="165" fontId="117" fillId="0" borderId="7" xfId="16" applyNumberFormat="1" applyFont="1" applyFill="1" applyBorder="1" applyAlignment="1">
      <alignment vertical="top" wrapText="1"/>
    </xf>
    <xf numFmtId="0" fontId="118" fillId="0" borderId="7" xfId="15" applyFont="1" applyBorder="1"/>
    <xf numFmtId="165" fontId="115" fillId="0" borderId="7" xfId="16" applyNumberFormat="1" applyFont="1" applyFill="1" applyBorder="1" applyAlignment="1">
      <alignment vertical="top" wrapText="1"/>
    </xf>
    <xf numFmtId="0" fontId="115" fillId="0" borderId="7" xfId="15" applyFont="1" applyBorder="1"/>
    <xf numFmtId="49" fontId="115" fillId="0" borderId="7" xfId="15" applyNumberFormat="1" applyFont="1" applyBorder="1" applyAlignment="1">
      <alignment horizontal="left" vertical="center" wrapText="1"/>
    </xf>
    <xf numFmtId="0" fontId="118" fillId="0" borderId="7" xfId="15" applyFont="1" applyBorder="1" applyAlignment="1">
      <alignment horizontal="center" vertical="top" wrapText="1"/>
    </xf>
    <xf numFmtId="165" fontId="118" fillId="0" borderId="7" xfId="16" applyNumberFormat="1" applyFont="1" applyFill="1" applyBorder="1" applyAlignment="1">
      <alignment horizontal="center" vertical="center" wrapText="1"/>
    </xf>
    <xf numFmtId="0" fontId="118" fillId="0" borderId="7" xfId="15" applyFont="1" applyBorder="1" applyAlignment="1">
      <alignment horizontal="center" vertical="center" wrapText="1"/>
    </xf>
    <xf numFmtId="49" fontId="118" fillId="0" borderId="7" xfId="15" applyNumberFormat="1" applyFont="1" applyBorder="1" applyAlignment="1">
      <alignment horizontal="left" vertical="center" wrapText="1"/>
    </xf>
    <xf numFmtId="0" fontId="118" fillId="0" borderId="7" xfId="15" applyFont="1" applyBorder="1" applyAlignment="1">
      <alignment horizontal="center"/>
    </xf>
    <xf numFmtId="0" fontId="118" fillId="0" borderId="22" xfId="15" applyFont="1" applyBorder="1" applyAlignment="1">
      <alignment horizontal="center" vertical="top" wrapText="1"/>
    </xf>
    <xf numFmtId="165" fontId="118" fillId="0" borderId="22" xfId="16" applyNumberFormat="1" applyFont="1" applyFill="1" applyBorder="1" applyAlignment="1">
      <alignment horizontal="center" vertical="center" wrapText="1"/>
    </xf>
    <xf numFmtId="165" fontId="118" fillId="0" borderId="7" xfId="16" applyNumberFormat="1" applyFont="1" applyFill="1" applyBorder="1" applyAlignment="1">
      <alignment vertical="top" wrapText="1"/>
    </xf>
    <xf numFmtId="49" fontId="28" fillId="0" borderId="7" xfId="15" applyNumberFormat="1" applyFont="1" applyBorder="1" applyAlignment="1">
      <alignment horizontal="left" vertical="center" wrapText="1"/>
    </xf>
    <xf numFmtId="0" fontId="118" fillId="0" borderId="96" xfId="15" applyFont="1" applyBorder="1" applyAlignment="1">
      <alignment vertical="top" wrapText="1"/>
    </xf>
    <xf numFmtId="0" fontId="118" fillId="0" borderId="97" xfId="15" applyFont="1" applyBorder="1" applyAlignment="1">
      <alignment vertical="top" wrapText="1"/>
    </xf>
    <xf numFmtId="0" fontId="118" fillId="0" borderId="22" xfId="15" applyFont="1" applyBorder="1" applyAlignment="1">
      <alignment horizontal="center" vertical="center" wrapText="1"/>
    </xf>
    <xf numFmtId="0" fontId="118" fillId="0" borderId="7" xfId="15" applyFont="1" applyBorder="1" applyAlignment="1">
      <alignment vertical="top" wrapText="1"/>
    </xf>
    <xf numFmtId="0" fontId="118" fillId="0" borderId="24" xfId="15" applyFont="1" applyBorder="1" applyAlignment="1">
      <alignment horizontal="center"/>
    </xf>
    <xf numFmtId="165" fontId="118" fillId="0" borderId="22" xfId="16" applyNumberFormat="1" applyFont="1" applyFill="1" applyBorder="1" applyAlignment="1">
      <alignment vertical="top" wrapText="1"/>
    </xf>
    <xf numFmtId="165" fontId="118" fillId="0" borderId="7" xfId="16" applyNumberFormat="1" applyFont="1" applyFill="1" applyBorder="1" applyAlignment="1">
      <alignment vertical="center" wrapText="1"/>
    </xf>
    <xf numFmtId="0" fontId="118" fillId="0" borderId="7" xfId="15" applyFont="1" applyBorder="1" applyAlignment="1">
      <alignment vertical="center"/>
    </xf>
    <xf numFmtId="0" fontId="115" fillId="0" borderId="24" xfId="15" applyFont="1" applyBorder="1" applyAlignment="1">
      <alignment vertical="top" wrapText="1"/>
    </xf>
    <xf numFmtId="0" fontId="115" fillId="0" borderId="22" xfId="15" applyFont="1" applyBorder="1" applyAlignment="1">
      <alignment vertical="top" wrapText="1"/>
    </xf>
    <xf numFmtId="0" fontId="118" fillId="0" borderId="0" xfId="15" applyFont="1" applyAlignment="1">
      <alignment horizontal="center" vertical="top" wrapText="1"/>
    </xf>
    <xf numFmtId="0" fontId="115" fillId="0" borderId="0" xfId="15" applyFont="1"/>
    <xf numFmtId="0" fontId="115" fillId="0" borderId="0" xfId="15" applyFont="1" applyAlignment="1">
      <alignment vertical="top" wrapText="1"/>
    </xf>
    <xf numFmtId="165" fontId="115" fillId="0" borderId="0" xfId="16" applyNumberFormat="1" applyFont="1" applyFill="1" applyBorder="1" applyAlignment="1">
      <alignment vertical="top" wrapText="1"/>
    </xf>
    <xf numFmtId="0" fontId="118" fillId="0" borderId="0" xfId="15" applyFont="1"/>
    <xf numFmtId="0" fontId="119" fillId="0" borderId="0" xfId="15" applyFont="1" applyAlignment="1">
      <alignment horizontal="center"/>
    </xf>
    <xf numFmtId="49" fontId="114" fillId="0" borderId="0" xfId="15" applyNumberFormat="1"/>
    <xf numFmtId="0" fontId="119" fillId="0" borderId="0" xfId="15" applyFont="1"/>
    <xf numFmtId="0" fontId="28" fillId="0" borderId="0" xfId="15" applyFont="1" applyAlignment="1">
      <alignment horizontal="right"/>
    </xf>
    <xf numFmtId="0" fontId="28" fillId="0" borderId="0" xfId="15" applyFont="1"/>
    <xf numFmtId="0" fontId="120" fillId="0" borderId="0" xfId="15" applyFont="1" applyAlignment="1">
      <alignment horizontal="center"/>
    </xf>
    <xf numFmtId="0" fontId="28" fillId="0" borderId="0" xfId="15" applyFont="1" applyAlignment="1">
      <alignment horizontal="center"/>
    </xf>
    <xf numFmtId="0" fontId="28" fillId="0" borderId="0" xfId="15" applyFont="1" applyAlignment="1">
      <alignment horizontal="left" vertical="distributed"/>
    </xf>
    <xf numFmtId="0" fontId="24" fillId="0" borderId="0" xfId="15" applyFont="1"/>
    <xf numFmtId="0" fontId="121" fillId="0" borderId="0" xfId="15" applyFont="1" applyAlignment="1">
      <alignment horizontal="center"/>
    </xf>
    <xf numFmtId="0" fontId="121" fillId="0" borderId="0" xfId="15" applyFont="1"/>
    <xf numFmtId="3" fontId="121" fillId="0" borderId="0" xfId="15" applyNumberFormat="1" applyFont="1" applyAlignment="1">
      <alignment horizontal="right" vertical="top" wrapText="1"/>
    </xf>
    <xf numFmtId="0" fontId="118" fillId="0" borderId="0" xfId="15" applyFont="1" applyAlignment="1">
      <alignment horizontal="center"/>
    </xf>
    <xf numFmtId="0" fontId="123" fillId="0" borderId="0" xfId="15" applyFont="1" applyAlignment="1">
      <alignment horizontal="center"/>
    </xf>
    <xf numFmtId="0" fontId="121" fillId="0" borderId="0" xfId="15" applyFont="1" applyAlignment="1">
      <alignment vertical="center"/>
    </xf>
    <xf numFmtId="0" fontId="121" fillId="0" borderId="0" xfId="15" applyFont="1" applyAlignment="1">
      <alignment horizontal="center" vertical="center"/>
    </xf>
    <xf numFmtId="3" fontId="121" fillId="0" borderId="0" xfId="15" applyNumberFormat="1" applyFont="1" applyAlignment="1">
      <alignment horizontal="right" vertical="center" wrapText="1"/>
    </xf>
    <xf numFmtId="0" fontId="118" fillId="0" borderId="0" xfId="15" applyFont="1" applyAlignment="1">
      <alignment horizontal="center" vertical="center"/>
    </xf>
    <xf numFmtId="0" fontId="30" fillId="0" borderId="0" xfId="15" applyFont="1" applyAlignment="1">
      <alignment vertical="center"/>
    </xf>
    <xf numFmtId="0" fontId="30" fillId="0" borderId="7" xfId="15" applyFont="1" applyBorder="1" applyAlignment="1">
      <alignment horizontal="center" vertical="top" wrapText="1"/>
    </xf>
    <xf numFmtId="0" fontId="122" fillId="0" borderId="7" xfId="15" applyFont="1" applyBorder="1" applyAlignment="1">
      <alignment horizontal="center" vertical="top" wrapText="1"/>
    </xf>
    <xf numFmtId="3" fontId="122" fillId="0" borderId="7" xfId="15" applyNumberFormat="1" applyFont="1" applyBorder="1" applyAlignment="1">
      <alignment horizontal="center" vertical="top" wrapText="1"/>
    </xf>
    <xf numFmtId="0" fontId="115" fillId="0" borderId="7" xfId="15" applyFont="1" applyBorder="1" applyAlignment="1">
      <alignment horizontal="center" vertical="top" wrapText="1"/>
    </xf>
    <xf numFmtId="0" fontId="124" fillId="0" borderId="7" xfId="15" applyFont="1" applyBorder="1"/>
    <xf numFmtId="0" fontId="24" fillId="0" borderId="7" xfId="15" applyFont="1" applyBorder="1" applyAlignment="1">
      <alignment horizontal="center" vertical="top" wrapText="1"/>
    </xf>
    <xf numFmtId="3" fontId="24" fillId="0" borderId="7" xfId="15" applyNumberFormat="1" applyFont="1" applyBorder="1" applyAlignment="1">
      <alignment horizontal="right" vertical="top" wrapText="1"/>
    </xf>
    <xf numFmtId="3" fontId="28" fillId="0" borderId="7" xfId="15" applyNumberFormat="1" applyFont="1" applyBorder="1" applyAlignment="1">
      <alignment horizontal="right" vertical="top" wrapText="1"/>
    </xf>
    <xf numFmtId="0" fontId="24" fillId="0" borderId="7" xfId="15" applyFont="1" applyBorder="1"/>
    <xf numFmtId="3" fontId="29" fillId="0" borderId="7" xfId="15" applyNumberFormat="1" applyFont="1" applyBorder="1" applyAlignment="1">
      <alignment horizontal="right" vertical="top" wrapText="1"/>
    </xf>
    <xf numFmtId="0" fontId="24" fillId="0" borderId="7" xfId="15" applyFont="1" applyBorder="1" applyAlignment="1">
      <alignment horizontal="right" vertical="center"/>
    </xf>
    <xf numFmtId="0" fontId="114" fillId="0" borderId="7" xfId="15" applyBorder="1" applyAlignment="1">
      <alignment horizontal="center"/>
    </xf>
    <xf numFmtId="0" fontId="124" fillId="0" borderId="7" xfId="15" applyFont="1" applyBorder="1" applyAlignment="1">
      <alignment horizontal="center"/>
    </xf>
    <xf numFmtId="0" fontId="24" fillId="0" borderId="7" xfId="15" applyFont="1" applyBorder="1" applyAlignment="1">
      <alignment vertical="center"/>
    </xf>
    <xf numFmtId="0" fontId="114" fillId="0" borderId="0" xfId="15" applyAlignment="1">
      <alignment wrapText="1"/>
    </xf>
    <xf numFmtId="0" fontId="118" fillId="0" borderId="7" xfId="15" applyFont="1" applyBorder="1" applyAlignment="1">
      <alignment horizontal="right"/>
    </xf>
    <xf numFmtId="0" fontId="75" fillId="0" borderId="7" xfId="15" applyFont="1" applyBorder="1"/>
    <xf numFmtId="0" fontId="114" fillId="0" borderId="7" xfId="15" applyBorder="1"/>
    <xf numFmtId="0" fontId="24" fillId="0" borderId="7" xfId="15" applyFont="1" applyBorder="1" applyAlignment="1">
      <alignment horizontal="right"/>
    </xf>
    <xf numFmtId="0" fontId="24" fillId="0" borderId="7" xfId="15" applyFont="1" applyBorder="1" applyAlignment="1">
      <alignment horizontal="center" vertical="center" wrapText="1"/>
    </xf>
    <xf numFmtId="3" fontId="24" fillId="0" borderId="7" xfId="15" applyNumberFormat="1" applyFont="1" applyBorder="1" applyAlignment="1">
      <alignment horizontal="right" vertical="center" wrapText="1"/>
    </xf>
    <xf numFmtId="0" fontId="118" fillId="0" borderId="7" xfId="15" applyFont="1" applyBorder="1" applyAlignment="1">
      <alignment horizontal="right" vertical="center"/>
    </xf>
    <xf numFmtId="0" fontId="124" fillId="0" borderId="0" xfId="15" applyFont="1"/>
    <xf numFmtId="0" fontId="125" fillId="0" borderId="7" xfId="15" applyFont="1" applyBorder="1" applyAlignment="1">
      <alignment horizontal="center" vertical="top" wrapText="1"/>
    </xf>
    <xf numFmtId="3" fontId="59" fillId="0" borderId="7" xfId="15" applyNumberFormat="1" applyFont="1" applyBorder="1" applyAlignment="1">
      <alignment horizontal="right" vertical="top" wrapText="1"/>
    </xf>
    <xf numFmtId="0" fontId="124" fillId="0" borderId="7" xfId="15" applyFont="1" applyBorder="1" applyAlignment="1">
      <alignment vertical="top" wrapText="1"/>
    </xf>
    <xf numFmtId="0" fontId="125" fillId="0" borderId="7" xfId="15" applyFont="1" applyBorder="1" applyAlignment="1">
      <alignment horizontal="right"/>
    </xf>
    <xf numFmtId="0" fontId="125" fillId="0" borderId="7" xfId="15" applyFont="1" applyBorder="1"/>
    <xf numFmtId="3" fontId="114" fillId="0" borderId="7" xfId="15" applyNumberFormat="1" applyBorder="1"/>
    <xf numFmtId="0" fontId="29" fillId="0" borderId="7" xfId="15" applyFont="1" applyBorder="1" applyAlignment="1">
      <alignment horizontal="center" vertical="center" wrapText="1"/>
    </xf>
    <xf numFmtId="0" fontId="24" fillId="0" borderId="6" xfId="15" applyFont="1" applyBorder="1" applyAlignment="1">
      <alignment horizontal="center" vertical="top" wrapText="1"/>
    </xf>
    <xf numFmtId="3" fontId="24" fillId="0" borderId="6" xfId="15" applyNumberFormat="1" applyFont="1" applyBorder="1" applyAlignment="1">
      <alignment horizontal="right" vertical="top" wrapText="1"/>
    </xf>
    <xf numFmtId="3" fontId="29" fillId="0" borderId="6" xfId="15" applyNumberFormat="1" applyFont="1" applyBorder="1" applyAlignment="1">
      <alignment horizontal="right" vertical="top" wrapText="1"/>
    </xf>
    <xf numFmtId="0" fontId="122" fillId="0" borderId="7" xfId="15" applyFont="1" applyBorder="1" applyAlignment="1">
      <alignment horizontal="justify" vertical="top" wrapText="1"/>
    </xf>
    <xf numFmtId="0" fontId="24" fillId="0" borderId="7" xfId="15" applyFont="1" applyBorder="1" applyAlignment="1">
      <alignment horizontal="right" vertical="top" wrapText="1"/>
    </xf>
    <xf numFmtId="0" fontId="126" fillId="0" borderId="0" xfId="15" applyFont="1"/>
    <xf numFmtId="3" fontId="114" fillId="0" borderId="23" xfId="15" applyNumberFormat="1" applyBorder="1"/>
    <xf numFmtId="0" fontId="114" fillId="0" borderId="23" xfId="15" applyBorder="1"/>
    <xf numFmtId="0" fontId="117" fillId="0" borderId="51" xfId="15" applyFont="1" applyBorder="1"/>
    <xf numFmtId="0" fontId="123" fillId="0" borderId="0" xfId="15" applyFont="1"/>
    <xf numFmtId="3" fontId="24" fillId="0" borderId="0" xfId="15" applyNumberFormat="1" applyFont="1" applyAlignment="1">
      <alignment horizontal="right" vertical="top" wrapText="1"/>
    </xf>
    <xf numFmtId="0" fontId="77" fillId="0" borderId="0" xfId="15" applyFont="1" applyAlignment="1">
      <alignment horizontal="center"/>
    </xf>
    <xf numFmtId="0" fontId="122" fillId="0" borderId="0" xfId="15" applyFont="1"/>
    <xf numFmtId="0" fontId="3" fillId="0" borderId="0" xfId="8" applyNumberFormat="1" applyFont="1" applyFill="1" applyAlignment="1">
      <alignment horizontal="center" vertical="center"/>
    </xf>
    <xf numFmtId="0" fontId="5" fillId="0" borderId="0" xfId="8" applyNumberFormat="1" applyFont="1" applyFill="1" applyAlignment="1">
      <alignment horizontal="center" vertical="center"/>
    </xf>
    <xf numFmtId="0" fontId="6" fillId="0" borderId="0" xfId="8" applyNumberFormat="1" applyFont="1" applyFill="1" applyAlignment="1">
      <alignment vertical="center"/>
    </xf>
    <xf numFmtId="0" fontId="19" fillId="0" borderId="29" xfId="2" quotePrefix="1" applyNumberFormat="1" applyFont="1" applyFill="1" applyBorder="1" applyAlignment="1">
      <alignment horizontal="center" vertical="center" wrapText="1"/>
    </xf>
    <xf numFmtId="0" fontId="5" fillId="0" borderId="29" xfId="8" applyNumberFormat="1" applyFont="1" applyFill="1" applyBorder="1" applyAlignment="1">
      <alignment horizontal="right" vertical="center" wrapText="1"/>
    </xf>
    <xf numFmtId="0" fontId="11" fillId="0" borderId="29" xfId="8" applyNumberFormat="1" applyFont="1" applyFill="1" applyBorder="1" applyAlignment="1">
      <alignment horizontal="right" vertical="center"/>
    </xf>
    <xf numFmtId="0" fontId="4" fillId="0" borderId="29" xfId="8" applyNumberFormat="1" applyFont="1" applyFill="1" applyBorder="1" applyAlignment="1">
      <alignment horizontal="right" vertical="center"/>
    </xf>
    <xf numFmtId="0" fontId="4" fillId="0" borderId="29" xfId="8" applyNumberFormat="1" applyFont="1" applyFill="1" applyBorder="1" applyAlignment="1">
      <alignment horizontal="center" vertical="center"/>
    </xf>
    <xf numFmtId="0" fontId="4" fillId="0" borderId="29" xfId="8" applyNumberFormat="1" applyFont="1" applyFill="1" applyBorder="1" applyAlignment="1">
      <alignment horizontal="right" vertical="center" wrapText="1"/>
    </xf>
    <xf numFmtId="0" fontId="4" fillId="0" borderId="57" xfId="8" applyNumberFormat="1" applyFont="1" applyFill="1" applyBorder="1" applyAlignment="1">
      <alignment horizontal="right" vertical="center" wrapText="1"/>
    </xf>
    <xf numFmtId="0" fontId="5" fillId="0" borderId="7" xfId="8" applyNumberFormat="1" applyFont="1" applyFill="1" applyBorder="1" applyAlignment="1">
      <alignment horizontal="right" vertical="center"/>
    </xf>
    <xf numFmtId="0" fontId="4" fillId="0" borderId="0" xfId="8" applyNumberFormat="1" applyFont="1" applyFill="1" applyAlignment="1">
      <alignment vertical="center" wrapText="1"/>
    </xf>
    <xf numFmtId="0" fontId="0" fillId="0" borderId="0" xfId="8" applyNumberFormat="1" applyFont="1" applyFill="1" applyAlignment="1">
      <alignment vertical="center" wrapText="1"/>
    </xf>
    <xf numFmtId="0" fontId="11" fillId="4" borderId="29" xfId="0" applyFont="1" applyFill="1" applyBorder="1" applyAlignment="1">
      <alignment horizontal="left" vertical="center" wrapText="1"/>
    </xf>
    <xf numFmtId="165" fontId="12" fillId="0" borderId="7" xfId="1" applyNumberFormat="1" applyFont="1" applyBorder="1" applyAlignment="1">
      <alignment horizontal="right" vertical="center"/>
    </xf>
    <xf numFmtId="9" fontId="12" fillId="0" borderId="7" xfId="0" applyNumberFormat="1" applyFont="1" applyBorder="1" applyAlignment="1">
      <alignment vertical="center"/>
    </xf>
    <xf numFmtId="0" fontId="12" fillId="0" borderId="7" xfId="0" applyFont="1" applyBorder="1" applyAlignment="1">
      <alignment horizontal="right" vertical="center"/>
    </xf>
    <xf numFmtId="0" fontId="78" fillId="0" borderId="0" xfId="0" applyFont="1" applyAlignment="1">
      <alignment horizontal="center" vertical="center"/>
    </xf>
    <xf numFmtId="0" fontId="33" fillId="0" borderId="0" xfId="0" applyFont="1" applyAlignment="1">
      <alignment horizontal="center" vertical="center" wrapText="1"/>
    </xf>
    <xf numFmtId="3" fontId="17" fillId="0" borderId="0" xfId="0" applyNumberFormat="1" applyFont="1" applyAlignment="1">
      <alignment horizontal="center" vertical="center" wrapText="1"/>
    </xf>
    <xf numFmtId="3" fontId="8" fillId="0" borderId="0" xfId="0" applyNumberFormat="1" applyFont="1" applyAlignment="1">
      <alignment horizontal="center" vertical="center" wrapText="1"/>
    </xf>
    <xf numFmtId="0" fontId="12" fillId="0" borderId="0" xfId="0" applyFont="1" applyAlignment="1">
      <alignment horizontal="center" vertical="center"/>
    </xf>
    <xf numFmtId="0" fontId="17" fillId="0" borderId="0" xfId="0" applyFont="1" applyAlignment="1">
      <alignment horizontal="center" vertical="center"/>
    </xf>
    <xf numFmtId="0" fontId="36" fillId="0" borderId="0" xfId="0" applyFont="1" applyAlignment="1">
      <alignment horizontal="center" vertical="center"/>
    </xf>
    <xf numFmtId="0" fontId="41" fillId="0" borderId="0" xfId="0" applyFont="1" applyAlignment="1">
      <alignment horizontal="center" vertical="center" wrapText="1"/>
    </xf>
    <xf numFmtId="3" fontId="6" fillId="0" borderId="0" xfId="0" applyNumberFormat="1" applyFont="1" applyAlignment="1">
      <alignment horizontal="center" vertical="center"/>
    </xf>
    <xf numFmtId="3" fontId="5" fillId="0" borderId="0" xfId="0" applyNumberFormat="1" applyFont="1" applyAlignment="1">
      <alignment horizontal="center" vertical="center"/>
    </xf>
    <xf numFmtId="3" fontId="0" fillId="0" borderId="0" xfId="0" applyNumberFormat="1" applyAlignment="1">
      <alignment horizontal="center" vertical="center"/>
    </xf>
    <xf numFmtId="0" fontId="16" fillId="0" borderId="0" xfId="0" applyFont="1" applyAlignment="1">
      <alignment horizontal="left" wrapText="1"/>
    </xf>
    <xf numFmtId="3" fontId="17" fillId="0" borderId="0" xfId="0" applyNumberFormat="1" applyFont="1" applyAlignment="1">
      <alignment horizontal="center" vertical="center"/>
    </xf>
    <xf numFmtId="3" fontId="6" fillId="0" borderId="0" xfId="0" applyNumberFormat="1" applyFont="1" applyAlignment="1">
      <alignment horizontal="right" vertical="center"/>
    </xf>
    <xf numFmtId="3" fontId="6" fillId="0" borderId="84" xfId="0" applyNumberFormat="1" applyFont="1" applyBorder="1" applyAlignment="1">
      <alignment horizontal="center" vertical="center"/>
    </xf>
    <xf numFmtId="3" fontId="28" fillId="0" borderId="0" xfId="0" applyNumberFormat="1" applyFont="1" applyAlignment="1">
      <alignment horizontal="right" vertical="center"/>
    </xf>
    <xf numFmtId="0" fontId="28" fillId="0" borderId="0" xfId="0" applyFont="1" applyAlignment="1">
      <alignment horizontal="center" vertical="center"/>
    </xf>
    <xf numFmtId="3" fontId="39" fillId="0" borderId="84" xfId="0" applyNumberFormat="1" applyFont="1" applyBorder="1" applyAlignment="1">
      <alignment horizontal="center" vertical="center"/>
    </xf>
    <xf numFmtId="3" fontId="5" fillId="0" borderId="0" xfId="0" applyNumberFormat="1" applyFont="1" applyAlignment="1">
      <alignment horizontal="center"/>
    </xf>
    <xf numFmtId="0" fontId="64" fillId="0" borderId="0" xfId="0" applyFont="1" applyAlignment="1">
      <alignment horizontal="center" vertical="center"/>
    </xf>
    <xf numFmtId="3" fontId="46" fillId="0" borderId="0" xfId="0" applyNumberFormat="1" applyFont="1" applyAlignment="1">
      <alignment horizontal="center" wrapText="1"/>
    </xf>
    <xf numFmtId="3" fontId="6" fillId="0" borderId="84" xfId="0" applyNumberFormat="1" applyFont="1" applyBorder="1" applyAlignment="1">
      <alignment horizontal="center"/>
    </xf>
    <xf numFmtId="0" fontId="5" fillId="0" borderId="0" xfId="0" applyFont="1" applyAlignment="1">
      <alignment horizontal="center" vertical="center" wrapText="1"/>
    </xf>
    <xf numFmtId="0" fontId="33" fillId="0" borderId="0" xfId="0" applyFont="1" applyAlignment="1">
      <alignment horizontal="center" vertical="center"/>
    </xf>
    <xf numFmtId="0" fontId="74" fillId="0" borderId="0" xfId="0" applyFont="1" applyAlignment="1">
      <alignment horizontal="center" vertical="center"/>
    </xf>
    <xf numFmtId="0" fontId="6" fillId="0" borderId="84" xfId="0" applyFont="1" applyBorder="1" applyAlignment="1">
      <alignment horizontal="center" vertical="center"/>
    </xf>
    <xf numFmtId="165" fontId="5" fillId="0" borderId="35" xfId="2" applyNumberFormat="1" applyFont="1" applyFill="1" applyBorder="1" applyAlignment="1">
      <alignment horizontal="center" vertical="center" wrapText="1"/>
    </xf>
    <xf numFmtId="165" fontId="5" fillId="0" borderId="38" xfId="2" applyNumberFormat="1" applyFont="1" applyFill="1" applyBorder="1" applyAlignment="1">
      <alignment horizontal="center" vertical="center" wrapText="1"/>
    </xf>
    <xf numFmtId="165" fontId="5" fillId="0" borderId="36" xfId="2" applyNumberFormat="1" applyFont="1" applyFill="1" applyBorder="1" applyAlignment="1">
      <alignment horizontal="center" vertical="center" wrapText="1"/>
    </xf>
    <xf numFmtId="165" fontId="5" fillId="0" borderId="29" xfId="2" applyNumberFormat="1" applyFont="1" applyFill="1" applyBorder="1" applyAlignment="1">
      <alignment horizontal="center" vertical="center" wrapText="1"/>
    </xf>
    <xf numFmtId="0" fontId="5" fillId="0" borderId="36" xfId="2" applyNumberFormat="1" applyFont="1" applyFill="1" applyBorder="1" applyAlignment="1">
      <alignment horizontal="center" vertical="center" wrapText="1"/>
    </xf>
    <xf numFmtId="0" fontId="5" fillId="0" borderId="29" xfId="2" applyNumberFormat="1" applyFont="1" applyFill="1" applyBorder="1" applyAlignment="1">
      <alignment horizontal="center" vertical="center" wrapText="1"/>
    </xf>
    <xf numFmtId="165" fontId="5" fillId="0" borderId="81" xfId="2" applyNumberFormat="1" applyFont="1" applyFill="1" applyBorder="1" applyAlignment="1">
      <alignment horizontal="center" vertical="center" wrapText="1"/>
    </xf>
    <xf numFmtId="165" fontId="5" fillId="0" borderId="50" xfId="2" applyNumberFormat="1" applyFont="1" applyFill="1" applyBorder="1" applyAlignment="1">
      <alignment horizontal="center" vertical="center" wrapText="1"/>
    </xf>
    <xf numFmtId="165" fontId="18" fillId="6" borderId="36" xfId="2" applyNumberFormat="1" applyFont="1" applyFill="1" applyBorder="1" applyAlignment="1">
      <alignment horizontal="center" vertical="center" wrapText="1"/>
    </xf>
    <xf numFmtId="165" fontId="18" fillId="6" borderId="29" xfId="2" applyNumberFormat="1" applyFont="1" applyFill="1" applyBorder="1" applyAlignment="1">
      <alignment horizontal="center" vertical="center" wrapText="1"/>
    </xf>
    <xf numFmtId="165" fontId="5" fillId="6" borderId="36" xfId="2" applyNumberFormat="1" applyFont="1" applyFill="1" applyBorder="1" applyAlignment="1">
      <alignment horizontal="center" vertical="center" wrapText="1"/>
    </xf>
    <xf numFmtId="165" fontId="5" fillId="6" borderId="29" xfId="2" applyNumberFormat="1" applyFont="1" applyFill="1" applyBorder="1" applyAlignment="1">
      <alignment horizontal="center" vertical="center" wrapText="1"/>
    </xf>
    <xf numFmtId="165" fontId="21" fillId="0" borderId="36" xfId="2" applyNumberFormat="1" applyFont="1" applyFill="1" applyBorder="1" applyAlignment="1">
      <alignment horizontal="center" vertical="center" wrapText="1"/>
    </xf>
    <xf numFmtId="165" fontId="21" fillId="0" borderId="29" xfId="2" applyNumberFormat="1" applyFont="1" applyFill="1" applyBorder="1" applyAlignment="1">
      <alignment horizontal="center" vertical="center" wrapText="1"/>
    </xf>
    <xf numFmtId="170" fontId="5" fillId="0" borderId="36" xfId="8" applyNumberFormat="1" applyFont="1" applyFill="1" applyBorder="1" applyAlignment="1">
      <alignment horizontal="center" vertical="center" wrapText="1"/>
    </xf>
    <xf numFmtId="170" fontId="5" fillId="0" borderId="29" xfId="8" applyNumberFormat="1" applyFont="1" applyFill="1" applyBorder="1" applyAlignment="1">
      <alignment horizontal="center" vertical="center" wrapText="1"/>
    </xf>
    <xf numFmtId="0" fontId="4" fillId="0" borderId="0" xfId="0" applyFont="1" applyAlignment="1">
      <alignment horizontal="center" vertical="center"/>
    </xf>
    <xf numFmtId="0" fontId="17" fillId="0" borderId="0" xfId="0" applyFont="1" applyAlignment="1">
      <alignment horizontal="center" wrapText="1"/>
    </xf>
    <xf numFmtId="165" fontId="17" fillId="0" borderId="30" xfId="2" applyNumberFormat="1" applyFont="1" applyBorder="1" applyAlignment="1">
      <alignment horizontal="center" vertical="center" wrapText="1"/>
    </xf>
    <xf numFmtId="0" fontId="33" fillId="0" borderId="0" xfId="0" applyFont="1" applyAlignment="1">
      <alignment horizontal="right"/>
    </xf>
    <xf numFmtId="165" fontId="17" fillId="0" borderId="45" xfId="2" applyNumberFormat="1" applyFont="1" applyBorder="1" applyAlignment="1">
      <alignment horizontal="center" vertical="center" wrapText="1"/>
    </xf>
    <xf numFmtId="165" fontId="17" fillId="0" borderId="31" xfId="2" applyNumberFormat="1" applyFont="1" applyBorder="1" applyAlignment="1">
      <alignment horizontal="center" vertical="center" wrapText="1"/>
    </xf>
    <xf numFmtId="165" fontId="17" fillId="0" borderId="43" xfId="2" applyNumberFormat="1" applyFont="1" applyBorder="1" applyAlignment="1">
      <alignment horizontal="center" vertical="center" wrapText="1"/>
    </xf>
    <xf numFmtId="165" fontId="17" fillId="0" borderId="32" xfId="2" applyNumberFormat="1" applyFont="1" applyBorder="1" applyAlignment="1">
      <alignment horizontal="center" vertical="center" wrapText="1"/>
    </xf>
    <xf numFmtId="165" fontId="17" fillId="0" borderId="44" xfId="2" applyNumberFormat="1" applyFont="1" applyBorder="1" applyAlignment="1">
      <alignment horizontal="center" vertical="center" wrapText="1"/>
    </xf>
    <xf numFmtId="165" fontId="17" fillId="0" borderId="6" xfId="2" applyNumberFormat="1" applyFont="1" applyBorder="1" applyAlignment="1">
      <alignment horizontal="center" vertical="center" wrapText="1"/>
    </xf>
    <xf numFmtId="165" fontId="5" fillId="0" borderId="21" xfId="2" applyNumberFormat="1" applyFont="1" applyBorder="1" applyAlignment="1">
      <alignment horizontal="center" vertical="center" wrapText="1"/>
    </xf>
    <xf numFmtId="165" fontId="5" fillId="0" borderId="5" xfId="2" applyNumberFormat="1" applyFont="1" applyBorder="1" applyAlignment="1">
      <alignment horizontal="center" vertical="center" wrapText="1"/>
    </xf>
    <xf numFmtId="0" fontId="42" fillId="0" borderId="7" xfId="0" applyFont="1" applyBorder="1" applyAlignment="1">
      <alignment horizontal="center" vertical="center" wrapText="1"/>
    </xf>
    <xf numFmtId="0" fontId="54" fillId="0" borderId="7" xfId="0" applyFont="1" applyBorder="1" applyAlignment="1">
      <alignment horizontal="center" vertical="center" wrapText="1"/>
    </xf>
    <xf numFmtId="0" fontId="11" fillId="0" borderId="20" xfId="0" applyFont="1" applyBorder="1" applyAlignment="1">
      <alignment horizontal="center" vertical="center"/>
    </xf>
    <xf numFmtId="0" fontId="41" fillId="0" borderId="0" xfId="0" applyFont="1" applyAlignment="1">
      <alignment horizontal="center" vertical="center"/>
    </xf>
    <xf numFmtId="0" fontId="22" fillId="0" borderId="0" xfId="0" applyFont="1" applyAlignment="1">
      <alignment horizontal="center" vertical="center"/>
    </xf>
    <xf numFmtId="0" fontId="105" fillId="0" borderId="0" xfId="0" applyFont="1" applyAlignment="1">
      <alignment horizontal="center" vertical="center"/>
    </xf>
    <xf numFmtId="0" fontId="121" fillId="0" borderId="0" xfId="15" applyFont="1" applyAlignment="1">
      <alignment horizontal="center" vertical="top" wrapText="1"/>
    </xf>
    <xf numFmtId="0" fontId="24" fillId="0" borderId="0" xfId="15" applyFont="1" applyAlignment="1">
      <alignment horizontal="center" vertical="top" wrapText="1"/>
    </xf>
    <xf numFmtId="0" fontId="121" fillId="0" borderId="0" xfId="15" applyFont="1" applyAlignment="1">
      <alignment horizontal="left"/>
    </xf>
    <xf numFmtId="0" fontId="122" fillId="0" borderId="0" xfId="15" applyFont="1" applyAlignment="1">
      <alignment horizontal="center"/>
    </xf>
    <xf numFmtId="0" fontId="122" fillId="0" borderId="0" xfId="15" applyFont="1" applyAlignment="1">
      <alignment horizontal="left"/>
    </xf>
    <xf numFmtId="0" fontId="30" fillId="0" borderId="0" xfId="15" applyFont="1" applyAlignment="1">
      <alignment horizontal="center"/>
    </xf>
    <xf numFmtId="0" fontId="39" fillId="0" borderId="0" xfId="15" applyFont="1" applyAlignment="1">
      <alignment horizontal="center"/>
    </xf>
    <xf numFmtId="0" fontId="35" fillId="0" borderId="0" xfId="15" applyFont="1" applyAlignment="1">
      <alignment horizontal="center"/>
    </xf>
    <xf numFmtId="0" fontId="44" fillId="0" borderId="0" xfId="15" applyFont="1" applyAlignment="1">
      <alignment horizontal="center" vertical="top" wrapText="1"/>
    </xf>
    <xf numFmtId="49" fontId="115" fillId="0" borderId="22" xfId="15" applyNumberFormat="1" applyFont="1" applyBorder="1" applyAlignment="1">
      <alignment horizontal="left" vertical="center" wrapText="1"/>
    </xf>
    <xf numFmtId="49" fontId="115" fillId="0" borderId="23" xfId="15" applyNumberFormat="1" applyFont="1" applyBorder="1" applyAlignment="1">
      <alignment horizontal="left" vertical="center" wrapText="1"/>
    </xf>
    <xf numFmtId="0" fontId="40" fillId="0" borderId="0" xfId="13" applyFont="1" applyAlignment="1">
      <alignment horizontal="center"/>
    </xf>
    <xf numFmtId="0" fontId="35" fillId="0" borderId="0" xfId="13" applyFont="1" applyAlignment="1">
      <alignment horizontal="center"/>
    </xf>
    <xf numFmtId="0" fontId="111" fillId="0" borderId="0" xfId="13" applyFont="1" applyAlignment="1">
      <alignment horizontal="center" wrapText="1"/>
    </xf>
    <xf numFmtId="0" fontId="111" fillId="0" borderId="0" xfId="13" applyFont="1" applyAlignment="1">
      <alignment horizontal="center"/>
    </xf>
    <xf numFmtId="0" fontId="35" fillId="0" borderId="7" xfId="13" applyFont="1" applyBorder="1" applyAlignment="1">
      <alignment horizontal="center" vertical="center" wrapText="1"/>
    </xf>
    <xf numFmtId="0" fontId="35" fillId="0" borderId="22" xfId="13" applyFont="1" applyBorder="1" applyAlignment="1">
      <alignment horizontal="center"/>
    </xf>
    <xf numFmtId="0" fontId="35" fillId="0" borderId="23" xfId="13" applyFont="1" applyBorder="1" applyAlignment="1">
      <alignment horizontal="center"/>
    </xf>
    <xf numFmtId="0" fontId="35" fillId="0" borderId="24" xfId="13" applyFont="1" applyBorder="1" applyAlignment="1">
      <alignment horizontal="center"/>
    </xf>
    <xf numFmtId="0" fontId="17" fillId="0" borderId="0" xfId="0" applyFont="1" applyAlignment="1">
      <alignment horizontal="center" vertical="center" wrapText="1"/>
    </xf>
    <xf numFmtId="0" fontId="64" fillId="0" borderId="0" xfId="0" applyFont="1" applyAlignment="1">
      <alignment horizontal="center" vertical="center" wrapText="1"/>
    </xf>
    <xf numFmtId="0" fontId="8" fillId="0" borderId="7" xfId="0" applyFont="1" applyBorder="1" applyAlignment="1">
      <alignment horizontal="center" vertical="center" wrapText="1"/>
    </xf>
    <xf numFmtId="0" fontId="28" fillId="0" borderId="0" xfId="9" applyFont="1" applyAlignment="1">
      <alignment horizontal="center" vertical="center" wrapText="1"/>
    </xf>
    <xf numFmtId="0" fontId="29" fillId="0" borderId="22" xfId="9" applyFont="1" applyBorder="1" applyAlignment="1">
      <alignment horizontal="center" vertical="center"/>
    </xf>
    <xf numFmtId="0" fontId="29" fillId="0" borderId="23" xfId="9" applyFont="1" applyBorder="1" applyAlignment="1">
      <alignment horizontal="center" vertical="center"/>
    </xf>
    <xf numFmtId="0" fontId="29" fillId="0" borderId="24" xfId="9" applyFont="1" applyBorder="1" applyAlignment="1">
      <alignment horizontal="center" vertical="center"/>
    </xf>
    <xf numFmtId="0" fontId="17" fillId="0" borderId="62" xfId="0" applyFont="1" applyBorder="1" applyAlignment="1">
      <alignment horizontal="center" vertical="center" wrapText="1"/>
    </xf>
    <xf numFmtId="0" fontId="17" fillId="0" borderId="60"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60" xfId="0" applyFont="1" applyBorder="1" applyAlignment="1">
      <alignment horizontal="center" vertical="center" wrapText="1"/>
    </xf>
    <xf numFmtId="0" fontId="38" fillId="0" borderId="0" xfId="0" applyFont="1"/>
    <xf numFmtId="0" fontId="12" fillId="0" borderId="0" xfId="0" applyFont="1"/>
    <xf numFmtId="0" fontId="17" fillId="0" borderId="82" xfId="0" applyFont="1" applyBorder="1" applyAlignment="1">
      <alignment horizontal="center" vertical="center" wrapText="1"/>
    </xf>
    <xf numFmtId="0" fontId="17" fillId="0" borderId="66" xfId="0" applyFont="1" applyBorder="1" applyAlignment="1">
      <alignment horizontal="center" vertical="center" wrapText="1"/>
    </xf>
    <xf numFmtId="0" fontId="17" fillId="0" borderId="83" xfId="0" applyFont="1" applyBorder="1" applyAlignment="1">
      <alignment horizontal="center" vertical="center" wrapText="1"/>
    </xf>
    <xf numFmtId="0" fontId="17" fillId="0" borderId="58"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62" xfId="0" applyFont="1" applyBorder="1" applyAlignment="1">
      <alignment horizontal="center" vertical="center"/>
    </xf>
    <xf numFmtId="0" fontId="17" fillId="0" borderId="54" xfId="0" applyFont="1" applyBorder="1" applyAlignment="1">
      <alignment horizontal="center" vertical="center"/>
    </xf>
    <xf numFmtId="0" fontId="0" fillId="0" borderId="0" xfId="0"/>
    <xf numFmtId="0" fontId="79" fillId="0" borderId="0" xfId="0" applyFont="1" applyAlignment="1">
      <alignment horizontal="center" vertical="center"/>
    </xf>
    <xf numFmtId="0" fontId="82" fillId="0" borderId="0" xfId="0" applyFont="1"/>
    <xf numFmtId="0" fontId="69" fillId="0" borderId="22" xfId="7" applyFont="1" applyBorder="1" applyAlignment="1">
      <alignment horizontal="center" vertical="center" wrapText="1"/>
    </xf>
    <xf numFmtId="0" fontId="69" fillId="0" borderId="23" xfId="7" applyFont="1" applyBorder="1" applyAlignment="1">
      <alignment horizontal="center" vertical="center" wrapText="1"/>
    </xf>
    <xf numFmtId="0" fontId="69" fillId="0" borderId="24" xfId="7" applyFont="1" applyBorder="1" applyAlignment="1">
      <alignment horizontal="center" vertical="center" wrapText="1"/>
    </xf>
    <xf numFmtId="0" fontId="69" fillId="0" borderId="7" xfId="7" applyFont="1" applyBorder="1" applyAlignment="1">
      <alignment horizontal="center" vertical="center" wrapText="1"/>
    </xf>
    <xf numFmtId="0" fontId="69" fillId="0" borderId="7" xfId="7" applyFont="1" applyBorder="1" applyAlignment="1">
      <alignment horizontal="left" vertical="center" wrapText="1"/>
    </xf>
    <xf numFmtId="0" fontId="58" fillId="0" borderId="7" xfId="7" applyFont="1" applyBorder="1" applyAlignment="1">
      <alignment horizontal="center" vertical="center" wrapText="1"/>
    </xf>
    <xf numFmtId="0" fontId="58" fillId="0" borderId="25" xfId="7" applyFont="1" applyBorder="1" applyAlignment="1">
      <alignment horizontal="center" vertical="center" wrapText="1"/>
    </xf>
    <xf numFmtId="0" fontId="58" fillId="0" borderId="51" xfId="7" applyFont="1" applyBorder="1" applyAlignment="1">
      <alignment horizontal="center" vertical="center" wrapText="1"/>
    </xf>
    <xf numFmtId="0" fontId="58" fillId="0" borderId="26" xfId="7" applyFont="1" applyBorder="1" applyAlignment="1">
      <alignment horizontal="center" vertical="center" wrapText="1"/>
    </xf>
    <xf numFmtId="0" fontId="58" fillId="0" borderId="27" xfId="7" applyFont="1" applyBorder="1" applyAlignment="1">
      <alignment horizontal="center" vertical="center" wrapText="1"/>
    </xf>
    <xf numFmtId="0" fontId="58" fillId="0" borderId="20" xfId="7" applyFont="1" applyBorder="1" applyAlignment="1">
      <alignment horizontal="center" vertical="center" wrapText="1"/>
    </xf>
    <xf numFmtId="0" fontId="58" fillId="0" borderId="28" xfId="7" applyFont="1" applyBorder="1" applyAlignment="1">
      <alignment horizontal="center" vertical="center" wrapText="1"/>
    </xf>
    <xf numFmtId="0" fontId="83" fillId="0" borderId="22" xfId="7" applyFont="1" applyBorder="1" applyAlignment="1">
      <alignment horizontal="left" vertical="center" wrapText="1"/>
    </xf>
    <xf numFmtId="0" fontId="83" fillId="0" borderId="23" xfId="7" applyFont="1" applyBorder="1" applyAlignment="1">
      <alignment horizontal="left" vertical="center" wrapText="1"/>
    </xf>
    <xf numFmtId="0" fontId="83" fillId="0" borderId="24" xfId="7" applyFont="1" applyBorder="1" applyAlignment="1">
      <alignment horizontal="left" vertical="center" wrapText="1"/>
    </xf>
    <xf numFmtId="0" fontId="83" fillId="0" borderId="7" xfId="7" applyFont="1" applyBorder="1" applyAlignment="1">
      <alignment horizontal="center" vertical="center" wrapText="1"/>
    </xf>
    <xf numFmtId="0" fontId="83" fillId="0" borderId="7" xfId="7" applyFont="1" applyBorder="1" applyAlignment="1">
      <alignment horizontal="left" vertical="center" wrapText="1"/>
    </xf>
    <xf numFmtId="0" fontId="35" fillId="0" borderId="0" xfId="0" applyFont="1" applyAlignment="1">
      <alignment horizontal="center" vertical="center" wrapText="1"/>
    </xf>
    <xf numFmtId="0" fontId="58" fillId="0" borderId="22" xfId="7" applyFont="1" applyBorder="1" applyAlignment="1">
      <alignment horizontal="center" vertical="center" wrapText="1"/>
    </xf>
    <xf numFmtId="0" fontId="58" fillId="0" borderId="23" xfId="7" applyFont="1" applyBorder="1" applyAlignment="1">
      <alignment horizontal="center" vertical="center" wrapText="1"/>
    </xf>
    <xf numFmtId="0" fontId="58" fillId="0" borderId="24" xfId="7" applyFont="1" applyBorder="1" applyAlignment="1">
      <alignment horizontal="center" vertical="center" wrapText="1"/>
    </xf>
    <xf numFmtId="0" fontId="58" fillId="8" borderId="22" xfId="7" applyFont="1" applyFill="1" applyBorder="1" applyAlignment="1">
      <alignment horizontal="left" vertical="center" wrapText="1"/>
    </xf>
    <xf numFmtId="0" fontId="58" fillId="8" borderId="23" xfId="7" applyFont="1" applyFill="1" applyBorder="1" applyAlignment="1">
      <alignment horizontal="left" vertical="center" wrapText="1"/>
    </xf>
    <xf numFmtId="0" fontId="58" fillId="8" borderId="24" xfId="7" applyFont="1" applyFill="1" applyBorder="1" applyAlignment="1">
      <alignment horizontal="left" vertical="center" wrapText="1"/>
    </xf>
    <xf numFmtId="0" fontId="69" fillId="0" borderId="22" xfId="7" applyFont="1" applyBorder="1" applyAlignment="1">
      <alignment horizontal="left" vertical="center" wrapText="1"/>
    </xf>
    <xf numFmtId="0" fontId="69" fillId="0" borderId="23" xfId="7" applyFont="1" applyBorder="1" applyAlignment="1">
      <alignment horizontal="left" vertical="center" wrapText="1"/>
    </xf>
    <xf numFmtId="0" fontId="69" fillId="0" borderId="24" xfId="7" applyFont="1" applyBorder="1" applyAlignment="1">
      <alignment horizontal="left" vertical="center" wrapText="1"/>
    </xf>
    <xf numFmtId="0" fontId="58" fillId="9" borderId="22" xfId="7" applyFont="1" applyFill="1" applyBorder="1" applyAlignment="1">
      <alignment horizontal="left" vertical="center" wrapText="1"/>
    </xf>
    <xf numFmtId="0" fontId="58" fillId="9" borderId="23" xfId="7" applyFont="1" applyFill="1" applyBorder="1" applyAlignment="1">
      <alignment horizontal="left" vertical="center" wrapText="1"/>
    </xf>
    <xf numFmtId="0" fontId="58" fillId="9" borderId="24" xfId="7" applyFont="1" applyFill="1" applyBorder="1" applyAlignment="1">
      <alignment horizontal="left" vertical="center" wrapText="1"/>
    </xf>
    <xf numFmtId="0" fontId="58" fillId="10" borderId="22" xfId="7" applyFont="1" applyFill="1" applyBorder="1" applyAlignment="1">
      <alignment horizontal="left" vertical="center" wrapText="1"/>
    </xf>
    <xf numFmtId="0" fontId="58" fillId="10" borderId="23" xfId="7" applyFont="1" applyFill="1" applyBorder="1" applyAlignment="1">
      <alignment horizontal="left" vertical="center" wrapText="1"/>
    </xf>
    <xf numFmtId="0" fontId="58" fillId="10" borderId="24" xfId="7" applyFont="1" applyFill="1" applyBorder="1" applyAlignment="1">
      <alignment horizontal="left" vertical="center" wrapText="1"/>
    </xf>
    <xf numFmtId="0" fontId="58" fillId="0" borderId="21" xfId="7" applyFont="1" applyBorder="1" applyAlignment="1">
      <alignment horizontal="center" vertical="center" wrapText="1"/>
    </xf>
    <xf numFmtId="0" fontId="58" fillId="0" borderId="5" xfId="7" applyFont="1" applyBorder="1" applyAlignment="1">
      <alignment horizontal="center" vertical="center" wrapText="1"/>
    </xf>
    <xf numFmtId="0" fontId="58" fillId="0" borderId="22" xfId="0" applyFont="1" applyBorder="1" applyAlignment="1">
      <alignment horizontal="center" vertical="center"/>
    </xf>
    <xf numFmtId="0" fontId="58" fillId="0" borderId="24" xfId="0" applyFont="1" applyBorder="1" applyAlignment="1">
      <alignment horizontal="center" vertical="center"/>
    </xf>
    <xf numFmtId="0" fontId="58" fillId="2" borderId="7" xfId="7" applyFont="1" applyFill="1" applyBorder="1" applyAlignment="1">
      <alignment horizontal="center" vertical="center" wrapText="1"/>
    </xf>
    <xf numFmtId="0" fontId="58" fillId="2" borderId="7" xfId="0" applyFont="1" applyFill="1" applyBorder="1" applyAlignment="1">
      <alignment horizontal="center" vertical="center" wrapText="1"/>
    </xf>
    <xf numFmtId="0" fontId="69" fillId="2" borderId="7" xfId="0" applyFont="1" applyFill="1" applyBorder="1" applyAlignment="1">
      <alignment horizontal="center" vertical="center" wrapText="1"/>
    </xf>
    <xf numFmtId="0" fontId="83" fillId="2" borderId="22" xfId="7" applyFont="1" applyFill="1" applyBorder="1" applyAlignment="1">
      <alignment horizontal="left" vertical="center" wrapText="1"/>
    </xf>
    <xf numFmtId="0" fontId="83" fillId="2" borderId="23" xfId="7" applyFont="1" applyFill="1" applyBorder="1" applyAlignment="1">
      <alignment horizontal="left" vertical="center" wrapText="1"/>
    </xf>
    <xf numFmtId="0" fontId="83" fillId="2" borderId="24" xfId="7" applyFont="1" applyFill="1" applyBorder="1" applyAlignment="1">
      <alignment horizontal="left" vertical="center" wrapText="1"/>
    </xf>
    <xf numFmtId="0" fontId="58" fillId="2" borderId="21" xfId="0" applyFont="1" applyFill="1" applyBorder="1" applyAlignment="1">
      <alignment horizontal="center" vertical="center" wrapText="1"/>
    </xf>
    <xf numFmtId="0" fontId="58" fillId="2" borderId="5" xfId="0" applyFont="1" applyFill="1" applyBorder="1" applyAlignment="1">
      <alignment horizontal="center" vertical="center" wrapText="1"/>
    </xf>
    <xf numFmtId="0" fontId="58" fillId="0" borderId="6" xfId="7" applyFont="1" applyBorder="1" applyAlignment="1">
      <alignment horizontal="center" vertical="center" wrapText="1"/>
    </xf>
    <xf numFmtId="0" fontId="58" fillId="0" borderId="23" xfId="0" applyFont="1" applyBorder="1" applyAlignment="1">
      <alignment horizontal="center" vertical="center"/>
    </xf>
    <xf numFmtId="0" fontId="58" fillId="0" borderId="7" xfId="0" applyFont="1" applyBorder="1" applyAlignment="1">
      <alignment horizontal="center" vertical="center"/>
    </xf>
    <xf numFmtId="0" fontId="69" fillId="0" borderId="22" xfId="0" applyFont="1" applyBorder="1" applyAlignment="1">
      <alignment horizontal="center" vertical="center"/>
    </xf>
    <xf numFmtId="0" fontId="69" fillId="0" borderId="23" xfId="0" applyFont="1" applyBorder="1" applyAlignment="1">
      <alignment horizontal="center" vertical="center"/>
    </xf>
    <xf numFmtId="0" fontId="69" fillId="0" borderId="24" xfId="0" applyFont="1" applyBorder="1" applyAlignment="1">
      <alignment horizontal="center" vertical="center"/>
    </xf>
    <xf numFmtId="0" fontId="58" fillId="8" borderId="22" xfId="0" applyFont="1" applyFill="1" applyBorder="1" applyAlignment="1">
      <alignment horizontal="left" vertical="center"/>
    </xf>
    <xf numFmtId="0" fontId="58" fillId="8" borderId="23" xfId="0" applyFont="1" applyFill="1" applyBorder="1" applyAlignment="1">
      <alignment horizontal="left" vertical="center"/>
    </xf>
    <xf numFmtId="0" fontId="58" fillId="8" borderId="24" xfId="0" applyFont="1" applyFill="1" applyBorder="1" applyAlignment="1">
      <alignment horizontal="left" vertical="center"/>
    </xf>
    <xf numFmtId="0" fontId="69" fillId="2" borderId="7" xfId="7" applyFont="1" applyFill="1" applyBorder="1" applyAlignment="1">
      <alignment horizontal="center" vertical="center"/>
    </xf>
    <xf numFmtId="0" fontId="83" fillId="2" borderId="22" xfId="7" applyFont="1" applyFill="1" applyBorder="1" applyAlignment="1">
      <alignment horizontal="center" vertical="center"/>
    </xf>
    <xf numFmtId="0" fontId="83" fillId="2" borderId="23" xfId="7" applyFont="1" applyFill="1" applyBorder="1" applyAlignment="1">
      <alignment horizontal="center" vertical="center"/>
    </xf>
    <xf numFmtId="0" fontId="83" fillId="2" borderId="24" xfId="7" applyFont="1" applyFill="1" applyBorder="1" applyAlignment="1">
      <alignment horizontal="center" vertical="center"/>
    </xf>
    <xf numFmtId="0" fontId="69" fillId="2" borderId="22" xfId="7" applyFont="1" applyFill="1" applyBorder="1" applyAlignment="1">
      <alignment horizontal="center" vertical="center"/>
    </xf>
    <xf numFmtId="0" fontId="69" fillId="2" borderId="23" xfId="7" applyFont="1" applyFill="1" applyBorder="1" applyAlignment="1">
      <alignment horizontal="center" vertical="center"/>
    </xf>
    <xf numFmtId="0" fontId="69" fillId="2" borderId="24" xfId="7" applyFont="1" applyFill="1" applyBorder="1" applyAlignment="1">
      <alignment horizontal="center" vertical="center"/>
    </xf>
    <xf numFmtId="0" fontId="58" fillId="2" borderId="22" xfId="7" applyFont="1" applyFill="1" applyBorder="1" applyAlignment="1">
      <alignment horizontal="left" vertical="center"/>
    </xf>
    <xf numFmtId="0" fontId="58" fillId="2" borderId="23" xfId="7" applyFont="1" applyFill="1" applyBorder="1" applyAlignment="1">
      <alignment horizontal="left" vertical="center"/>
    </xf>
    <xf numFmtId="0" fontId="58" fillId="2" borderId="24" xfId="7" applyFont="1" applyFill="1" applyBorder="1" applyAlignment="1">
      <alignment horizontal="left" vertical="center"/>
    </xf>
    <xf numFmtId="0" fontId="58" fillId="0" borderId="0" xfId="7" applyFont="1" applyAlignment="1">
      <alignment horizontal="center" vertical="center"/>
    </xf>
    <xf numFmtId="0" fontId="72" fillId="0" borderId="0" xfId="7" applyFont="1" applyAlignment="1">
      <alignment horizontal="center" vertical="center"/>
    </xf>
    <xf numFmtId="0" fontId="79" fillId="0" borderId="20" xfId="7" applyFont="1" applyBorder="1" applyAlignment="1">
      <alignment horizontal="center" vertical="center"/>
    </xf>
    <xf numFmtId="0" fontId="58" fillId="8" borderId="22" xfId="7" applyFont="1" applyFill="1" applyBorder="1" applyAlignment="1">
      <alignment horizontal="left" vertical="center"/>
    </xf>
    <xf numFmtId="0" fontId="58" fillId="8" borderId="23" xfId="7" applyFont="1" applyFill="1" applyBorder="1" applyAlignment="1">
      <alignment horizontal="left" vertical="center"/>
    </xf>
    <xf numFmtId="0" fontId="58" fillId="8" borderId="24" xfId="7" applyFont="1" applyFill="1" applyBorder="1" applyAlignment="1">
      <alignment horizontal="left" vertical="center"/>
    </xf>
    <xf numFmtId="0" fontId="58" fillId="0" borderId="21" xfId="7" applyFont="1" applyBorder="1" applyAlignment="1">
      <alignment horizontal="center" vertical="center"/>
    </xf>
    <xf numFmtId="0" fontId="58" fillId="0" borderId="5" xfId="7" applyFont="1" applyBorder="1" applyAlignment="1">
      <alignment horizontal="center" vertical="center"/>
    </xf>
    <xf numFmtId="0" fontId="58" fillId="0" borderId="7" xfId="7" applyFont="1" applyBorder="1" applyAlignment="1">
      <alignment horizontal="center" vertical="center"/>
    </xf>
    <xf numFmtId="0" fontId="58" fillId="0" borderId="25" xfId="7" applyFont="1" applyBorder="1" applyAlignment="1">
      <alignment horizontal="center" vertical="center"/>
    </xf>
    <xf numFmtId="0" fontId="58" fillId="0" borderId="51" xfId="7" applyFont="1" applyBorder="1" applyAlignment="1">
      <alignment horizontal="center" vertical="center"/>
    </xf>
    <xf numFmtId="0" fontId="58" fillId="0" borderId="26" xfId="7" applyFont="1" applyBorder="1" applyAlignment="1">
      <alignment horizontal="center" vertical="center"/>
    </xf>
    <xf numFmtId="0" fontId="58" fillId="0" borderId="27" xfId="7" applyFont="1" applyBorder="1" applyAlignment="1">
      <alignment horizontal="center" vertical="center"/>
    </xf>
    <xf numFmtId="0" fontId="58" fillId="0" borderId="20" xfId="7" applyFont="1" applyBorder="1" applyAlignment="1">
      <alignment horizontal="center" vertical="center"/>
    </xf>
    <xf numFmtId="0" fontId="58" fillId="0" borderId="28" xfId="7" applyFont="1" applyBorder="1" applyAlignment="1">
      <alignment horizontal="center" vertical="center"/>
    </xf>
    <xf numFmtId="0" fontId="36" fillId="4" borderId="0" xfId="0" applyFont="1" applyFill="1" applyAlignment="1">
      <alignment horizontal="center" vertical="center" wrapText="1"/>
    </xf>
    <xf numFmtId="0" fontId="22" fillId="0" borderId="0" xfId="0" applyFont="1" applyAlignment="1">
      <alignment horizontal="center" vertical="center" wrapText="1"/>
    </xf>
    <xf numFmtId="0" fontId="25" fillId="0" borderId="0" xfId="0" applyFont="1" applyAlignment="1">
      <alignment horizontal="center" vertical="center"/>
    </xf>
    <xf numFmtId="165" fontId="25" fillId="0" borderId="7" xfId="2" applyNumberFormat="1" applyFont="1" applyBorder="1" applyAlignment="1">
      <alignment horizontal="center" vertical="center" wrapText="1"/>
    </xf>
    <xf numFmtId="41" fontId="25" fillId="0" borderId="7" xfId="8" applyFont="1" applyBorder="1" applyAlignment="1">
      <alignment horizontal="center" vertical="center" wrapText="1"/>
    </xf>
    <xf numFmtId="41" fontId="74" fillId="0" borderId="22" xfId="8" applyFont="1" applyBorder="1" applyAlignment="1">
      <alignment horizontal="center" vertical="center" wrapText="1"/>
    </xf>
    <xf numFmtId="41" fontId="74" fillId="0" borderId="23" xfId="8" applyFont="1" applyBorder="1" applyAlignment="1">
      <alignment horizontal="center" vertical="center" wrapText="1"/>
    </xf>
    <xf numFmtId="41" fontId="74" fillId="0" borderId="24" xfId="8" applyFont="1" applyBorder="1" applyAlignment="1">
      <alignment horizontal="center" vertical="center" wrapText="1"/>
    </xf>
    <xf numFmtId="0" fontId="30" fillId="0" borderId="0" xfId="0" applyFont="1" applyAlignment="1">
      <alignment horizontal="center" vertical="center"/>
    </xf>
    <xf numFmtId="0" fontId="5" fillId="0" borderId="0" xfId="0" applyFont="1" applyAlignment="1">
      <alignment horizontal="center" vertical="center"/>
    </xf>
    <xf numFmtId="0" fontId="32" fillId="0" borderId="0" xfId="0" applyFont="1" applyAlignment="1">
      <alignment horizontal="center" vertical="center"/>
    </xf>
    <xf numFmtId="0" fontId="11" fillId="0" borderId="60" xfId="0" applyFont="1" applyBorder="1" applyAlignment="1">
      <alignment vertical="center"/>
    </xf>
    <xf numFmtId="0" fontId="11" fillId="0" borderId="54" xfId="0" applyFont="1" applyBorder="1" applyAlignment="1">
      <alignment vertical="center"/>
    </xf>
    <xf numFmtId="0" fontId="17" fillId="12" borderId="62" xfId="0" applyFont="1" applyFill="1" applyBorder="1" applyAlignment="1">
      <alignment horizontal="center" vertical="center"/>
    </xf>
    <xf numFmtId="165" fontId="17" fillId="0" borderId="64" xfId="0" applyNumberFormat="1" applyFont="1" applyBorder="1" applyAlignment="1">
      <alignment horizontal="center" vertical="center" wrapText="1"/>
    </xf>
    <xf numFmtId="0" fontId="11" fillId="0" borderId="59" xfId="0" applyFont="1" applyBorder="1" applyAlignment="1">
      <alignment vertical="center"/>
    </xf>
    <xf numFmtId="165" fontId="17" fillId="0" borderId="62" xfId="0" applyNumberFormat="1" applyFont="1" applyBorder="1" applyAlignment="1">
      <alignment horizontal="center" vertical="center" wrapText="1"/>
    </xf>
    <xf numFmtId="0" fontId="17" fillId="0" borderId="64" xfId="0" applyFont="1" applyBorder="1" applyAlignment="1">
      <alignment horizontal="center" vertical="center" wrapText="1"/>
    </xf>
    <xf numFmtId="0" fontId="11" fillId="0" borderId="65" xfId="0" applyFont="1" applyBorder="1" applyAlignment="1">
      <alignment vertical="center"/>
    </xf>
    <xf numFmtId="0" fontId="4" fillId="0" borderId="63" xfId="0" applyFont="1" applyBorder="1" applyAlignment="1">
      <alignment vertical="center"/>
    </xf>
    <xf numFmtId="0" fontId="11" fillId="0" borderId="63" xfId="0" applyFont="1" applyBorder="1" applyAlignment="1">
      <alignment vertical="center"/>
    </xf>
    <xf numFmtId="0" fontId="12" fillId="0" borderId="0" xfId="0" applyFont="1" applyAlignment="1">
      <alignment vertical="center"/>
    </xf>
    <xf numFmtId="0" fontId="17" fillId="0" borderId="60" xfId="0" applyFont="1" applyBorder="1" applyAlignment="1">
      <alignment horizontal="center" vertical="center"/>
    </xf>
    <xf numFmtId="0" fontId="29" fillId="0" borderId="54" xfId="0" applyFont="1" applyBorder="1" applyAlignment="1">
      <alignment vertical="center"/>
    </xf>
    <xf numFmtId="0" fontId="17" fillId="0" borderId="61" xfId="0" applyFont="1" applyBorder="1" applyAlignment="1">
      <alignment horizontal="center" vertical="center" wrapText="1"/>
    </xf>
    <xf numFmtId="0" fontId="29" fillId="0" borderId="58" xfId="0" applyFont="1" applyBorder="1" applyAlignment="1">
      <alignment vertical="center"/>
    </xf>
    <xf numFmtId="0" fontId="17" fillId="0" borderId="63" xfId="0" applyFont="1" applyBorder="1" applyAlignment="1">
      <alignment horizontal="center" vertical="center" wrapText="1"/>
    </xf>
    <xf numFmtId="0" fontId="29" fillId="0" borderId="63" xfId="0" applyFont="1" applyBorder="1" applyAlignment="1">
      <alignment vertical="center" wrapText="1"/>
    </xf>
    <xf numFmtId="0" fontId="29" fillId="0" borderId="58" xfId="0" applyFont="1" applyBorder="1" applyAlignment="1">
      <alignment vertical="center" wrapText="1"/>
    </xf>
    <xf numFmtId="0" fontId="17" fillId="0" borderId="61" xfId="0" applyFont="1" applyBorder="1" applyAlignment="1">
      <alignment horizontal="center" vertical="center"/>
    </xf>
    <xf numFmtId="0" fontId="85" fillId="0" borderId="0" xfId="0" applyFont="1" applyAlignment="1">
      <alignment horizontal="right" vertical="center"/>
    </xf>
    <xf numFmtId="0" fontId="3" fillId="0" borderId="0" xfId="0" applyFont="1" applyAlignment="1">
      <alignment vertical="center"/>
    </xf>
    <xf numFmtId="0" fontId="55" fillId="0" borderId="0" xfId="0" applyFont="1" applyAlignment="1">
      <alignment horizontal="center" vertical="center"/>
    </xf>
    <xf numFmtId="0" fontId="80" fillId="0" borderId="0" xfId="0" applyFont="1" applyAlignment="1">
      <alignment horizontal="center" vertical="center"/>
    </xf>
    <xf numFmtId="0" fontId="84" fillId="0" borderId="0" xfId="0" applyFont="1" applyAlignment="1">
      <alignment horizontal="center" vertical="center"/>
    </xf>
    <xf numFmtId="0" fontId="70" fillId="0" borderId="0" xfId="0" applyFont="1" applyAlignment="1">
      <alignment horizontal="center" vertical="center"/>
    </xf>
    <xf numFmtId="3" fontId="85" fillId="0" borderId="0" xfId="0" applyNumberFormat="1" applyFont="1" applyAlignment="1">
      <alignment horizontal="right" vertical="center"/>
    </xf>
    <xf numFmtId="0" fontId="40" fillId="0" borderId="0" xfId="0" applyFont="1" applyAlignment="1">
      <alignment horizontal="left" vertical="center" wrapText="1"/>
    </xf>
    <xf numFmtId="0" fontId="29" fillId="0" borderId="0" xfId="0" applyFont="1" applyAlignment="1">
      <alignment horizontal="center" vertical="center"/>
    </xf>
    <xf numFmtId="0" fontId="28" fillId="0" borderId="0" xfId="0" applyFont="1" applyAlignment="1">
      <alignment horizontal="right" vertical="center"/>
    </xf>
    <xf numFmtId="0" fontId="39" fillId="0" borderId="0" xfId="0" applyFont="1" applyAlignment="1">
      <alignment horizontal="right" vertical="center"/>
    </xf>
    <xf numFmtId="0" fontId="71" fillId="13" borderId="76" xfId="0" applyFont="1" applyFill="1" applyBorder="1" applyAlignment="1">
      <alignment horizontal="center" vertical="center" wrapText="1"/>
    </xf>
    <xf numFmtId="0" fontId="71" fillId="13" borderId="77" xfId="0" applyFont="1" applyFill="1" applyBorder="1" applyAlignment="1">
      <alignment horizontal="center" vertical="center" wrapText="1"/>
    </xf>
    <xf numFmtId="0" fontId="86" fillId="13" borderId="76" xfId="0" applyFont="1" applyFill="1" applyBorder="1" applyAlignment="1">
      <alignment horizontal="center" vertical="center" wrapText="1"/>
    </xf>
    <xf numFmtId="0" fontId="86" fillId="13" borderId="77" xfId="0" applyFont="1" applyFill="1" applyBorder="1" applyAlignment="1">
      <alignment horizontal="center" vertical="center" wrapText="1"/>
    </xf>
    <xf numFmtId="0" fontId="87" fillId="13" borderId="76" xfId="0" applyFont="1" applyFill="1" applyBorder="1" applyAlignment="1">
      <alignment horizontal="center" vertical="center" wrapText="1"/>
    </xf>
    <xf numFmtId="0" fontId="87" fillId="13" borderId="78" xfId="0" applyFont="1" applyFill="1" applyBorder="1" applyAlignment="1">
      <alignment horizontal="center" vertical="center" wrapText="1"/>
    </xf>
    <xf numFmtId="0" fontId="87" fillId="13" borderId="77" xfId="0" applyFont="1" applyFill="1" applyBorder="1" applyAlignment="1">
      <alignment horizontal="center" vertical="center" wrapText="1"/>
    </xf>
    <xf numFmtId="0" fontId="73" fillId="0" borderId="76" xfId="0" applyFont="1" applyBorder="1" applyAlignment="1">
      <alignment horizontal="center" vertical="center" wrapText="1"/>
    </xf>
    <xf numFmtId="0" fontId="73" fillId="0" borderId="78" xfId="0" applyFont="1" applyBorder="1" applyAlignment="1">
      <alignment horizontal="center" vertical="center" wrapText="1"/>
    </xf>
    <xf numFmtId="0" fontId="73" fillId="0" borderId="77" xfId="0" applyFont="1" applyBorder="1" applyAlignment="1">
      <alignment horizontal="center" vertical="center" wrapText="1"/>
    </xf>
    <xf numFmtId="0" fontId="28" fillId="15" borderId="64" xfId="0" applyFont="1" applyFill="1" applyBorder="1" applyAlignment="1">
      <alignment horizontal="center" vertical="center" shrinkToFit="1"/>
    </xf>
    <xf numFmtId="0" fontId="106" fillId="0" borderId="65" xfId="0" applyFont="1" applyBorder="1"/>
    <xf numFmtId="0" fontId="106" fillId="0" borderId="59" xfId="0" applyFont="1" applyBorder="1"/>
    <xf numFmtId="49" fontId="28" fillId="15" borderId="64" xfId="0" applyNumberFormat="1" applyFont="1" applyFill="1" applyBorder="1" applyAlignment="1">
      <alignment horizontal="center" vertical="center" shrinkToFit="1"/>
    </xf>
    <xf numFmtId="0" fontId="29" fillId="15" borderId="0" xfId="0" applyFont="1" applyFill="1" applyAlignment="1">
      <alignment horizontal="center" vertical="center" shrinkToFit="1"/>
    </xf>
    <xf numFmtId="0" fontId="28" fillId="15" borderId="0" xfId="0" applyFont="1" applyFill="1" applyAlignment="1">
      <alignment horizontal="center" vertical="center" shrinkToFit="1"/>
    </xf>
    <xf numFmtId="0" fontId="127" fillId="0" borderId="0" xfId="0" applyFont="1" applyAlignment="1">
      <alignment horizontal="center" vertical="center"/>
    </xf>
  </cellXfs>
  <cellStyles count="17">
    <cellStyle name="Bình thường 2" xfId="13" xr:uid="{00000000-0005-0000-0000-000000000000}"/>
    <cellStyle name="Bình thường 3" xfId="15" xr:uid="{00000000-0005-0000-0000-000001000000}"/>
    <cellStyle name="Comma" xfId="1" builtinId="3"/>
    <cellStyle name="Comma [0]" xfId="8" builtinId="6"/>
    <cellStyle name="Comma 2" xfId="2" xr:uid="{00000000-0005-0000-0000-000004000000}"/>
    <cellStyle name="Comma 3" xfId="10" xr:uid="{00000000-0005-0000-0000-000005000000}"/>
    <cellStyle name="Dấu phẩy 2" xfId="14" xr:uid="{00000000-0005-0000-0000-000006000000}"/>
    <cellStyle name="Dấu phẩy 3" xfId="16" xr:uid="{00000000-0005-0000-0000-000007000000}"/>
    <cellStyle name="Normal" xfId="0" builtinId="0"/>
    <cellStyle name="Normal 2" xfId="7" xr:uid="{00000000-0005-0000-0000-000009000000}"/>
    <cellStyle name="Normal 2 2" xfId="6" xr:uid="{00000000-0005-0000-0000-00000A000000}"/>
    <cellStyle name="Normal 3" xfId="9" xr:uid="{00000000-0005-0000-0000-00000B000000}"/>
    <cellStyle name="Normal 3 3" xfId="12" xr:uid="{00000000-0005-0000-0000-00000C000000}"/>
    <cellStyle name="Normal 4" xfId="11" xr:uid="{00000000-0005-0000-0000-00000D000000}"/>
    <cellStyle name="Normal 5" xfId="3" xr:uid="{00000000-0005-0000-0000-00000E000000}"/>
    <cellStyle name="Normal 6" xfId="4" xr:uid="{00000000-0005-0000-0000-00000F000000}"/>
    <cellStyle name="Normal 8" xfId="5" xr:uid="{00000000-0005-0000-0000-000010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externalLink" Target="externalLinks/externalLink13.xml"/><Relationship Id="rId47" Type="http://schemas.openxmlformats.org/officeDocument/2006/relationships/externalLink" Target="externalLinks/externalLink18.xml"/><Relationship Id="rId63" Type="http://schemas.openxmlformats.org/officeDocument/2006/relationships/externalLink" Target="externalLinks/externalLink34.xml"/><Relationship Id="rId68" Type="http://schemas.openxmlformats.org/officeDocument/2006/relationships/externalLink" Target="externalLinks/externalLink3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externalLink" Target="externalLinks/externalLink3.xml"/><Relationship Id="rId37" Type="http://schemas.openxmlformats.org/officeDocument/2006/relationships/externalLink" Target="externalLinks/externalLink8.xml"/><Relationship Id="rId53" Type="http://schemas.openxmlformats.org/officeDocument/2006/relationships/externalLink" Target="externalLinks/externalLink24.xml"/><Relationship Id="rId58" Type="http://schemas.openxmlformats.org/officeDocument/2006/relationships/externalLink" Target="externalLinks/externalLink29.xml"/><Relationship Id="rId74" Type="http://schemas.openxmlformats.org/officeDocument/2006/relationships/externalLink" Target="externalLinks/externalLink45.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32.xml"/><Relationship Id="rId82" Type="http://schemas.openxmlformats.org/officeDocument/2006/relationships/customXml" Target="../customXml/item2.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externalLink" Target="externalLinks/externalLink6.xml"/><Relationship Id="rId43" Type="http://schemas.openxmlformats.org/officeDocument/2006/relationships/externalLink" Target="externalLinks/externalLink14.xml"/><Relationship Id="rId48" Type="http://schemas.openxmlformats.org/officeDocument/2006/relationships/externalLink" Target="externalLinks/externalLink19.xml"/><Relationship Id="rId56" Type="http://schemas.openxmlformats.org/officeDocument/2006/relationships/externalLink" Target="externalLinks/externalLink27.xml"/><Relationship Id="rId64" Type="http://schemas.openxmlformats.org/officeDocument/2006/relationships/externalLink" Target="externalLinks/externalLink35.xml"/><Relationship Id="rId69" Type="http://schemas.openxmlformats.org/officeDocument/2006/relationships/externalLink" Target="externalLinks/externalLink40.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22.xml"/><Relationship Id="rId72" Type="http://schemas.openxmlformats.org/officeDocument/2006/relationships/externalLink" Target="externalLinks/externalLink43.xml"/><Relationship Id="rId80"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4.xml"/><Relationship Id="rId38" Type="http://schemas.openxmlformats.org/officeDocument/2006/relationships/externalLink" Target="externalLinks/externalLink9.xml"/><Relationship Id="rId46" Type="http://schemas.openxmlformats.org/officeDocument/2006/relationships/externalLink" Target="externalLinks/externalLink17.xml"/><Relationship Id="rId59" Type="http://schemas.openxmlformats.org/officeDocument/2006/relationships/externalLink" Target="externalLinks/externalLink30.xml"/><Relationship Id="rId67" Type="http://schemas.openxmlformats.org/officeDocument/2006/relationships/externalLink" Target="externalLinks/externalLink38.xml"/><Relationship Id="rId20" Type="http://schemas.openxmlformats.org/officeDocument/2006/relationships/worksheet" Target="worksheets/sheet20.xml"/><Relationship Id="rId41" Type="http://schemas.openxmlformats.org/officeDocument/2006/relationships/externalLink" Target="externalLinks/externalLink12.xml"/><Relationship Id="rId54" Type="http://schemas.openxmlformats.org/officeDocument/2006/relationships/externalLink" Target="externalLinks/externalLink25.xml"/><Relationship Id="rId62" Type="http://schemas.openxmlformats.org/officeDocument/2006/relationships/externalLink" Target="externalLinks/externalLink33.xml"/><Relationship Id="rId70" Type="http://schemas.openxmlformats.org/officeDocument/2006/relationships/externalLink" Target="externalLinks/externalLink41.xml"/><Relationship Id="rId75" Type="http://schemas.openxmlformats.org/officeDocument/2006/relationships/externalLink" Target="externalLinks/externalLink46.xml"/><Relationship Id="rId83"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7.xml"/><Relationship Id="rId49" Type="http://schemas.openxmlformats.org/officeDocument/2006/relationships/externalLink" Target="externalLinks/externalLink20.xml"/><Relationship Id="rId57" Type="http://schemas.openxmlformats.org/officeDocument/2006/relationships/externalLink" Target="externalLinks/externalLink28.xml"/><Relationship Id="rId10" Type="http://schemas.openxmlformats.org/officeDocument/2006/relationships/worksheet" Target="worksheets/sheet10.xml"/><Relationship Id="rId31" Type="http://schemas.openxmlformats.org/officeDocument/2006/relationships/externalLink" Target="externalLinks/externalLink2.xml"/><Relationship Id="rId44" Type="http://schemas.openxmlformats.org/officeDocument/2006/relationships/externalLink" Target="externalLinks/externalLink15.xml"/><Relationship Id="rId52" Type="http://schemas.openxmlformats.org/officeDocument/2006/relationships/externalLink" Target="externalLinks/externalLink23.xml"/><Relationship Id="rId60" Type="http://schemas.openxmlformats.org/officeDocument/2006/relationships/externalLink" Target="externalLinks/externalLink31.xml"/><Relationship Id="rId65" Type="http://schemas.openxmlformats.org/officeDocument/2006/relationships/externalLink" Target="externalLinks/externalLink36.xml"/><Relationship Id="rId73" Type="http://schemas.openxmlformats.org/officeDocument/2006/relationships/externalLink" Target="externalLinks/externalLink44.xml"/><Relationship Id="rId78" Type="http://schemas.openxmlformats.org/officeDocument/2006/relationships/styles" Target="styles.xml"/><Relationship Id="rId8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externalLink" Target="externalLinks/externalLink10.xml"/><Relationship Id="rId34" Type="http://schemas.openxmlformats.org/officeDocument/2006/relationships/externalLink" Target="externalLinks/externalLink5.xml"/><Relationship Id="rId50" Type="http://schemas.openxmlformats.org/officeDocument/2006/relationships/externalLink" Target="externalLinks/externalLink21.xml"/><Relationship Id="rId55" Type="http://schemas.openxmlformats.org/officeDocument/2006/relationships/externalLink" Target="externalLinks/externalLink26.xml"/><Relationship Id="rId76" Type="http://schemas.openxmlformats.org/officeDocument/2006/relationships/externalLink" Target="externalLinks/externalLink47.xml"/><Relationship Id="rId7" Type="http://schemas.openxmlformats.org/officeDocument/2006/relationships/worksheet" Target="worksheets/sheet7.xml"/><Relationship Id="rId71" Type="http://schemas.openxmlformats.org/officeDocument/2006/relationships/externalLink" Target="externalLinks/externalLink4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externalLink" Target="externalLinks/externalLink11.xml"/><Relationship Id="rId45" Type="http://schemas.openxmlformats.org/officeDocument/2006/relationships/externalLink" Target="externalLinks/externalLink16.xml"/><Relationship Id="rId66" Type="http://schemas.openxmlformats.org/officeDocument/2006/relationships/externalLink" Target="externalLinks/externalLink37.xml"/></Relationships>
</file>

<file path=xl/drawings/drawing1.xml><?xml version="1.0" encoding="utf-8"?>
<xdr:wsDr xmlns:xdr="http://schemas.openxmlformats.org/drawingml/2006/spreadsheetDrawing" xmlns:a="http://schemas.openxmlformats.org/drawingml/2006/main">
  <xdr:twoCellAnchor>
    <xdr:from>
      <xdr:col>1</xdr:col>
      <xdr:colOff>342900</xdr:colOff>
      <xdr:row>2</xdr:row>
      <xdr:rowOff>9525</xdr:rowOff>
    </xdr:from>
    <xdr:to>
      <xdr:col>1</xdr:col>
      <xdr:colOff>1695450</xdr:colOff>
      <xdr:row>2</xdr:row>
      <xdr:rowOff>9525</xdr:rowOff>
    </xdr:to>
    <xdr:cxnSp macro="">
      <xdr:nvCxnSpPr>
        <xdr:cNvPr id="2" name="Straight Connector 2">
          <a:extLst>
            <a:ext uri="{FF2B5EF4-FFF2-40B4-BE49-F238E27FC236}">
              <a16:creationId xmlns:a16="http://schemas.microsoft.com/office/drawing/2014/main" id="{EE7803B3-397C-4B61-8B3F-6CA87E23BE77}"/>
            </a:ext>
          </a:extLst>
        </xdr:cNvPr>
        <xdr:cNvCxnSpPr/>
      </xdr:nvCxnSpPr>
      <xdr:spPr>
        <a:xfrm>
          <a:off x="600075" y="409575"/>
          <a:ext cx="1352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285750</xdr:colOff>
      <xdr:row>2</xdr:row>
      <xdr:rowOff>0</xdr:rowOff>
    </xdr:from>
    <xdr:to>
      <xdr:col>1</xdr:col>
      <xdr:colOff>1114425</xdr:colOff>
      <xdr:row>2</xdr:row>
      <xdr:rowOff>0</xdr:rowOff>
    </xdr:to>
    <xdr:sp macro="" textlink="">
      <xdr:nvSpPr>
        <xdr:cNvPr id="2" name="Line 1">
          <a:extLst>
            <a:ext uri="{FF2B5EF4-FFF2-40B4-BE49-F238E27FC236}">
              <a16:creationId xmlns:a16="http://schemas.microsoft.com/office/drawing/2014/main" id="{1DA2EBE4-C2E1-4877-926E-33BC7DE8F4CC}"/>
            </a:ext>
          </a:extLst>
        </xdr:cNvPr>
        <xdr:cNvSpPr>
          <a:spLocks noChangeShapeType="1"/>
        </xdr:cNvSpPr>
      </xdr:nvSpPr>
      <xdr:spPr bwMode="auto">
        <a:xfrm>
          <a:off x="285750" y="381000"/>
          <a:ext cx="1209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257175</xdr:colOff>
      <xdr:row>2</xdr:row>
      <xdr:rowOff>28575</xdr:rowOff>
    </xdr:from>
    <xdr:to>
      <xdr:col>5</xdr:col>
      <xdr:colOff>466725</xdr:colOff>
      <xdr:row>2</xdr:row>
      <xdr:rowOff>28575</xdr:rowOff>
    </xdr:to>
    <xdr:sp macro="" textlink="">
      <xdr:nvSpPr>
        <xdr:cNvPr id="3" name="Line 2">
          <a:extLst>
            <a:ext uri="{FF2B5EF4-FFF2-40B4-BE49-F238E27FC236}">
              <a16:creationId xmlns:a16="http://schemas.microsoft.com/office/drawing/2014/main" id="{DDFB9A17-C05D-4B36-B2A2-255245F7C37D}"/>
            </a:ext>
          </a:extLst>
        </xdr:cNvPr>
        <xdr:cNvSpPr>
          <a:spLocks noChangeShapeType="1"/>
        </xdr:cNvSpPr>
      </xdr:nvSpPr>
      <xdr:spPr bwMode="auto">
        <a:xfrm>
          <a:off x="3552825" y="409575"/>
          <a:ext cx="159067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525960</xdr:colOff>
      <xdr:row>2</xdr:row>
      <xdr:rowOff>9597</xdr:rowOff>
    </xdr:from>
    <xdr:to>
      <xdr:col>1</xdr:col>
      <xdr:colOff>1404267</xdr:colOff>
      <xdr:row>2</xdr:row>
      <xdr:rowOff>11185</xdr:rowOff>
    </xdr:to>
    <xdr:cxnSp macro="">
      <xdr:nvCxnSpPr>
        <xdr:cNvPr id="2" name="Straight Connector 2">
          <a:extLst>
            <a:ext uri="{FF2B5EF4-FFF2-40B4-BE49-F238E27FC236}">
              <a16:creationId xmlns:a16="http://schemas.microsoft.com/office/drawing/2014/main" id="{4FABFC2C-D4C6-4E5D-90E4-0F0A9F0C3E12}"/>
            </a:ext>
          </a:extLst>
        </xdr:cNvPr>
        <xdr:cNvCxnSpPr/>
      </xdr:nvCxnSpPr>
      <xdr:spPr>
        <a:xfrm>
          <a:off x="954585" y="428697"/>
          <a:ext cx="87830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582930</xdr:colOff>
      <xdr:row>2</xdr:row>
      <xdr:rowOff>9525</xdr:rowOff>
    </xdr:from>
    <xdr:to>
      <xdr:col>1</xdr:col>
      <xdr:colOff>1876425</xdr:colOff>
      <xdr:row>2</xdr:row>
      <xdr:rowOff>11430</xdr:rowOff>
    </xdr:to>
    <xdr:cxnSp macro="">
      <xdr:nvCxnSpPr>
        <xdr:cNvPr id="2" name="Straight Connector 1">
          <a:extLst>
            <a:ext uri="{FF2B5EF4-FFF2-40B4-BE49-F238E27FC236}">
              <a16:creationId xmlns:a16="http://schemas.microsoft.com/office/drawing/2014/main" id="{BC343791-4CC0-480F-967B-EE39B1BAA559}"/>
            </a:ext>
          </a:extLst>
        </xdr:cNvPr>
        <xdr:cNvCxnSpPr/>
      </xdr:nvCxnSpPr>
      <xdr:spPr>
        <a:xfrm flipV="1">
          <a:off x="897255" y="409575"/>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918469</xdr:colOff>
      <xdr:row>1</xdr:row>
      <xdr:rowOff>193531</xdr:rowOff>
    </xdr:from>
    <xdr:to>
      <xdr:col>2</xdr:col>
      <xdr:colOff>263668</xdr:colOff>
      <xdr:row>2</xdr:row>
      <xdr:rowOff>607</xdr:rowOff>
    </xdr:to>
    <xdr:cxnSp macro="">
      <xdr:nvCxnSpPr>
        <xdr:cNvPr id="2" name="Straight Connector 1">
          <a:extLst>
            <a:ext uri="{FF2B5EF4-FFF2-40B4-BE49-F238E27FC236}">
              <a16:creationId xmlns:a16="http://schemas.microsoft.com/office/drawing/2014/main" id="{355F7BCF-34A2-459C-9983-A99E4FF3D823}"/>
            </a:ext>
          </a:extLst>
        </xdr:cNvPr>
        <xdr:cNvCxnSpPr/>
      </xdr:nvCxnSpPr>
      <xdr:spPr>
        <a:xfrm flipV="1">
          <a:off x="1308128" y="388361"/>
          <a:ext cx="1293495" cy="19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1175644</xdr:colOff>
      <xdr:row>2</xdr:row>
      <xdr:rowOff>607</xdr:rowOff>
    </xdr:from>
    <xdr:to>
      <xdr:col>1</xdr:col>
      <xdr:colOff>2257425</xdr:colOff>
      <xdr:row>2</xdr:row>
      <xdr:rowOff>9525</xdr:rowOff>
    </xdr:to>
    <xdr:cxnSp macro="">
      <xdr:nvCxnSpPr>
        <xdr:cNvPr id="6" name="Straight Connector 5">
          <a:extLst>
            <a:ext uri="{FF2B5EF4-FFF2-40B4-BE49-F238E27FC236}">
              <a16:creationId xmlns:a16="http://schemas.microsoft.com/office/drawing/2014/main" id="{2104C1DF-CCBE-406E-A3F3-9AFA805B0421}"/>
            </a:ext>
          </a:extLst>
        </xdr:cNvPr>
        <xdr:cNvCxnSpPr/>
      </xdr:nvCxnSpPr>
      <xdr:spPr>
        <a:xfrm>
          <a:off x="1556644" y="457807"/>
          <a:ext cx="1081781"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1385194</xdr:colOff>
      <xdr:row>2</xdr:row>
      <xdr:rowOff>0</xdr:rowOff>
    </xdr:from>
    <xdr:to>
      <xdr:col>1</xdr:col>
      <xdr:colOff>2647950</xdr:colOff>
      <xdr:row>2</xdr:row>
      <xdr:rowOff>607</xdr:rowOff>
    </xdr:to>
    <xdr:cxnSp macro="">
      <xdr:nvCxnSpPr>
        <xdr:cNvPr id="2" name="Straight Connector 1">
          <a:extLst>
            <a:ext uri="{FF2B5EF4-FFF2-40B4-BE49-F238E27FC236}">
              <a16:creationId xmlns:a16="http://schemas.microsoft.com/office/drawing/2014/main" id="{84B666E6-7AD8-42A7-BE19-99187F116212}"/>
            </a:ext>
          </a:extLst>
        </xdr:cNvPr>
        <xdr:cNvCxnSpPr/>
      </xdr:nvCxnSpPr>
      <xdr:spPr>
        <a:xfrm flipV="1">
          <a:off x="1756669" y="400050"/>
          <a:ext cx="12627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632719</xdr:colOff>
      <xdr:row>2</xdr:row>
      <xdr:rowOff>19657</xdr:rowOff>
    </xdr:from>
    <xdr:to>
      <xdr:col>2</xdr:col>
      <xdr:colOff>142875</xdr:colOff>
      <xdr:row>2</xdr:row>
      <xdr:rowOff>28575</xdr:rowOff>
    </xdr:to>
    <xdr:cxnSp macro="">
      <xdr:nvCxnSpPr>
        <xdr:cNvPr id="2" name="Straight Connector 1">
          <a:extLst>
            <a:ext uri="{FF2B5EF4-FFF2-40B4-BE49-F238E27FC236}">
              <a16:creationId xmlns:a16="http://schemas.microsoft.com/office/drawing/2014/main" id="{CC100D9B-DB16-4B64-A307-5FFA990E978D}"/>
            </a:ext>
          </a:extLst>
        </xdr:cNvPr>
        <xdr:cNvCxnSpPr/>
      </xdr:nvCxnSpPr>
      <xdr:spPr>
        <a:xfrm>
          <a:off x="1249939" y="385417"/>
          <a:ext cx="142616" cy="891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2114550</xdr:colOff>
      <xdr:row>2</xdr:row>
      <xdr:rowOff>19657</xdr:rowOff>
    </xdr:to>
    <xdr:cxnSp macro="">
      <xdr:nvCxnSpPr>
        <xdr:cNvPr id="2" name="Straight Connector 1">
          <a:extLst>
            <a:ext uri="{FF2B5EF4-FFF2-40B4-BE49-F238E27FC236}">
              <a16:creationId xmlns:a16="http://schemas.microsoft.com/office/drawing/2014/main" id="{C236BFA0-DC13-43EE-8FAA-E5DFC2B8C7BF}"/>
            </a:ext>
          </a:extLst>
        </xdr:cNvPr>
        <xdr:cNvCxnSpPr/>
      </xdr:nvCxnSpPr>
      <xdr:spPr>
        <a:xfrm flipV="1">
          <a:off x="1528069" y="419100"/>
          <a:ext cx="90080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0F2B052-2490-46E9-8FF4-9488B87070ED}"/>
            </a:ext>
          </a:extLst>
        </xdr:cNvPr>
        <xdr:cNvCxnSpPr/>
      </xdr:nvCxnSpPr>
      <xdr:spPr>
        <a:xfrm flipV="1">
          <a:off x="15280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9648EE30-BA1D-406B-8A64-41DA86BE7B24}"/>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1484243</xdr:colOff>
      <xdr:row>2</xdr:row>
      <xdr:rowOff>10767</xdr:rowOff>
    </xdr:from>
    <xdr:to>
      <xdr:col>1</xdr:col>
      <xdr:colOff>2712968</xdr:colOff>
      <xdr:row>2</xdr:row>
      <xdr:rowOff>10767</xdr:rowOff>
    </xdr:to>
    <xdr:cxnSp macro="">
      <xdr:nvCxnSpPr>
        <xdr:cNvPr id="2" name="Straight Connector 1">
          <a:extLst>
            <a:ext uri="{FF2B5EF4-FFF2-40B4-BE49-F238E27FC236}">
              <a16:creationId xmlns:a16="http://schemas.microsoft.com/office/drawing/2014/main" id="{F3DD7060-400F-4335-B8DD-1787DFF281E8}"/>
            </a:ext>
          </a:extLst>
        </xdr:cNvPr>
        <xdr:cNvCxnSpPr/>
      </xdr:nvCxnSpPr>
      <xdr:spPr>
        <a:xfrm>
          <a:off x="1798982" y="408332"/>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ABAC63E2-19B2-4EDF-AF49-6566B30973A3}"/>
            </a:ext>
          </a:extLst>
        </xdr:cNvPr>
        <xdr:cNvCxnSpPr/>
      </xdr:nvCxnSpPr>
      <xdr:spPr>
        <a:xfrm flipV="1">
          <a:off x="2080519" y="6286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1213744</xdr:colOff>
      <xdr:row>2</xdr:row>
      <xdr:rowOff>19050</xdr:rowOff>
    </xdr:from>
    <xdr:to>
      <xdr:col>1</xdr:col>
      <xdr:colOff>2362200</xdr:colOff>
      <xdr:row>2</xdr:row>
      <xdr:rowOff>19657</xdr:rowOff>
    </xdr:to>
    <xdr:cxnSp macro="">
      <xdr:nvCxnSpPr>
        <xdr:cNvPr id="2" name="Straight Connector 1">
          <a:extLst>
            <a:ext uri="{FF2B5EF4-FFF2-40B4-BE49-F238E27FC236}">
              <a16:creationId xmlns:a16="http://schemas.microsoft.com/office/drawing/2014/main" id="{5DFD693B-F9BC-45FA-A71B-E2BC82F771AA}"/>
            </a:ext>
          </a:extLst>
        </xdr:cNvPr>
        <xdr:cNvCxnSpPr/>
      </xdr:nvCxnSpPr>
      <xdr:spPr>
        <a:xfrm flipV="1">
          <a:off x="1594744" y="41910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1651894</xdr:colOff>
      <xdr:row>2</xdr:row>
      <xdr:rowOff>0</xdr:rowOff>
    </xdr:from>
    <xdr:to>
      <xdr:col>1</xdr:col>
      <xdr:colOff>2800350</xdr:colOff>
      <xdr:row>2</xdr:row>
      <xdr:rowOff>607</xdr:rowOff>
    </xdr:to>
    <xdr:cxnSp macro="">
      <xdr:nvCxnSpPr>
        <xdr:cNvPr id="2" name="Straight Connector 1">
          <a:extLst>
            <a:ext uri="{FF2B5EF4-FFF2-40B4-BE49-F238E27FC236}">
              <a16:creationId xmlns:a16="http://schemas.microsoft.com/office/drawing/2014/main" id="{5DE42BA6-1FDB-4694-9968-63FBF6E49835}"/>
            </a:ext>
          </a:extLst>
        </xdr:cNvPr>
        <xdr:cNvCxnSpPr/>
      </xdr:nvCxnSpPr>
      <xdr:spPr>
        <a:xfrm flipV="1">
          <a:off x="2023369" y="400050"/>
          <a:ext cx="1148456" cy="60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552450</xdr:colOff>
      <xdr:row>2</xdr:row>
      <xdr:rowOff>0</xdr:rowOff>
    </xdr:from>
    <xdr:to>
      <xdr:col>2</xdr:col>
      <xdr:colOff>180975</xdr:colOff>
      <xdr:row>2</xdr:row>
      <xdr:rowOff>0</xdr:rowOff>
    </xdr:to>
    <xdr:cxnSp macro="">
      <xdr:nvCxnSpPr>
        <xdr:cNvPr id="4" name="Straight Connector 3">
          <a:extLst>
            <a:ext uri="{FF2B5EF4-FFF2-40B4-BE49-F238E27FC236}">
              <a16:creationId xmlns:a16="http://schemas.microsoft.com/office/drawing/2014/main" id="{6ABDBD40-9343-3A53-CC81-6FB5FDF22B85}"/>
            </a:ext>
          </a:extLst>
        </xdr:cNvPr>
        <xdr:cNvCxnSpPr/>
      </xdr:nvCxnSpPr>
      <xdr:spPr>
        <a:xfrm>
          <a:off x="914400" y="400050"/>
          <a:ext cx="11620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3.xml><?xml version="1.0" encoding="utf-8"?>
<xdr:wsDr xmlns:xdr="http://schemas.openxmlformats.org/drawingml/2006/spreadsheetDrawing" xmlns:a="http://schemas.openxmlformats.org/drawingml/2006/main">
  <xdr:twoCellAnchor>
    <xdr:from>
      <xdr:col>1</xdr:col>
      <xdr:colOff>733425</xdr:colOff>
      <xdr:row>1</xdr:row>
      <xdr:rowOff>295275</xdr:rowOff>
    </xdr:from>
    <xdr:to>
      <xdr:col>1</xdr:col>
      <xdr:colOff>1905000</xdr:colOff>
      <xdr:row>1</xdr:row>
      <xdr:rowOff>304800</xdr:rowOff>
    </xdr:to>
    <xdr:cxnSp macro="">
      <xdr:nvCxnSpPr>
        <xdr:cNvPr id="3" name="Straight Connector 2">
          <a:extLst>
            <a:ext uri="{FF2B5EF4-FFF2-40B4-BE49-F238E27FC236}">
              <a16:creationId xmlns:a16="http://schemas.microsoft.com/office/drawing/2014/main" id="{D608FD71-6C9D-4D05-8442-E76592DC6C08}"/>
            </a:ext>
          </a:extLst>
        </xdr:cNvPr>
        <xdr:cNvCxnSpPr/>
      </xdr:nvCxnSpPr>
      <xdr:spPr>
        <a:xfrm>
          <a:off x="1466850" y="609600"/>
          <a:ext cx="117157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4.xml><?xml version="1.0" encoding="utf-8"?>
<xdr:wsDr xmlns:xdr="http://schemas.openxmlformats.org/drawingml/2006/spreadsheetDrawing" xmlns:a="http://schemas.openxmlformats.org/drawingml/2006/main">
  <xdr:twoCellAnchor>
    <xdr:from>
      <xdr:col>1</xdr:col>
      <xdr:colOff>495300</xdr:colOff>
      <xdr:row>2</xdr:row>
      <xdr:rowOff>0</xdr:rowOff>
    </xdr:from>
    <xdr:to>
      <xdr:col>1</xdr:col>
      <xdr:colOff>1685925</xdr:colOff>
      <xdr:row>2</xdr:row>
      <xdr:rowOff>0</xdr:rowOff>
    </xdr:to>
    <xdr:cxnSp macro="">
      <xdr:nvCxnSpPr>
        <xdr:cNvPr id="3" name="Straight Connector 2">
          <a:extLst>
            <a:ext uri="{FF2B5EF4-FFF2-40B4-BE49-F238E27FC236}">
              <a16:creationId xmlns:a16="http://schemas.microsoft.com/office/drawing/2014/main" id="{C8AD8DF7-6E20-1AA3-1CF7-CEE19DF6DAF9}"/>
            </a:ext>
          </a:extLst>
        </xdr:cNvPr>
        <xdr:cNvCxnSpPr/>
      </xdr:nvCxnSpPr>
      <xdr:spPr>
        <a:xfrm>
          <a:off x="1228725" y="400050"/>
          <a:ext cx="11906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5.xml><?xml version="1.0" encoding="utf-8"?>
<xdr:wsDr xmlns:xdr="http://schemas.openxmlformats.org/drawingml/2006/spreadsheetDrawing" xmlns:a="http://schemas.openxmlformats.org/drawingml/2006/main">
  <xdr:twoCellAnchor>
    <xdr:from>
      <xdr:col>1</xdr:col>
      <xdr:colOff>1104900</xdr:colOff>
      <xdr:row>2</xdr:row>
      <xdr:rowOff>0</xdr:rowOff>
    </xdr:from>
    <xdr:to>
      <xdr:col>1</xdr:col>
      <xdr:colOff>2447925</xdr:colOff>
      <xdr:row>2</xdr:row>
      <xdr:rowOff>9525</xdr:rowOff>
    </xdr:to>
    <xdr:cxnSp macro="">
      <xdr:nvCxnSpPr>
        <xdr:cNvPr id="3" name="Straight Connector 2">
          <a:extLst>
            <a:ext uri="{FF2B5EF4-FFF2-40B4-BE49-F238E27FC236}">
              <a16:creationId xmlns:a16="http://schemas.microsoft.com/office/drawing/2014/main" id="{93BFA7AE-AB62-9ADF-FE2B-D73AE2878158}"/>
            </a:ext>
          </a:extLst>
        </xdr:cNvPr>
        <xdr:cNvCxnSpPr/>
      </xdr:nvCxnSpPr>
      <xdr:spPr>
        <a:xfrm flipV="1">
          <a:off x="1447800" y="476250"/>
          <a:ext cx="13430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590550</xdr:colOff>
      <xdr:row>2</xdr:row>
      <xdr:rowOff>9525</xdr:rowOff>
    </xdr:from>
    <xdr:to>
      <xdr:col>1</xdr:col>
      <xdr:colOff>1362075</xdr:colOff>
      <xdr:row>2</xdr:row>
      <xdr:rowOff>9525</xdr:rowOff>
    </xdr:to>
    <xdr:cxnSp macro="">
      <xdr:nvCxnSpPr>
        <xdr:cNvPr id="3" name="Straight Connector 2">
          <a:extLst>
            <a:ext uri="{FF2B5EF4-FFF2-40B4-BE49-F238E27FC236}">
              <a16:creationId xmlns:a16="http://schemas.microsoft.com/office/drawing/2014/main" id="{DB347946-BD9D-0568-865A-70C7229C245E}"/>
            </a:ext>
          </a:extLst>
        </xdr:cNvPr>
        <xdr:cNvCxnSpPr/>
      </xdr:nvCxnSpPr>
      <xdr:spPr>
        <a:xfrm>
          <a:off x="590550" y="409575"/>
          <a:ext cx="13811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1970018</xdr:colOff>
      <xdr:row>2</xdr:row>
      <xdr:rowOff>10767</xdr:rowOff>
    </xdr:from>
    <xdr:to>
      <xdr:col>1</xdr:col>
      <xdr:colOff>3198743</xdr:colOff>
      <xdr:row>2</xdr:row>
      <xdr:rowOff>10767</xdr:rowOff>
    </xdr:to>
    <xdr:cxnSp macro="">
      <xdr:nvCxnSpPr>
        <xdr:cNvPr id="2" name="Straight Connector 1">
          <a:extLst>
            <a:ext uri="{FF2B5EF4-FFF2-40B4-BE49-F238E27FC236}">
              <a16:creationId xmlns:a16="http://schemas.microsoft.com/office/drawing/2014/main" id="{B49FFA09-D649-4497-98BA-797EAA72210F}"/>
            </a:ext>
          </a:extLst>
        </xdr:cNvPr>
        <xdr:cNvCxnSpPr/>
      </xdr:nvCxnSpPr>
      <xdr:spPr>
        <a:xfrm>
          <a:off x="1185158" y="376527"/>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1579493</xdr:colOff>
      <xdr:row>2</xdr:row>
      <xdr:rowOff>10767</xdr:rowOff>
    </xdr:from>
    <xdr:to>
      <xdr:col>1</xdr:col>
      <xdr:colOff>2808218</xdr:colOff>
      <xdr:row>2</xdr:row>
      <xdr:rowOff>10767</xdr:rowOff>
    </xdr:to>
    <xdr:cxnSp macro="">
      <xdr:nvCxnSpPr>
        <xdr:cNvPr id="2" name="Straight Connector 1">
          <a:extLst>
            <a:ext uri="{FF2B5EF4-FFF2-40B4-BE49-F238E27FC236}">
              <a16:creationId xmlns:a16="http://schemas.microsoft.com/office/drawing/2014/main" id="{1E74749E-C65B-49E7-842E-EF397B843E76}"/>
            </a:ext>
          </a:extLst>
        </xdr:cNvPr>
        <xdr:cNvCxnSpPr/>
      </xdr:nvCxnSpPr>
      <xdr:spPr>
        <a:xfrm>
          <a:off x="1893818" y="410817"/>
          <a:ext cx="12287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887730</xdr:colOff>
      <xdr:row>2</xdr:row>
      <xdr:rowOff>1905</xdr:rowOff>
    </xdr:from>
    <xdr:to>
      <xdr:col>1</xdr:col>
      <xdr:colOff>2192655</xdr:colOff>
      <xdr:row>2</xdr:row>
      <xdr:rowOff>1905</xdr:rowOff>
    </xdr:to>
    <xdr:cxnSp macro="">
      <xdr:nvCxnSpPr>
        <xdr:cNvPr id="2" name="Straight Connector 1">
          <a:extLst>
            <a:ext uri="{FF2B5EF4-FFF2-40B4-BE49-F238E27FC236}">
              <a16:creationId xmlns:a16="http://schemas.microsoft.com/office/drawing/2014/main" id="{9A405264-E8CC-4514-A887-9261A8444505}"/>
            </a:ext>
          </a:extLst>
        </xdr:cNvPr>
        <xdr:cNvCxnSpPr/>
      </xdr:nvCxnSpPr>
      <xdr:spPr>
        <a:xfrm>
          <a:off x="1184910" y="367665"/>
          <a:ext cx="190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39A0AA1F-0B77-4F16-811F-9E8B0DD521FB}"/>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630555</xdr:colOff>
      <xdr:row>2</xdr:row>
      <xdr:rowOff>1905</xdr:rowOff>
    </xdr:from>
    <xdr:to>
      <xdr:col>1</xdr:col>
      <xdr:colOff>1935480</xdr:colOff>
      <xdr:row>2</xdr:row>
      <xdr:rowOff>1905</xdr:rowOff>
    </xdr:to>
    <xdr:cxnSp macro="">
      <xdr:nvCxnSpPr>
        <xdr:cNvPr id="2" name="Straight Connector 1">
          <a:extLst>
            <a:ext uri="{FF2B5EF4-FFF2-40B4-BE49-F238E27FC236}">
              <a16:creationId xmlns:a16="http://schemas.microsoft.com/office/drawing/2014/main" id="{DE3DB425-58EA-43D0-807F-8FA5C70B7DF4}"/>
            </a:ext>
          </a:extLst>
        </xdr:cNvPr>
        <xdr:cNvCxnSpPr/>
      </xdr:nvCxnSpPr>
      <xdr:spPr>
        <a:xfrm>
          <a:off x="944880" y="363855"/>
          <a:ext cx="13049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678180</xdr:colOff>
      <xdr:row>2</xdr:row>
      <xdr:rowOff>1905</xdr:rowOff>
    </xdr:from>
    <xdr:to>
      <xdr:col>1</xdr:col>
      <xdr:colOff>1925955</xdr:colOff>
      <xdr:row>2</xdr:row>
      <xdr:rowOff>1905</xdr:rowOff>
    </xdr:to>
    <xdr:cxnSp macro="">
      <xdr:nvCxnSpPr>
        <xdr:cNvPr id="2" name="Straight Connector 1">
          <a:extLst>
            <a:ext uri="{FF2B5EF4-FFF2-40B4-BE49-F238E27FC236}">
              <a16:creationId xmlns:a16="http://schemas.microsoft.com/office/drawing/2014/main" id="{D39DDFEA-4F75-4B7D-BF74-EAFC50E814B5}"/>
            </a:ext>
          </a:extLst>
        </xdr:cNvPr>
        <xdr:cNvCxnSpPr/>
      </xdr:nvCxnSpPr>
      <xdr:spPr>
        <a:xfrm>
          <a:off x="992505" y="401955"/>
          <a:ext cx="12477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1325880</xdr:colOff>
      <xdr:row>2</xdr:row>
      <xdr:rowOff>1905</xdr:rowOff>
    </xdr:from>
    <xdr:to>
      <xdr:col>1</xdr:col>
      <xdr:colOff>2573655</xdr:colOff>
      <xdr:row>2</xdr:row>
      <xdr:rowOff>1905</xdr:rowOff>
    </xdr:to>
    <xdr:cxnSp macro="">
      <xdr:nvCxnSpPr>
        <xdr:cNvPr id="2" name="Straight Connector 1">
          <a:extLst>
            <a:ext uri="{FF2B5EF4-FFF2-40B4-BE49-F238E27FC236}">
              <a16:creationId xmlns:a16="http://schemas.microsoft.com/office/drawing/2014/main" id="{1B5EA6E8-B489-4546-A7AF-6415626EE1FD}"/>
            </a:ext>
          </a:extLst>
        </xdr:cNvPr>
        <xdr:cNvCxnSpPr/>
      </xdr:nvCxnSpPr>
      <xdr:spPr>
        <a:xfrm>
          <a:off x="1188720" y="367665"/>
          <a:ext cx="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Dung%20Quat\Goi3\PNT-P3.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Kh4\d\Xom%20sung\HAO\DTSC\CAU-CHE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My%20Documents\DOCUMENT\DAUTHAU\Dungquat\GOI3\DUNGQUAT-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Thanhvinh\dutoan\THUYF\ql38\tkkt-ql38-1-g-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My%20Documents\A1_Traly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May_2\c\Cuong-497\Abutment.XLS" TargetMode="External"/></Relationships>
</file>

<file path=xl/externalLinks/_rels/externalLink15.xml.rels><?xml version="1.0" encoding="UTF-8" standalone="yes"?>
<Relationships xmlns="http://schemas.openxmlformats.org/package/2006/relationships"><Relationship Id="rId1" Type="http://schemas.microsoft.com/office/2006/relationships/xlExternalLinkPath/xlPathMissing" Target="Worksheet%20in%20Colu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May_1\c\Folder\KHOI97\DAM\RC-TGIRD.EXF"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DIEN2\C\WINDOWS\TEMP\3533\99Q\99Q3657\99Q3299(REV.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Kh4\d\Xom%20sung\C&#171;%20chuy&#170;n\T&#230;ng%201\C&#199;u%20&#167;&#203;p%20M&#173;ng%20-%20ch&#243;%20lo&#184;t.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Kh4\d\Xom%20sung\My%20Documents\C&#171;%20chuy&#170;n\C&#199;u%205%20Th&#168;ng%20Long\C&#199;u%20Ch&#238;%20G&#2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ERVER\PROJECT\PROP\DA0630\INQ'Y\STEEL\DA0463BQ.XLW"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May12\c\KA\phapvan\dt-tkkttc1-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May5\d\THUYF\BACGIANG\lxa-CX\dt-CX-G1.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N:\MGT-DRT\MGT-IMPR\MGT-SC@\DA0463\QTN-INSN\WILLICH\INSU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Vinhptt\dutoan\DUTOAN\Qlo15A\TKKT_15Alan1-dg.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DT-THL7.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May22\d\DUCLAP\GJND\TINHMOA2.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Kh4\d\Xom%20sung\LVTRIN~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N:\MGT-DRT\MGT-IMPR\MGT-SC@\BA0397\INSULT'N\INS\ASK\PIPE-03E.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Kh4\d\Xom%20sung\Cau-chet.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Kh4\d\Xom%20sung\Dinh%20muc\DMU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IEN2\C\WINDOWS\TEMP\3533\99Q\99Q3657\99Q3299(REV.1).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bd1-500"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PHUTRO500.xls" TargetMode="External"/></Relationships>
</file>

<file path=xl/externalLinks/_rels/externalLink32.xml.rels><?xml version="1.0" encoding="UTF-8" standalone="yes"?>
<Relationships xmlns="http://schemas.openxmlformats.org/package/2006/relationships"><Relationship Id="rId1" Type="http://schemas.microsoft.com/office/2006/relationships/xlExternalLinkPath/xlPathMissing" Target="dtk48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Thanhvinh\dutoan\MINH\DU%20TOAN\G2\DT-th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DIEN2\C\WINDOWS\TEMP\3533\96Q\96q2588\PANE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Thanhvinh\dutoan\May1\KIEN\QL32\DT-TN.xls"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rossh~1"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J:\WINDOWS\TEMP\IBASE2.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G:\My%20Documents\CS3408\Standard\RPT.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Thanhvinh\dutoan\unzipped\SOKT-Q3CT\SOKT-Q3C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hanhvinh\dutoan\May1\KIEN\QL32\DT32.xls" TargetMode="External"/></Relationships>
</file>

<file path=xl/externalLinks/_rels/externalLink40.xml.rels><?xml version="1.0" encoding="UTF-8" standalone="yes"?>
<Relationships xmlns="http://schemas.openxmlformats.org/package/2006/relationships"><Relationship Id="rId1" Type="http://schemas.microsoft.com/office/2006/relationships/xlExternalLinkPath/xlPathMissing" Target="Q3-01-duyet.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Thanhvinh\dutoan\QLo15A\BC11cau-QL15A-3.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G:\My%20Documents\Hoai%20Nam\Du%20toan\Bong%20Son\CGD%20duyet%20&amp;%20chia%20voi%20533\BS-BT\Dongia1.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Kh4\d\Xom%20sung\C&#171;%20chuy&#170;n\T&#230;ng%205\DT%20b&#230;%20sung%20c&#199;u%20Th&#185;nh%20M&#252;\Luu%20o%20D%20old\Dutoan\Ninh%20thuan\Quoc_Lo_27\Luu%20o%20D%20old\Dutoan\QUANGNAM\NguyenHoang\N-Hoang(KT)duyet%20them%208m.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huong\c\DUTOAN\Dg-hochiminh\Dacrong-tarut\Dacrong-tarut(dm)\%20duong257-272.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Vinhptt\dutoan\Qnam\QLo%2014B\Cong\cong32-38.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T_vinh\dutoan\DUTOAN\Dg%20Ho%20chi%20Minh\Atep-ThanhMy\DRong-Tarut%20BV\BenTat\cauBtat8.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T_vinh\dutoan\DUTOAN\Qnam\OngTrang\KTTC-%20Ong%20Trang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h4\d\Xom%20sung\KHECOSC.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dtTKKT-98-1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May1\c\phong\traly\tru4\BTINHT4S.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MAY11\C\KTCNC\QHANHM2\TRALY\BANTINH\TRU\TRUT2T7.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My%20Documents\NGOC%20ANH\Song%20giang\DUTOAN\DT2001\ThanhHoa\QL-45\Diem-den\km99-km100+1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NT-QUOT-#3"/>
      <sheetName val="COAT&amp;WRAP-QIOT-#3"/>
      <sheetName val="XL4Poppy"/>
      <sheetName val="So Do"/>
      <sheetName val="KTTSCD - DLNA"/>
      <sheetName val="Sheet1"/>
      <sheetName val="quÝ1"/>
      <sheetName val="00000000"/>
      <sheetName val="10000000"/>
      <sheetName val="20000000"/>
      <sheetName val="30000000"/>
      <sheetName val="40000000"/>
      <sheetName val="50000000"/>
      <sheetName val="60000000"/>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4"/>
      <sheetName val="T5"/>
      <sheetName val="T6"/>
      <sheetName val="T.7"/>
      <sheetName val="T.8"/>
      <sheetName val="T8 (2)"/>
      <sheetName val="T.9"/>
      <sheetName val="T.10"/>
      <sheetName val="T.11"/>
      <sheetName val="T.12"/>
      <sheetName val="T10"/>
      <sheetName val="T11 "/>
      <sheetName val="Sheet2"/>
      <sheetName val="Sheet3"/>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5 nam (tach)"/>
      <sheetName val="5 nam (tach) (2)"/>
      <sheetName val="KH 2003"/>
      <sheetName val="LuongT1"/>
      <sheetName val="LuongT2"/>
      <sheetName val="luongthang12"/>
      <sheetName val="LuongT11"/>
      <sheetName val="thang5"/>
      <sheetName val="T7"/>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SoCaiTM"/>
      <sheetName val="NK"/>
      <sheetName val="TK 154"/>
      <sheetName val="TK 632"/>
      <sheetName val="Tuongchan"/>
      <sheetName val="Matduong"/>
      <sheetName val="Km274"/>
      <sheetName val="Km275"/>
      <sheetName val="Km276"/>
      <sheetName val="Km277 "/>
      <sheetName val="Km278"/>
      <sheetName val="Km279"/>
      <sheetName val="Km280"/>
      <sheetName val="Km281"/>
      <sheetName val="Km282"/>
      <sheetName val="Km283"/>
      <sheetName val="Km284"/>
      <sheetName val="Op mai 274"/>
      <sheetName val="Op mai 275"/>
      <sheetName val="Op mai 276"/>
      <sheetName val="Op mai 277"/>
      <sheetName val="Op mai 278"/>
      <sheetName val="Op mai 279"/>
      <sheetName val="Op mai 280"/>
      <sheetName val="Op mai 281"/>
      <sheetName val="Op mai 282"/>
      <sheetName val="Op mai 283"/>
      <sheetName val="Op mai 284"/>
      <sheetName val="Op mai"/>
      <sheetName val="XXXXXXXX"/>
      <sheetName val="TH Ky Anh"/>
      <sheetName val="Sheet2 (2)"/>
      <sheetName val="t1"/>
      <sheetName val="T11"/>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tæng hîp"/>
      <sheetName val="GS01-chi TM"/>
      <sheetName val="GS02-thu TM"/>
      <sheetName val="GS03-thu TGNH"/>
      <sheetName val="GS04-chi TGNH"/>
      <sheetName val="GS05-l­¬ng"/>
      <sheetName val="GS06-X.kho"/>
      <sheetName val="06"/>
      <sheetName val="GS08-B.hµng"/>
      <sheetName val="GS09-k.c VAT DV"/>
      <sheetName val="GS10-lai tien vay"/>
      <sheetName val="GS11- tÝnh KHTSC§"/>
      <sheetName val="Sheet16"/>
      <sheetName val="PTH"/>
      <sheetName val="tong hop"/>
      <sheetName val="phan tich DG"/>
      <sheetName val="gia vat lieu"/>
      <sheetName val="gia xe may"/>
      <sheetName val="gia nhan cong"/>
      <sheetName val="XL4Test5"/>
      <sheetName val="Bia"/>
      <sheetName val="Tm"/>
      <sheetName val="THKP"/>
      <sheetName val="DGi"/>
      <sheetName val="Cong"/>
      <sheetName val="Cong cu"/>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Dinhhinh"/>
      <sheetName val="Cot thep"/>
      <sheetName val="Tong hop (2)"/>
      <sheetName val="Km274 - Km275"/>
      <sheetName val="Km275 - Km276"/>
      <sheetName val="Km276 - Km277"/>
      <sheetName val="Km277 - Km278"/>
      <sheetName val="Km278 - Km279"/>
      <sheetName val="Km279 - Km280"/>
      <sheetName val="Km280 - Km281"/>
      <sheetName val="Km281 - Km282"/>
      <sheetName val="Km282 - Km283"/>
      <sheetName val="Km283 - Km284"/>
      <sheetName val="Km284 - Km285"/>
      <sheetName val="Tong hop Op mai"/>
      <sheetName val="Km277 - Km278 "/>
      <sheetName val="Tong hop Matduong"/>
      <sheetName val="Kluong phu"/>
      <sheetName val="Lan can"/>
      <sheetName val="Ho lan"/>
      <sheetName val="Coc tieu"/>
      <sheetName val="Bien bao"/>
      <sheetName val="Ranh"/>
      <sheetName val="DGTL"/>
      <sheetName val="XN 1"/>
      <sheetName val="CT.XN1"/>
      <sheetName val="XCK"/>
      <sheetName val="CT.XNCK"/>
      <sheetName val="Hoasen"/>
      <sheetName val="S.hai"/>
      <sheetName val="HPC1"/>
      <sheetName val="No2"/>
      <sheetName val="CT N02"/>
      <sheetName val="C.Sap CT3"/>
      <sheetName val="CT.Csap.CT3"/>
      <sheetName val="CTVPCP"/>
      <sheetName val="Quan trac"/>
      <sheetName val="CS LB"/>
      <sheetName val="88 HBT"/>
      <sheetName val="69II"/>
      <sheetName val="CT 69II"/>
      <sheetName val="37 HV"/>
      <sheetName val="VPCP"/>
      <sheetName val="CT VPCP 6tang"/>
      <sheetName val="Son nha kinh VPCP"/>
      <sheetName val="CT VPCP son"/>
      <sheetName val="HMVPCP"/>
      <sheetName val="CT.HMVPCP"/>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BangTH"/>
      <sheetName val="Xaylap "/>
      <sheetName val="Nhan cong"/>
      <sheetName val="Thietbi"/>
      <sheetName val="Diengiai"/>
      <sheetName val="Vanchuyen"/>
      <sheetName val="fOOD"/>
      <sheetName val="FORM hc"/>
      <sheetName val="FORM pc"/>
      <sheetName val="CamPha"/>
      <sheetName val="MongCai"/>
      <sheetName val="70000000"/>
      <sheetName val="PNT_QUOT__3"/>
      <sheetName val="COAT_WRAP_QIOT__3"/>
      <sheetName val="kl m m d"/>
      <sheetName val="kl vt tho"/>
      <sheetName val="kl dat"/>
      <sheetName val="Sheet4"/>
      <sheetName val="xin kinh phi"/>
      <sheetName val="lan trai"/>
      <sheetName val="thuoc no"/>
      <sheetName val="so thuc pham"/>
      <sheetName val="TH  goi 4-x"/>
      <sheetName val="CV den trong to聮g"/>
      <sheetName val="Km27' - Km278"/>
      <sheetName val="tmt4"/>
      <sheetName val="t3-01"/>
      <sheetName val="t4-01"/>
      <sheetName val="t5-01"/>
      <sheetName val="t6-01"/>
      <sheetName val="t7-01"/>
      <sheetName val="t8-01"/>
      <sheetName val="t9-01"/>
      <sheetName val="t10-01"/>
      <sheetName val="t11-01"/>
      <sheetName val="t12-"/>
      <sheetName val="t2"/>
      <sheetName val="t3"/>
      <sheetName val="t06"/>
      <sheetName val="t07"/>
      <sheetName val="t08"/>
      <sheetName val="t09"/>
      <sheetName val="t12"/>
      <sheetName val="0103"/>
      <sheetName val="0203"/>
      <sheetName val="th-nop"/>
      <sheetName val="th"/>
      <sheetName val="Bao cao KQTH quy hoach 135"/>
      <sheetName val="Sheet5"/>
      <sheetName val="Sheet6"/>
      <sheetName val="Sheet7"/>
      <sheetName val="Sheet8"/>
      <sheetName val="Sheet9"/>
      <sheetName val="Sheet10"/>
      <sheetName val="ȴ0000000"/>
      <sheetName val="Oð mai 279"/>
      <sheetName val="PNT-QUOT-D150#3"/>
      <sheetName val="PNT-QUOT-H153#3"/>
      <sheetName val="PNT-QUOT-K152#3"/>
      <sheetName val="PNT-QUOT-H146#3"/>
      <sheetName val="XLÇ_x0015_oppy"/>
      <sheetName val="Thang06-2002"/>
      <sheetName val="Thang07-2002"/>
      <sheetName val="Thang08-2002"/>
      <sheetName val="Thang09-2002"/>
      <sheetName val="Thang10-2002 "/>
      <sheetName val="Thang11-2002"/>
      <sheetName val="Thang12-2002"/>
      <sheetName val="Sheet1 (3)"/>
      <sheetName val="XNT1MC"/>
      <sheetName val="XNT2MC"/>
      <sheetName val="XNT3MC"/>
      <sheetName val="XNT4MC"/>
      <sheetName val="xnt 1 CP"/>
      <sheetName val="xnt 2 cp"/>
      <sheetName val="xnt 3 CP"/>
      <sheetName val="xnt 4 CP"/>
      <sheetName val="BC tuan1"/>
      <sheetName val="BC tuan2"/>
      <sheetName val="BC tuan3"/>
      <sheetName val="BC tuan4"/>
      <sheetName val="DSo NVBH"/>
      <sheetName val="Shedt1"/>
      <sheetName val="_x0012_0000000"/>
      <sheetName val="T_x000b_331"/>
      <sheetName val="SOLIEU"/>
      <sheetName val="TINHTOAN"/>
    </sheetNames>
    <sheetDataSet>
      <sheetData sheetId="0" refreshError="1"/>
      <sheetData sheetId="1" refreshError="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sheetData sheetId="104"/>
      <sheetData sheetId="105"/>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refreshError="1"/>
      <sheetData sheetId="152" refreshError="1"/>
      <sheetData sheetId="153" refreshError="1"/>
      <sheetData sheetId="154" refreshError="1"/>
      <sheetData sheetId="155" refreshError="1"/>
      <sheetData sheetId="156" refreshError="1"/>
      <sheetData sheetId="157" refreshError="1"/>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refreshError="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sheetData sheetId="207"/>
      <sheetData sheetId="208"/>
      <sheetData sheetId="209"/>
      <sheetData sheetId="210"/>
      <sheetData sheetId="211"/>
      <sheetData sheetId="212" refreshError="1"/>
      <sheetData sheetId="213" refreshError="1"/>
      <sheetData sheetId="214" refreshError="1"/>
      <sheetData sheetId="215" refreshError="1"/>
      <sheetData sheetId="216" refreshError="1"/>
      <sheetData sheetId="217" refreshError="1"/>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refreshError="1"/>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refreshError="1"/>
      <sheetData sheetId="302" refreshError="1"/>
      <sheetData sheetId="303" refreshError="1"/>
      <sheetData sheetId="304" refreshError="1"/>
      <sheetData sheetId="305" refreshError="1"/>
      <sheetData sheetId="306" refreshError="1"/>
      <sheetData sheetId="307" refreshError="1"/>
      <sheetData sheetId="308"/>
      <sheetData sheetId="309" refreshError="1"/>
      <sheetData sheetId="310" refreshError="1"/>
      <sheetData sheetId="311" refreshError="1"/>
      <sheetData sheetId="312" refreshError="1"/>
      <sheetData sheetId="313" refreshError="1"/>
      <sheetData sheetId="314" refreshError="1"/>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efreshError="1"/>
      <sheetData sheetId="339"/>
      <sheetData sheetId="34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 val="XL4Poppy"/>
    </sheetNames>
    <sheetDataSet>
      <sheetData sheetId="0"/>
      <sheetData sheetId="1"/>
      <sheetData sheetId="2"/>
      <sheetData sheetId="3"/>
      <sheetData sheetId="4"/>
      <sheetData sheetId="5"/>
      <sheetData sheetId="6">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sheetData sheetId="8"/>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L$-INTER"/>
      <sheetName val="MTL$-TRUNCK-AG"/>
      <sheetName val="MTL$-PRODTANK-UG"/>
      <sheetName val="MTL$-PRODTANK-AG"/>
      <sheetName val="MTL$-JETTY"/>
      <sheetName val="MTL$-TRUNCK-UG"/>
      <sheetName val="XL4Poppy"/>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ucap"/>
      <sheetName val="nen"/>
      <sheetName val="mat"/>
      <sheetName val="atgt"/>
      <sheetName val="cong"/>
      <sheetName val="vua"/>
      <sheetName val="gvl"/>
      <sheetName val="dtoan"/>
      <sheetName val="dtxl-duong"/>
      <sheetName val="gtxl-duong(11m)"/>
      <sheetName val="gtxl-cau"/>
      <sheetName val="cpkhac-Bm=11m"/>
      <sheetName val="thkphi-Bm=11m"/>
      <sheetName val="gpmb"/>
      <sheetName val="Sheet1"/>
      <sheetName val="dap"/>
      <sheetName val="XL4Poppy"/>
    </sheetNames>
    <sheetDataSet>
      <sheetData sheetId="0"/>
      <sheetData sheetId="1"/>
      <sheetData sheetId="2"/>
      <sheetData sheetId="3"/>
      <sheetData sheetId="4"/>
      <sheetData sheetId="5"/>
      <sheetData sheetId="6">
        <row r="63">
          <cell r="Q63">
            <v>3500</v>
          </cell>
        </row>
        <row r="67">
          <cell r="Q67">
            <v>7270</v>
          </cell>
        </row>
        <row r="69">
          <cell r="Q69">
            <v>60000</v>
          </cell>
        </row>
      </sheetData>
      <sheetData sheetId="7"/>
      <sheetData sheetId="8"/>
      <sheetData sheetId="9"/>
      <sheetData sheetId="10"/>
      <sheetData sheetId="11"/>
      <sheetData sheetId="12"/>
      <sheetData sheetId="13"/>
      <sheetData sheetId="14"/>
      <sheetData sheetId="15"/>
      <sheetData sheetId="1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Input"/>
      <sheetName val="Earth Pres."/>
      <sheetName val="Load Com."/>
      <sheetName val="Noi Luc"/>
      <sheetName val="Pile Cap.-Po"/>
      <sheetName val="Pile Cap. - Pv"/>
      <sheetName val="XL4Poppy"/>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ysis"/>
      <sheetName val="B-B"/>
      <sheetName val="C-C"/>
      <sheetName val="D-D"/>
      <sheetName val="E-E"/>
      <sheetName val="F-F(2)"/>
      <sheetName val="F-F(3)"/>
      <sheetName val="G-G(3)"/>
    </sheetNames>
    <sheetDataSet>
      <sheetData sheetId="0">
        <row r="45">
          <cell r="I45">
            <v>7.0000000000000007E-2</v>
          </cell>
        </row>
      </sheetData>
      <sheetData sheetId="1">
        <row r="59">
          <cell r="F59">
            <v>2167.9638256212133</v>
          </cell>
        </row>
        <row r="65">
          <cell r="B65">
            <v>10</v>
          </cell>
          <cell r="C65">
            <v>13</v>
          </cell>
          <cell r="D65">
            <v>16</v>
          </cell>
          <cell r="E65">
            <v>19</v>
          </cell>
          <cell r="F65">
            <v>22</v>
          </cell>
          <cell r="G65">
            <v>25</v>
          </cell>
          <cell r="H65">
            <v>29</v>
          </cell>
          <cell r="I65">
            <v>32</v>
          </cell>
          <cell r="J65">
            <v>35</v>
          </cell>
        </row>
        <row r="66">
          <cell r="B66">
            <v>71</v>
          </cell>
          <cell r="C66">
            <v>127</v>
          </cell>
          <cell r="D66">
            <v>198</v>
          </cell>
          <cell r="E66">
            <v>285</v>
          </cell>
          <cell r="F66">
            <v>388</v>
          </cell>
          <cell r="G66">
            <v>507</v>
          </cell>
          <cell r="H66">
            <v>641</v>
          </cell>
          <cell r="I66">
            <v>792</v>
          </cell>
          <cell r="J66">
            <v>985</v>
          </cell>
        </row>
      </sheetData>
      <sheetData sheetId="2">
        <row r="11">
          <cell r="J11">
            <v>1</v>
          </cell>
        </row>
      </sheetData>
      <sheetData sheetId="3">
        <row r="11">
          <cell r="J11">
            <v>7</v>
          </cell>
        </row>
      </sheetData>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K-TT"/>
    </sheetNames>
    <sheetDataSet>
      <sheetData sheetId="0" refreshError="1">
        <row r="19">
          <cell r="G19">
            <v>300</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BLE"/>
      <sheetName val="MTO REV.0"/>
      <sheetName val="VENDOR-QUOTES"/>
      <sheetName val="SUM REV.0"/>
      <sheetName val="SUM-BQ"/>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Tong San luong"/>
      <sheetName val="TQT"/>
      <sheetName val="Tong Quyettoan"/>
      <sheetName val="Quyettoan 2001"/>
      <sheetName val="TT tam ung"/>
      <sheetName val="QT thue 2001"/>
      <sheetName val="P bo CPC 2001"/>
      <sheetName val="PB KHTS 2001"/>
      <sheetName val="Dieuchinh thueVAT"/>
      <sheetName val="XL4Poppy"/>
    </sheetNames>
    <sheetDataSet>
      <sheetData sheetId="0" refreshError="1"/>
      <sheetData sheetId="1" refreshError="1">
        <row r="1">
          <cell r="A1" t="str">
            <v>PRICE BREAKDOWN FOR ELECTRICAL INSTALLATION WORK</v>
          </cell>
          <cell r="G1" t="str">
            <v xml:space="preserve"> </v>
          </cell>
          <cell r="K1" t="str">
            <v xml:space="preserve"> </v>
          </cell>
        </row>
        <row r="2">
          <cell r="B2" t="str">
            <v>東鼎  LNG TERMINAL</v>
          </cell>
          <cell r="G2" t="str">
            <v xml:space="preserve"> </v>
          </cell>
          <cell r="I2" t="str">
            <v>CTCI Q. NO. : 99Q3299</v>
          </cell>
          <cell r="P2" t="str">
            <v>CTCI Q. NO. : 99Q3299</v>
          </cell>
        </row>
        <row r="3">
          <cell r="B3" t="str">
            <v>LOCATION: 桃園 觀塘工業區</v>
          </cell>
        </row>
        <row r="5">
          <cell r="E5" t="str">
            <v xml:space="preserve">                  TO SITE</v>
          </cell>
          <cell r="G5" t="str">
            <v xml:space="preserve">                  TO SITE</v>
          </cell>
          <cell r="K5" t="str">
            <v xml:space="preserve">                  TO SITE</v>
          </cell>
          <cell r="M5" t="str">
            <v xml:space="preserve">                  TO SITE</v>
          </cell>
        </row>
        <row r="6">
          <cell r="E6" t="str">
            <v xml:space="preserve"> ON SHORE MAT'L (NET) NT$</v>
          </cell>
          <cell r="G6" t="str">
            <v xml:space="preserve"> OFF SHORE MAT'L (NET) US$</v>
          </cell>
          <cell r="I6" t="str">
            <v xml:space="preserve">          LABOR MH (NET) </v>
          </cell>
          <cell r="K6" t="str">
            <v xml:space="preserve">     ON SHORE MAT'L NT$</v>
          </cell>
          <cell r="M6" t="str">
            <v xml:space="preserve">   OFF SHORE MAT'L US$</v>
          </cell>
          <cell r="O6" t="str">
            <v xml:space="preserve">        LABOR PRICE NT$</v>
          </cell>
          <cell r="Q6" t="str">
            <v>REMARK</v>
          </cell>
        </row>
        <row r="7">
          <cell r="A7" t="str">
            <v>NO.</v>
          </cell>
          <cell r="B7" t="str">
            <v>DESCRIPTION</v>
          </cell>
          <cell r="C7" t="str">
            <v>Q'TY</v>
          </cell>
          <cell r="D7" t="str">
            <v>UNIT</v>
          </cell>
          <cell r="E7" t="str">
            <v>U/P</v>
          </cell>
          <cell r="F7" t="str">
            <v>TOTAL</v>
          </cell>
          <cell r="G7" t="str">
            <v>U/P</v>
          </cell>
          <cell r="H7" t="str">
            <v>TOTAL</v>
          </cell>
          <cell r="I7" t="str">
            <v>U/P</v>
          </cell>
          <cell r="J7" t="str">
            <v>TOTAL</v>
          </cell>
          <cell r="K7" t="str">
            <v>U/P</v>
          </cell>
          <cell r="L7" t="str">
            <v>TOTAL</v>
          </cell>
          <cell r="M7" t="str">
            <v>U/P</v>
          </cell>
          <cell r="N7" t="str">
            <v>TOTAL</v>
          </cell>
          <cell r="O7" t="str">
            <v>U/P</v>
          </cell>
          <cell r="P7" t="str">
            <v>TOTAL</v>
          </cell>
        </row>
        <row r="9">
          <cell r="A9" t="str">
            <v>ALT-1</v>
          </cell>
          <cell r="B9" t="str">
            <v xml:space="preserve">         PRICE SUMMARY</v>
          </cell>
        </row>
        <row r="11">
          <cell r="A11" t="str">
            <v xml:space="preserve">  A.</v>
          </cell>
          <cell r="B11" t="str">
            <v xml:space="preserve"> POWER EQUIPMENT </v>
          </cell>
          <cell r="C11">
            <v>1</v>
          </cell>
          <cell r="D11" t="str">
            <v>LOT</v>
          </cell>
          <cell r="E11">
            <v>138612100</v>
          </cell>
          <cell r="F11">
            <v>138612100</v>
          </cell>
          <cell r="H11">
            <v>0</v>
          </cell>
          <cell r="I11">
            <v>13764</v>
          </cell>
          <cell r="J11">
            <v>13764</v>
          </cell>
          <cell r="K11">
            <v>138612100</v>
          </cell>
          <cell r="L11">
            <v>138612100</v>
          </cell>
          <cell r="M11">
            <v>0</v>
          </cell>
          <cell r="N11">
            <v>0</v>
          </cell>
          <cell r="O11">
            <v>6155030</v>
          </cell>
          <cell r="P11">
            <v>6155030</v>
          </cell>
        </row>
        <row r="12">
          <cell r="F12">
            <v>0</v>
          </cell>
          <cell r="J12">
            <v>0</v>
          </cell>
          <cell r="L12">
            <v>0</v>
          </cell>
          <cell r="P12">
            <v>0</v>
          </cell>
        </row>
        <row r="13">
          <cell r="A13" t="str">
            <v xml:space="preserve">  B.</v>
          </cell>
          <cell r="B13" t="str">
            <v xml:space="preserve"> POWER DISTRIBUTION SYSTEM</v>
          </cell>
          <cell r="C13">
            <v>130730</v>
          </cell>
          <cell r="D13" t="str">
            <v>M</v>
          </cell>
          <cell r="E13">
            <v>178.00177465004208</v>
          </cell>
          <cell r="F13">
            <v>23270172</v>
          </cell>
          <cell r="H13">
            <v>0</v>
          </cell>
          <cell r="I13">
            <v>0.25310181289681022</v>
          </cell>
          <cell r="J13">
            <v>33088</v>
          </cell>
          <cell r="K13">
            <v>178.00177465004208</v>
          </cell>
          <cell r="L13">
            <v>23270172</v>
          </cell>
          <cell r="M13">
            <v>0</v>
          </cell>
          <cell r="N13">
            <v>0</v>
          </cell>
          <cell r="O13">
            <v>70.851243019964812</v>
          </cell>
          <cell r="P13">
            <v>9262383</v>
          </cell>
        </row>
        <row r="14">
          <cell r="F14">
            <v>0</v>
          </cell>
          <cell r="H14">
            <v>0</v>
          </cell>
          <cell r="J14">
            <v>0</v>
          </cell>
          <cell r="K14">
            <v>0</v>
          </cell>
          <cell r="L14">
            <v>0</v>
          </cell>
          <cell r="M14">
            <v>0</v>
          </cell>
          <cell r="N14">
            <v>0</v>
          </cell>
          <cell r="O14">
            <v>0</v>
          </cell>
          <cell r="P14">
            <v>0</v>
          </cell>
        </row>
        <row r="15">
          <cell r="A15" t="str">
            <v xml:space="preserve">  C.</v>
          </cell>
          <cell r="B15" t="str">
            <v xml:space="preserve"> LIGHTING SYSTEM</v>
          </cell>
          <cell r="C15">
            <v>508</v>
          </cell>
          <cell r="D15" t="str">
            <v>SET</v>
          </cell>
          <cell r="E15">
            <v>18871.641732283464</v>
          </cell>
          <cell r="F15">
            <v>9586794</v>
          </cell>
          <cell r="H15">
            <v>0</v>
          </cell>
          <cell r="I15">
            <v>28.084645669291337</v>
          </cell>
          <cell r="J15">
            <v>14267</v>
          </cell>
          <cell r="K15">
            <v>18871.641732283464</v>
          </cell>
          <cell r="L15">
            <v>9586794</v>
          </cell>
          <cell r="M15">
            <v>0</v>
          </cell>
          <cell r="N15">
            <v>0</v>
          </cell>
          <cell r="O15">
            <v>8470.6830708661419</v>
          </cell>
          <cell r="P15">
            <v>4303107</v>
          </cell>
        </row>
        <row r="16">
          <cell r="F16">
            <v>0</v>
          </cell>
          <cell r="H16">
            <v>0</v>
          </cell>
          <cell r="J16">
            <v>0</v>
          </cell>
          <cell r="K16">
            <v>0</v>
          </cell>
          <cell r="L16">
            <v>0</v>
          </cell>
          <cell r="M16">
            <v>0</v>
          </cell>
          <cell r="N16">
            <v>0</v>
          </cell>
          <cell r="O16">
            <v>0</v>
          </cell>
          <cell r="P16">
            <v>0</v>
          </cell>
        </row>
        <row r="17">
          <cell r="A17" t="str">
            <v xml:space="preserve">  D.</v>
          </cell>
          <cell r="B17" t="str">
            <v xml:space="preserve"> GROUNDING &amp; LIGHTNING PROTECTION SYSTEM</v>
          </cell>
          <cell r="C17">
            <v>8620</v>
          </cell>
          <cell r="D17" t="str">
            <v>M</v>
          </cell>
          <cell r="E17">
            <v>104.6885150812065</v>
          </cell>
          <cell r="F17">
            <v>902415</v>
          </cell>
          <cell r="H17">
            <v>0</v>
          </cell>
          <cell r="I17">
            <v>0.40336426914153134</v>
          </cell>
          <cell r="J17">
            <v>3477</v>
          </cell>
          <cell r="K17">
            <v>104.6885150812065</v>
          </cell>
          <cell r="L17">
            <v>902415</v>
          </cell>
          <cell r="M17">
            <v>0</v>
          </cell>
          <cell r="N17">
            <v>0</v>
          </cell>
          <cell r="O17">
            <v>146.95568445475638</v>
          </cell>
          <cell r="P17">
            <v>1266758</v>
          </cell>
        </row>
        <row r="18">
          <cell r="F18">
            <v>0</v>
          </cell>
          <cell r="H18">
            <v>0</v>
          </cell>
          <cell r="J18">
            <v>0</v>
          </cell>
          <cell r="K18">
            <v>0</v>
          </cell>
          <cell r="L18">
            <v>0</v>
          </cell>
          <cell r="M18">
            <v>0</v>
          </cell>
          <cell r="N18">
            <v>0</v>
          </cell>
          <cell r="O18">
            <v>0</v>
          </cell>
          <cell r="P18">
            <v>0</v>
          </cell>
        </row>
        <row r="19">
          <cell r="A19" t="str">
            <v xml:space="preserve">  E.</v>
          </cell>
          <cell r="B19" t="str">
            <v xml:space="preserve"> TELEPHONE SYSTEM</v>
          </cell>
          <cell r="C19">
            <v>2250</v>
          </cell>
          <cell r="D19" t="str">
            <v>M</v>
          </cell>
          <cell r="E19">
            <v>219.19555555555556</v>
          </cell>
          <cell r="F19">
            <v>493190</v>
          </cell>
          <cell r="H19">
            <v>0</v>
          </cell>
          <cell r="I19">
            <v>0.20088888888888889</v>
          </cell>
          <cell r="J19">
            <v>452</v>
          </cell>
          <cell r="K19">
            <v>219.19555555555556</v>
          </cell>
          <cell r="L19">
            <v>493190</v>
          </cell>
          <cell r="M19">
            <v>0</v>
          </cell>
          <cell r="N19">
            <v>0</v>
          </cell>
          <cell r="O19">
            <v>56.222222222222221</v>
          </cell>
          <cell r="P19">
            <v>126500</v>
          </cell>
        </row>
        <row r="20">
          <cell r="F20">
            <v>0</v>
          </cell>
          <cell r="H20">
            <v>0</v>
          </cell>
          <cell r="J20">
            <v>0</v>
          </cell>
          <cell r="K20">
            <v>0</v>
          </cell>
          <cell r="L20">
            <v>0</v>
          </cell>
          <cell r="M20">
            <v>0</v>
          </cell>
          <cell r="N20">
            <v>0</v>
          </cell>
          <cell r="O20">
            <v>0</v>
          </cell>
          <cell r="P20">
            <v>0</v>
          </cell>
        </row>
        <row r="21">
          <cell r="A21" t="str">
            <v xml:space="preserve">  F.</v>
          </cell>
          <cell r="B21" t="str">
            <v xml:space="preserve"> PAGE/INTERCOMMUNICATION SYSTEM</v>
          </cell>
          <cell r="C21">
            <v>15</v>
          </cell>
          <cell r="D21" t="str">
            <v>SET</v>
          </cell>
          <cell r="E21">
            <v>67271.8</v>
          </cell>
          <cell r="F21">
            <v>1009077</v>
          </cell>
          <cell r="H21">
            <v>0</v>
          </cell>
          <cell r="I21">
            <v>87.266666666666666</v>
          </cell>
          <cell r="J21">
            <v>1309</v>
          </cell>
          <cell r="K21">
            <v>67271.8</v>
          </cell>
          <cell r="L21">
            <v>1009077</v>
          </cell>
          <cell r="M21">
            <v>0</v>
          </cell>
          <cell r="N21">
            <v>0</v>
          </cell>
          <cell r="O21">
            <v>24435.333333333332</v>
          </cell>
          <cell r="P21">
            <v>366530</v>
          </cell>
        </row>
        <row r="22">
          <cell r="F22">
            <v>0</v>
          </cell>
          <cell r="H22">
            <v>0</v>
          </cell>
          <cell r="J22">
            <v>0</v>
          </cell>
          <cell r="K22">
            <v>0</v>
          </cell>
          <cell r="L22">
            <v>0</v>
          </cell>
          <cell r="M22">
            <v>0</v>
          </cell>
          <cell r="N22">
            <v>0</v>
          </cell>
          <cell r="O22">
            <v>0</v>
          </cell>
          <cell r="P22">
            <v>0</v>
          </cell>
        </row>
        <row r="23">
          <cell r="A23" t="str">
            <v xml:space="preserve">  G.</v>
          </cell>
          <cell r="B23" t="str">
            <v xml:space="preserve"> CCTV SYSTEM</v>
          </cell>
          <cell r="C23">
            <v>6</v>
          </cell>
          <cell r="D23" t="str">
            <v>SET</v>
          </cell>
          <cell r="E23">
            <v>291143.16666666669</v>
          </cell>
          <cell r="F23">
            <v>1746859</v>
          </cell>
          <cell r="H23">
            <v>0</v>
          </cell>
          <cell r="I23">
            <v>221</v>
          </cell>
          <cell r="J23">
            <v>1326</v>
          </cell>
          <cell r="K23">
            <v>291143.16666666669</v>
          </cell>
          <cell r="L23">
            <v>1746859</v>
          </cell>
          <cell r="M23">
            <v>0</v>
          </cell>
          <cell r="N23">
            <v>0</v>
          </cell>
          <cell r="O23">
            <v>61933.5</v>
          </cell>
          <cell r="P23">
            <v>371601</v>
          </cell>
        </row>
        <row r="24">
          <cell r="F24">
            <v>0</v>
          </cell>
          <cell r="H24">
            <v>0</v>
          </cell>
          <cell r="J24">
            <v>0</v>
          </cell>
          <cell r="K24">
            <v>0</v>
          </cell>
          <cell r="L24">
            <v>0</v>
          </cell>
          <cell r="M24">
            <v>0</v>
          </cell>
          <cell r="N24">
            <v>0</v>
          </cell>
          <cell r="O24">
            <v>0</v>
          </cell>
          <cell r="P24">
            <v>0</v>
          </cell>
        </row>
        <row r="25">
          <cell r="A25" t="str">
            <v xml:space="preserve">  H.</v>
          </cell>
          <cell r="B25" t="str">
            <v xml:space="preserve"> CATHODIC PROTECTION SYSTEM</v>
          </cell>
          <cell r="C25">
            <v>60</v>
          </cell>
          <cell r="D25" t="str">
            <v>PC</v>
          </cell>
          <cell r="E25">
            <v>12445.316666666668</v>
          </cell>
          <cell r="F25">
            <v>746719</v>
          </cell>
          <cell r="H25">
            <v>0</v>
          </cell>
          <cell r="I25">
            <v>17.083333333333332</v>
          </cell>
          <cell r="J25">
            <v>1025</v>
          </cell>
          <cell r="K25">
            <v>12445.316666666668</v>
          </cell>
          <cell r="L25">
            <v>746719</v>
          </cell>
          <cell r="M25">
            <v>0</v>
          </cell>
          <cell r="N25">
            <v>0</v>
          </cell>
          <cell r="O25">
            <v>6387.1</v>
          </cell>
          <cell r="P25">
            <v>383226</v>
          </cell>
        </row>
        <row r="27">
          <cell r="A27" t="str">
            <v xml:space="preserve">  I.</v>
          </cell>
          <cell r="B27" t="str">
            <v>APS SYSTEM</v>
          </cell>
          <cell r="C27">
            <v>60</v>
          </cell>
          <cell r="D27" t="str">
            <v>SET</v>
          </cell>
          <cell r="E27">
            <v>260365.88333333333</v>
          </cell>
          <cell r="F27">
            <v>15621953</v>
          </cell>
          <cell r="H27">
            <v>0</v>
          </cell>
          <cell r="I27">
            <v>227.13333333333333</v>
          </cell>
          <cell r="J27">
            <v>13628</v>
          </cell>
          <cell r="K27">
            <v>260365.88333333333</v>
          </cell>
          <cell r="L27">
            <v>15621953</v>
          </cell>
          <cell r="M27">
            <v>0</v>
          </cell>
          <cell r="N27">
            <v>0</v>
          </cell>
          <cell r="O27">
            <v>63605.433333333334</v>
          </cell>
          <cell r="P27">
            <v>3816326</v>
          </cell>
        </row>
        <row r="29">
          <cell r="A29" t="str">
            <v xml:space="preserve">  J.</v>
          </cell>
          <cell r="B29" t="str">
            <v>U/G CONDUIT BANK</v>
          </cell>
          <cell r="C29">
            <v>2850</v>
          </cell>
          <cell r="D29" t="str">
            <v>M3</v>
          </cell>
          <cell r="E29">
            <v>2070.4561403508774</v>
          </cell>
          <cell r="F29">
            <v>5900800</v>
          </cell>
          <cell r="H29">
            <v>0</v>
          </cell>
          <cell r="I29">
            <v>9.5898245614035087</v>
          </cell>
          <cell r="J29">
            <v>27331</v>
          </cell>
          <cell r="K29">
            <v>2070.4561403508774</v>
          </cell>
          <cell r="L29">
            <v>5900800</v>
          </cell>
          <cell r="M29">
            <v>0</v>
          </cell>
          <cell r="N29">
            <v>0</v>
          </cell>
          <cell r="O29">
            <v>7703.0175438596489</v>
          </cell>
          <cell r="P29">
            <v>21953600</v>
          </cell>
        </row>
        <row r="32">
          <cell r="B32" t="str">
            <v>TOTAL (ALT-1)</v>
          </cell>
          <cell r="F32">
            <v>197890079</v>
          </cell>
          <cell r="H32">
            <v>0</v>
          </cell>
          <cell r="J32">
            <v>109667</v>
          </cell>
          <cell r="L32">
            <v>197890079</v>
          </cell>
          <cell r="N32">
            <v>0</v>
          </cell>
          <cell r="P32">
            <v>48005061</v>
          </cell>
          <cell r="Q32">
            <v>109667</v>
          </cell>
        </row>
        <row r="33">
          <cell r="Q33">
            <v>0</v>
          </cell>
        </row>
        <row r="34">
          <cell r="A34" t="str">
            <v>OTHER</v>
          </cell>
          <cell r="B34" t="str">
            <v xml:space="preserve"> CATHODIC PROTECTION SYSTEM  FOR TRUNK LINE</v>
          </cell>
          <cell r="C34">
            <v>1</v>
          </cell>
          <cell r="D34" t="str">
            <v>LOT</v>
          </cell>
          <cell r="F34">
            <v>4357694</v>
          </cell>
          <cell r="J34">
            <v>6089</v>
          </cell>
          <cell r="L34">
            <v>4357694</v>
          </cell>
          <cell r="P34">
            <v>2372268</v>
          </cell>
          <cell r="Q34">
            <v>6089</v>
          </cell>
        </row>
        <row r="36">
          <cell r="B36" t="str">
            <v xml:space="preserve">MATERIAL PRICE 造價分析 </v>
          </cell>
        </row>
        <row r="37">
          <cell r="B37" t="str">
            <v xml:space="preserve">CAPACITOR </v>
          </cell>
          <cell r="D37" t="str">
            <v>KVA</v>
          </cell>
        </row>
        <row r="38">
          <cell r="B38" t="str">
            <v>CABLE &amp; WIRE FOR POWER SYSTEM</v>
          </cell>
          <cell r="C38">
            <v>130730</v>
          </cell>
          <cell r="D38" t="str">
            <v>M</v>
          </cell>
        </row>
        <row r="39">
          <cell r="B39" t="str">
            <v>LIGHTING FIXTURE</v>
          </cell>
          <cell r="C39">
            <v>508</v>
          </cell>
          <cell r="D39" t="str">
            <v>SET</v>
          </cell>
        </row>
        <row r="41">
          <cell r="B41" t="str">
            <v>LABOR PRICE 造價分析</v>
          </cell>
        </row>
        <row r="42">
          <cell r="B42" t="str">
            <v xml:space="preserve">CAPACITOR </v>
          </cell>
          <cell r="C42">
            <v>0</v>
          </cell>
          <cell r="D42" t="str">
            <v>KVA</v>
          </cell>
        </row>
        <row r="43">
          <cell r="B43" t="str">
            <v>CABLE &amp; WIRE FOR POWER SYSTEM</v>
          </cell>
          <cell r="C43">
            <v>130730</v>
          </cell>
          <cell r="D43" t="str">
            <v>M</v>
          </cell>
          <cell r="I43">
            <v>0.73359596114128356</v>
          </cell>
          <cell r="J43">
            <v>95903</v>
          </cell>
        </row>
        <row r="44">
          <cell r="B44" t="str">
            <v>LIGHTING FIXTURE</v>
          </cell>
          <cell r="C44">
            <v>508</v>
          </cell>
          <cell r="D44" t="str">
            <v>SET</v>
          </cell>
        </row>
        <row r="46">
          <cell r="A46" t="str">
            <v>ALT-2</v>
          </cell>
          <cell r="C46" t="str">
            <v xml:space="preserve"> </v>
          </cell>
          <cell r="D46" t="str">
            <v xml:space="preserve"> </v>
          </cell>
          <cell r="F46">
            <v>0</v>
          </cell>
          <cell r="H46">
            <v>0</v>
          </cell>
          <cell r="J46">
            <v>0</v>
          </cell>
          <cell r="K46">
            <v>0</v>
          </cell>
          <cell r="L46">
            <v>0</v>
          </cell>
          <cell r="M46">
            <v>0</v>
          </cell>
          <cell r="N46">
            <v>0</v>
          </cell>
          <cell r="O46">
            <v>0</v>
          </cell>
          <cell r="P46">
            <v>0</v>
          </cell>
        </row>
        <row r="47">
          <cell r="A47">
            <v>1</v>
          </cell>
          <cell r="B47" t="str">
            <v xml:space="preserve">  6.9KV GCS ,  NEMA CLASS E2 , MCC PANEL</v>
          </cell>
          <cell r="C47">
            <v>-1</v>
          </cell>
          <cell r="D47" t="str">
            <v>PNL</v>
          </cell>
          <cell r="E47">
            <v>500000</v>
          </cell>
          <cell r="F47">
            <v>-500000</v>
          </cell>
          <cell r="H47">
            <v>0</v>
          </cell>
          <cell r="I47">
            <v>20</v>
          </cell>
          <cell r="J47">
            <v>-20</v>
          </cell>
          <cell r="K47">
            <v>500000</v>
          </cell>
          <cell r="L47">
            <v>-500000</v>
          </cell>
          <cell r="M47">
            <v>0</v>
          </cell>
          <cell r="N47">
            <v>0</v>
          </cell>
          <cell r="O47">
            <v>5600</v>
          </cell>
          <cell r="P47">
            <v>-5600</v>
          </cell>
          <cell r="Q47">
            <v>0</v>
          </cell>
        </row>
        <row r="48">
          <cell r="A48">
            <v>2</v>
          </cell>
          <cell r="B48" t="str">
            <v xml:space="preserve">  600V POWER CABLE 3/C 5.5 sq.mm  XLPE/PVC</v>
          </cell>
          <cell r="C48">
            <v>-195</v>
          </cell>
          <cell r="D48" t="str">
            <v>M</v>
          </cell>
          <cell r="E48">
            <v>20</v>
          </cell>
          <cell r="F48">
            <v>-3900</v>
          </cell>
          <cell r="H48">
            <v>0</v>
          </cell>
          <cell r="I48">
            <v>0.1</v>
          </cell>
          <cell r="J48">
            <v>-20</v>
          </cell>
          <cell r="K48">
            <v>20</v>
          </cell>
          <cell r="L48">
            <v>-3900</v>
          </cell>
          <cell r="M48">
            <v>0</v>
          </cell>
          <cell r="N48">
            <v>0</v>
          </cell>
          <cell r="O48">
            <v>28</v>
          </cell>
          <cell r="P48">
            <v>-5460</v>
          </cell>
          <cell r="Q48">
            <v>0</v>
          </cell>
        </row>
        <row r="49">
          <cell r="A49">
            <v>3</v>
          </cell>
          <cell r="B49" t="str">
            <v xml:space="preserve">  600V CONTROL CABLE 12/C 2.0 sq.mm  PVC/PVC</v>
          </cell>
          <cell r="C49">
            <v>-195</v>
          </cell>
          <cell r="D49" t="str">
            <v>M</v>
          </cell>
          <cell r="E49">
            <v>38</v>
          </cell>
          <cell r="F49">
            <v>-7410</v>
          </cell>
          <cell r="H49">
            <v>0</v>
          </cell>
          <cell r="I49">
            <v>0.13800000000000001</v>
          </cell>
          <cell r="J49">
            <v>-27</v>
          </cell>
          <cell r="K49">
            <v>38</v>
          </cell>
          <cell r="L49">
            <v>-7410</v>
          </cell>
          <cell r="M49">
            <v>0</v>
          </cell>
          <cell r="N49">
            <v>0</v>
          </cell>
          <cell r="O49">
            <v>39</v>
          </cell>
          <cell r="P49">
            <v>-7605</v>
          </cell>
          <cell r="Q49">
            <v>0</v>
          </cell>
        </row>
        <row r="50">
          <cell r="A50">
            <v>4</v>
          </cell>
          <cell r="B50" t="str">
            <v xml:space="preserve">  8KV POWER CABLE 3/C  38 sq.mm  XLPE/PVC</v>
          </cell>
          <cell r="C50">
            <v>-580</v>
          </cell>
          <cell r="D50" t="str">
            <v>M</v>
          </cell>
          <cell r="E50">
            <v>268</v>
          </cell>
          <cell r="F50">
            <v>-155440</v>
          </cell>
          <cell r="H50">
            <v>0</v>
          </cell>
          <cell r="I50">
            <v>0.32100000000000001</v>
          </cell>
          <cell r="J50">
            <v>-186</v>
          </cell>
          <cell r="K50">
            <v>268</v>
          </cell>
          <cell r="L50">
            <v>-155440</v>
          </cell>
          <cell r="M50">
            <v>0</v>
          </cell>
          <cell r="N50">
            <v>0</v>
          </cell>
          <cell r="O50">
            <v>90</v>
          </cell>
          <cell r="P50">
            <v>-52200</v>
          </cell>
          <cell r="Q50">
            <v>0</v>
          </cell>
        </row>
        <row r="51">
          <cell r="A51">
            <v>5</v>
          </cell>
          <cell r="B51" t="str">
            <v xml:space="preserve">  8KV POWER CABLE 3/C  60 sq.mm  XLPE/PVC</v>
          </cell>
          <cell r="C51">
            <v>390</v>
          </cell>
          <cell r="D51" t="str">
            <v>M</v>
          </cell>
          <cell r="E51">
            <v>367</v>
          </cell>
          <cell r="F51">
            <v>143130</v>
          </cell>
          <cell r="H51">
            <v>0</v>
          </cell>
          <cell r="I51">
            <v>0.38800000000000001</v>
          </cell>
          <cell r="J51">
            <v>151</v>
          </cell>
          <cell r="K51">
            <v>367</v>
          </cell>
          <cell r="L51">
            <v>143130</v>
          </cell>
          <cell r="M51">
            <v>0</v>
          </cell>
          <cell r="N51">
            <v>0</v>
          </cell>
          <cell r="O51">
            <v>109</v>
          </cell>
          <cell r="P51">
            <v>42510</v>
          </cell>
          <cell r="Q51">
            <v>0</v>
          </cell>
        </row>
        <row r="52">
          <cell r="A52">
            <v>6</v>
          </cell>
          <cell r="B52" t="str">
            <v xml:space="preserve"> PVC CONDUIT, THICK WALL, CNS1302 SCH. B , 2"</v>
          </cell>
          <cell r="C52">
            <v>-390</v>
          </cell>
          <cell r="D52" t="str">
            <v>M</v>
          </cell>
          <cell r="E52">
            <v>38</v>
          </cell>
          <cell r="F52">
            <v>-14820</v>
          </cell>
          <cell r="H52">
            <v>0</v>
          </cell>
          <cell r="I52">
            <v>0.3</v>
          </cell>
          <cell r="J52">
            <v>-117</v>
          </cell>
          <cell r="K52">
            <v>38</v>
          </cell>
          <cell r="L52">
            <v>-14820</v>
          </cell>
          <cell r="M52">
            <v>0</v>
          </cell>
          <cell r="N52">
            <v>0</v>
          </cell>
          <cell r="O52">
            <v>84</v>
          </cell>
          <cell r="P52">
            <v>-32760</v>
          </cell>
          <cell r="Q52">
            <v>0</v>
          </cell>
        </row>
        <row r="53">
          <cell r="A53">
            <v>7</v>
          </cell>
          <cell r="B53" t="str">
            <v xml:space="preserve"> MISCELLANEOUS </v>
          </cell>
          <cell r="C53">
            <v>1</v>
          </cell>
          <cell r="D53" t="str">
            <v>LOT</v>
          </cell>
          <cell r="E53">
            <v>-708.6</v>
          </cell>
          <cell r="F53">
            <v>-709</v>
          </cell>
          <cell r="I53">
            <v>-2.46</v>
          </cell>
          <cell r="J53">
            <v>-2</v>
          </cell>
          <cell r="K53">
            <v>-709</v>
          </cell>
          <cell r="L53">
            <v>-709</v>
          </cell>
          <cell r="M53">
            <v>0</v>
          </cell>
          <cell r="N53">
            <v>0</v>
          </cell>
          <cell r="O53">
            <v>-689</v>
          </cell>
          <cell r="P53">
            <v>-689</v>
          </cell>
        </row>
        <row r="54">
          <cell r="B54" t="str">
            <v>SUB-TOTAL : (ALT-1)</v>
          </cell>
          <cell r="F54">
            <v>-539149</v>
          </cell>
          <cell r="H54">
            <v>0</v>
          </cell>
          <cell r="J54">
            <v>-221</v>
          </cell>
          <cell r="K54">
            <v>0</v>
          </cell>
          <cell r="L54">
            <v>-539149</v>
          </cell>
          <cell r="M54">
            <v>0</v>
          </cell>
          <cell r="N54">
            <v>0</v>
          </cell>
          <cell r="O54">
            <v>0</v>
          </cell>
          <cell r="P54">
            <v>-61804</v>
          </cell>
          <cell r="Q54">
            <v>-221</v>
          </cell>
        </row>
        <row r="56">
          <cell r="A56" t="str">
            <v>ALT-3</v>
          </cell>
        </row>
        <row r="57">
          <cell r="A57">
            <v>1</v>
          </cell>
          <cell r="B57" t="str">
            <v xml:space="preserve"> AUTO-TRANSFORMER FOR 6.9KV 8500KW MOTOR STARTER , </v>
          </cell>
          <cell r="C57">
            <v>1</v>
          </cell>
          <cell r="D57" t="str">
            <v>SET</v>
          </cell>
          <cell r="E57">
            <v>484000</v>
          </cell>
          <cell r="F57">
            <v>484000</v>
          </cell>
          <cell r="H57">
            <v>0</v>
          </cell>
          <cell r="I57">
            <v>20</v>
          </cell>
          <cell r="J57">
            <v>20</v>
          </cell>
          <cell r="K57">
            <v>484000</v>
          </cell>
          <cell r="L57">
            <v>484000</v>
          </cell>
          <cell r="M57">
            <v>0</v>
          </cell>
          <cell r="N57">
            <v>0</v>
          </cell>
          <cell r="O57">
            <v>5600</v>
          </cell>
          <cell r="P57">
            <v>5600</v>
          </cell>
        </row>
        <row r="58">
          <cell r="B58" t="str">
            <v xml:space="preserve"> TAP 80% , STARTING TIME 60 Sec. (MOTOR PF=0.7 , EFF=0.9)</v>
          </cell>
          <cell r="F58">
            <v>0</v>
          </cell>
          <cell r="H58">
            <v>0</v>
          </cell>
          <cell r="J58">
            <v>0</v>
          </cell>
          <cell r="K58">
            <v>0</v>
          </cell>
          <cell r="L58">
            <v>0</v>
          </cell>
          <cell r="M58">
            <v>0</v>
          </cell>
          <cell r="N58">
            <v>0</v>
          </cell>
          <cell r="O58">
            <v>0</v>
          </cell>
          <cell r="P58">
            <v>0</v>
          </cell>
        </row>
        <row r="59">
          <cell r="A59">
            <v>2</v>
          </cell>
          <cell r="B59" t="str">
            <v xml:space="preserve">  6.9KV VCB 1250A 40KA</v>
          </cell>
          <cell r="C59">
            <v>3</v>
          </cell>
          <cell r="D59" t="str">
            <v>PNL</v>
          </cell>
          <cell r="E59">
            <v>800000</v>
          </cell>
          <cell r="F59">
            <v>2400000</v>
          </cell>
          <cell r="H59">
            <v>0</v>
          </cell>
          <cell r="I59">
            <v>20</v>
          </cell>
          <cell r="J59">
            <v>60</v>
          </cell>
          <cell r="K59">
            <v>800000</v>
          </cell>
          <cell r="L59">
            <v>2400000</v>
          </cell>
          <cell r="M59">
            <v>0</v>
          </cell>
          <cell r="N59">
            <v>0</v>
          </cell>
          <cell r="O59">
            <v>5600</v>
          </cell>
          <cell r="P59">
            <v>16800</v>
          </cell>
          <cell r="Q59">
            <v>0</v>
          </cell>
        </row>
        <row r="60">
          <cell r="A60">
            <v>3</v>
          </cell>
          <cell r="B60" t="str">
            <v xml:space="preserve">  6.9KV 2000KVA , W/GCS , CAPACIATOR PANEL</v>
          </cell>
          <cell r="C60">
            <v>2</v>
          </cell>
          <cell r="D60" t="str">
            <v>PNL</v>
          </cell>
          <cell r="E60">
            <v>1500000</v>
          </cell>
          <cell r="F60">
            <v>3000000</v>
          </cell>
          <cell r="H60">
            <v>0</v>
          </cell>
          <cell r="I60">
            <v>30</v>
          </cell>
          <cell r="J60">
            <v>60</v>
          </cell>
          <cell r="K60">
            <v>1500000</v>
          </cell>
          <cell r="L60">
            <v>3000000</v>
          </cell>
          <cell r="M60">
            <v>0</v>
          </cell>
          <cell r="N60">
            <v>0</v>
          </cell>
          <cell r="O60">
            <v>8400</v>
          </cell>
          <cell r="P60">
            <v>16800</v>
          </cell>
        </row>
        <row r="61">
          <cell r="A61">
            <v>4</v>
          </cell>
          <cell r="B61" t="str">
            <v xml:space="preserve">  600V POWER CABLE 3/C 5.5 sq.mm  XLPE/PVC</v>
          </cell>
          <cell r="C61">
            <v>200</v>
          </cell>
          <cell r="D61" t="str">
            <v>M</v>
          </cell>
          <cell r="E61">
            <v>20</v>
          </cell>
          <cell r="F61">
            <v>4000</v>
          </cell>
          <cell r="H61">
            <v>0</v>
          </cell>
          <cell r="I61">
            <v>0.1</v>
          </cell>
          <cell r="J61">
            <v>20</v>
          </cell>
          <cell r="K61">
            <v>20</v>
          </cell>
          <cell r="L61">
            <v>4000</v>
          </cell>
          <cell r="M61">
            <v>0</v>
          </cell>
          <cell r="N61">
            <v>0</v>
          </cell>
          <cell r="O61">
            <v>28</v>
          </cell>
          <cell r="P61">
            <v>5600</v>
          </cell>
          <cell r="Q61">
            <v>0</v>
          </cell>
        </row>
        <row r="62">
          <cell r="A62">
            <v>5</v>
          </cell>
          <cell r="B62" t="str">
            <v xml:space="preserve">  600V POWER CABLE 3/C 22sq.mm  XLPE/PVC</v>
          </cell>
          <cell r="C62">
            <v>600</v>
          </cell>
          <cell r="D62" t="str">
            <v>M</v>
          </cell>
          <cell r="E62">
            <v>70</v>
          </cell>
          <cell r="F62">
            <v>42000</v>
          </cell>
          <cell r="H62">
            <v>0</v>
          </cell>
          <cell r="I62">
            <v>0.18099999999999999</v>
          </cell>
          <cell r="J62">
            <v>109</v>
          </cell>
          <cell r="K62">
            <v>70</v>
          </cell>
          <cell r="L62">
            <v>42000</v>
          </cell>
          <cell r="M62">
            <v>0</v>
          </cell>
          <cell r="N62">
            <v>0</v>
          </cell>
          <cell r="O62">
            <v>51</v>
          </cell>
          <cell r="P62">
            <v>30600</v>
          </cell>
          <cell r="Q62">
            <v>0</v>
          </cell>
        </row>
        <row r="63">
          <cell r="A63">
            <v>6</v>
          </cell>
          <cell r="B63" t="str">
            <v xml:space="preserve">  600V CONTROL CABLE 7/C 2.1 sq.mm  PVC/PVC</v>
          </cell>
          <cell r="C63">
            <v>600</v>
          </cell>
          <cell r="D63" t="str">
            <v>M</v>
          </cell>
          <cell r="E63">
            <v>24</v>
          </cell>
          <cell r="F63">
            <v>14400</v>
          </cell>
          <cell r="H63">
            <v>0</v>
          </cell>
          <cell r="I63">
            <v>0.105</v>
          </cell>
          <cell r="J63">
            <v>63</v>
          </cell>
          <cell r="K63">
            <v>24</v>
          </cell>
          <cell r="L63">
            <v>14400</v>
          </cell>
          <cell r="M63">
            <v>0</v>
          </cell>
          <cell r="N63">
            <v>0</v>
          </cell>
          <cell r="O63">
            <v>29</v>
          </cell>
          <cell r="P63">
            <v>17400</v>
          </cell>
          <cell r="Q63">
            <v>0</v>
          </cell>
        </row>
        <row r="64">
          <cell r="A64">
            <v>7</v>
          </cell>
          <cell r="B64" t="str">
            <v xml:space="preserve">  600V CONTROL CABLE 12/C 2.0 sq.mm  PVC/PVC</v>
          </cell>
          <cell r="C64">
            <v>200</v>
          </cell>
          <cell r="D64" t="str">
            <v>M</v>
          </cell>
          <cell r="E64">
            <v>38</v>
          </cell>
          <cell r="F64">
            <v>7600</v>
          </cell>
          <cell r="H64">
            <v>0</v>
          </cell>
          <cell r="I64">
            <v>0.13800000000000001</v>
          </cell>
          <cell r="J64">
            <v>28</v>
          </cell>
          <cell r="K64">
            <v>38</v>
          </cell>
          <cell r="L64">
            <v>7600</v>
          </cell>
          <cell r="M64">
            <v>0</v>
          </cell>
          <cell r="N64">
            <v>0</v>
          </cell>
          <cell r="O64">
            <v>39</v>
          </cell>
          <cell r="P64">
            <v>7800</v>
          </cell>
          <cell r="Q64">
            <v>0</v>
          </cell>
        </row>
        <row r="65">
          <cell r="A65">
            <v>8</v>
          </cell>
          <cell r="B65" t="str">
            <v xml:space="preserve">  8KV POWER CABLE 1/C 325 sq.mm XLPE/PVC</v>
          </cell>
          <cell r="C65">
            <v>2500</v>
          </cell>
          <cell r="D65" t="str">
            <v>M</v>
          </cell>
          <cell r="E65">
            <v>375</v>
          </cell>
          <cell r="F65">
            <v>937500</v>
          </cell>
          <cell r="H65">
            <v>0</v>
          </cell>
          <cell r="I65">
            <v>0.30199999999999999</v>
          </cell>
          <cell r="J65">
            <v>755</v>
          </cell>
          <cell r="K65">
            <v>375</v>
          </cell>
          <cell r="L65">
            <v>937500</v>
          </cell>
          <cell r="M65">
            <v>0</v>
          </cell>
          <cell r="N65">
            <v>0</v>
          </cell>
          <cell r="O65">
            <v>85</v>
          </cell>
          <cell r="P65">
            <v>212500</v>
          </cell>
        </row>
        <row r="66">
          <cell r="A66">
            <v>9</v>
          </cell>
          <cell r="B66" t="str">
            <v xml:space="preserve">  8KV TERMINATION KIT , 1/C 325 sq.mm </v>
          </cell>
          <cell r="C66">
            <v>24</v>
          </cell>
          <cell r="D66" t="str">
            <v>SET</v>
          </cell>
          <cell r="E66">
            <v>2542</v>
          </cell>
          <cell r="F66">
            <v>61008</v>
          </cell>
          <cell r="H66">
            <v>0</v>
          </cell>
          <cell r="I66">
            <v>5</v>
          </cell>
          <cell r="J66">
            <v>120</v>
          </cell>
          <cell r="K66">
            <v>2542</v>
          </cell>
          <cell r="L66">
            <v>61008</v>
          </cell>
          <cell r="M66">
            <v>0</v>
          </cell>
          <cell r="N66">
            <v>0</v>
          </cell>
          <cell r="O66">
            <v>1400</v>
          </cell>
          <cell r="P66">
            <v>33600</v>
          </cell>
        </row>
        <row r="67">
          <cell r="A67">
            <v>10</v>
          </cell>
          <cell r="B67" t="str">
            <v xml:space="preserve"> PVC CONDUIT, THICK WALL, CNS1302 SCH. B , 2"</v>
          </cell>
          <cell r="C67">
            <v>800</v>
          </cell>
          <cell r="D67" t="str">
            <v>M</v>
          </cell>
          <cell r="E67">
            <v>38</v>
          </cell>
          <cell r="F67">
            <v>30400</v>
          </cell>
          <cell r="H67">
            <v>0</v>
          </cell>
          <cell r="I67">
            <v>0.3</v>
          </cell>
          <cell r="J67">
            <v>240</v>
          </cell>
          <cell r="K67">
            <v>38</v>
          </cell>
          <cell r="L67">
            <v>30400</v>
          </cell>
          <cell r="M67">
            <v>0</v>
          </cell>
          <cell r="N67">
            <v>0</v>
          </cell>
          <cell r="O67">
            <v>84</v>
          </cell>
          <cell r="P67">
            <v>67200</v>
          </cell>
          <cell r="Q67">
            <v>0</v>
          </cell>
        </row>
        <row r="68">
          <cell r="A68">
            <v>11</v>
          </cell>
          <cell r="B68" t="str">
            <v xml:space="preserve"> PVC CONDUIT, THICK WALL, CNS1302 SCH. B , 6"</v>
          </cell>
          <cell r="C68">
            <v>800</v>
          </cell>
          <cell r="D68" t="str">
            <v>M</v>
          </cell>
          <cell r="E68">
            <v>242</v>
          </cell>
          <cell r="F68">
            <v>193600</v>
          </cell>
          <cell r="H68">
            <v>0</v>
          </cell>
          <cell r="I68">
            <v>0.68</v>
          </cell>
          <cell r="J68">
            <v>544</v>
          </cell>
          <cell r="K68">
            <v>242</v>
          </cell>
          <cell r="L68">
            <v>193600</v>
          </cell>
          <cell r="M68">
            <v>0</v>
          </cell>
          <cell r="N68">
            <v>0</v>
          </cell>
          <cell r="O68">
            <v>190</v>
          </cell>
          <cell r="P68">
            <v>152000</v>
          </cell>
          <cell r="Q68">
            <v>0</v>
          </cell>
        </row>
        <row r="69">
          <cell r="A69">
            <v>12</v>
          </cell>
          <cell r="B69" t="str">
            <v xml:space="preserve"> EXCAVATION</v>
          </cell>
          <cell r="C69">
            <v>350</v>
          </cell>
          <cell r="D69" t="str">
            <v>M3</v>
          </cell>
          <cell r="E69" t="str">
            <v>M+L</v>
          </cell>
          <cell r="F69" t="str">
            <v>M+L</v>
          </cell>
          <cell r="G69">
            <v>0</v>
          </cell>
          <cell r="H69">
            <v>0</v>
          </cell>
          <cell r="I69">
            <v>0</v>
          </cell>
          <cell r="J69">
            <v>0</v>
          </cell>
          <cell r="K69" t="str">
            <v>M+L</v>
          </cell>
          <cell r="L69" t="str">
            <v>M+L</v>
          </cell>
          <cell r="M69">
            <v>0</v>
          </cell>
          <cell r="N69">
            <v>0</v>
          </cell>
          <cell r="O69">
            <v>60</v>
          </cell>
          <cell r="P69">
            <v>21000</v>
          </cell>
          <cell r="Q69">
            <v>0</v>
          </cell>
        </row>
        <row r="70">
          <cell r="A70">
            <v>13</v>
          </cell>
          <cell r="B70" t="str">
            <v xml:space="preserve"> BACKFILL</v>
          </cell>
          <cell r="C70">
            <v>250</v>
          </cell>
          <cell r="D70" t="str">
            <v>M3</v>
          </cell>
          <cell r="E70" t="str">
            <v>M+L</v>
          </cell>
          <cell r="F70" t="str">
            <v>M+L</v>
          </cell>
          <cell r="G70">
            <v>0</v>
          </cell>
          <cell r="H70">
            <v>0</v>
          </cell>
          <cell r="I70">
            <v>0</v>
          </cell>
          <cell r="J70">
            <v>0</v>
          </cell>
          <cell r="K70" t="str">
            <v>M+L</v>
          </cell>
          <cell r="L70" t="str">
            <v>M+L</v>
          </cell>
          <cell r="M70">
            <v>0</v>
          </cell>
          <cell r="N70">
            <v>0</v>
          </cell>
          <cell r="O70">
            <v>100</v>
          </cell>
          <cell r="P70">
            <v>25000</v>
          </cell>
          <cell r="Q70">
            <v>0</v>
          </cell>
        </row>
        <row r="71">
          <cell r="A71">
            <v>14</v>
          </cell>
          <cell r="B71" t="str">
            <v xml:space="preserve"> CONCRETE FOR DUCT BANK 2000 PSI</v>
          </cell>
          <cell r="C71">
            <v>100</v>
          </cell>
          <cell r="D71" t="str">
            <v>M3</v>
          </cell>
          <cell r="E71" t="str">
            <v>M+L</v>
          </cell>
          <cell r="F71" t="str">
            <v>M+L</v>
          </cell>
          <cell r="G71">
            <v>0</v>
          </cell>
          <cell r="H71">
            <v>0</v>
          </cell>
          <cell r="I71">
            <v>0</v>
          </cell>
          <cell r="J71">
            <v>0</v>
          </cell>
          <cell r="K71" t="str">
            <v>M+L</v>
          </cell>
          <cell r="L71" t="str">
            <v>M+L</v>
          </cell>
          <cell r="M71">
            <v>0</v>
          </cell>
          <cell r="N71">
            <v>0</v>
          </cell>
          <cell r="O71">
            <v>1700</v>
          </cell>
          <cell r="P71">
            <v>170000</v>
          </cell>
          <cell r="Q71">
            <v>0</v>
          </cell>
        </row>
        <row r="72">
          <cell r="A72">
            <v>15</v>
          </cell>
          <cell r="B72" t="str">
            <v xml:space="preserve"> RED COLORED OXIDE</v>
          </cell>
          <cell r="C72">
            <v>900</v>
          </cell>
          <cell r="D72" t="str">
            <v>KG</v>
          </cell>
          <cell r="E72" t="str">
            <v>M+L</v>
          </cell>
          <cell r="F72" t="str">
            <v>M+L</v>
          </cell>
          <cell r="G72">
            <v>0</v>
          </cell>
          <cell r="H72">
            <v>0</v>
          </cell>
          <cell r="I72">
            <v>0</v>
          </cell>
          <cell r="J72">
            <v>0</v>
          </cell>
          <cell r="K72" t="str">
            <v>M+L</v>
          </cell>
          <cell r="L72" t="str">
            <v>M+L</v>
          </cell>
          <cell r="M72">
            <v>0</v>
          </cell>
          <cell r="N72">
            <v>0</v>
          </cell>
          <cell r="O72">
            <v>60</v>
          </cell>
          <cell r="P72">
            <v>54000</v>
          </cell>
          <cell r="Q72">
            <v>0</v>
          </cell>
        </row>
        <row r="73">
          <cell r="A73">
            <v>16</v>
          </cell>
          <cell r="B73" t="str">
            <v xml:space="preserve"> DISPOSAL</v>
          </cell>
          <cell r="C73">
            <v>100</v>
          </cell>
          <cell r="D73" t="str">
            <v>M3</v>
          </cell>
          <cell r="E73" t="str">
            <v>M+L</v>
          </cell>
          <cell r="F73" t="str">
            <v>M+L</v>
          </cell>
          <cell r="G73">
            <v>0</v>
          </cell>
          <cell r="H73">
            <v>0</v>
          </cell>
          <cell r="I73">
            <v>0</v>
          </cell>
          <cell r="J73">
            <v>0</v>
          </cell>
          <cell r="K73" t="str">
            <v>M+L</v>
          </cell>
          <cell r="L73" t="str">
            <v>M+L</v>
          </cell>
          <cell r="M73">
            <v>0</v>
          </cell>
          <cell r="N73">
            <v>0</v>
          </cell>
          <cell r="O73">
            <v>220</v>
          </cell>
          <cell r="P73">
            <v>22000</v>
          </cell>
          <cell r="Q73">
            <v>0</v>
          </cell>
        </row>
        <row r="74">
          <cell r="A74">
            <v>17</v>
          </cell>
          <cell r="B74" t="str">
            <v xml:space="preserve"> FORMWORK</v>
          </cell>
          <cell r="C74">
            <v>300</v>
          </cell>
          <cell r="D74" t="str">
            <v>M2</v>
          </cell>
          <cell r="E74" t="str">
            <v>M+L</v>
          </cell>
          <cell r="F74" t="str">
            <v>M+L</v>
          </cell>
          <cell r="G74">
            <v>0</v>
          </cell>
          <cell r="H74">
            <v>0</v>
          </cell>
          <cell r="I74">
            <v>0</v>
          </cell>
          <cell r="J74">
            <v>0</v>
          </cell>
          <cell r="K74" t="str">
            <v>M+L</v>
          </cell>
          <cell r="L74" t="str">
            <v>M+L</v>
          </cell>
          <cell r="M74">
            <v>0</v>
          </cell>
          <cell r="N74">
            <v>0</v>
          </cell>
          <cell r="O74">
            <v>360</v>
          </cell>
          <cell r="P74">
            <v>108000</v>
          </cell>
          <cell r="Q74">
            <v>0</v>
          </cell>
        </row>
        <row r="75">
          <cell r="A75">
            <v>18</v>
          </cell>
          <cell r="B75" t="str">
            <v xml:space="preserve"> RE-BAR</v>
          </cell>
          <cell r="C75">
            <v>1900</v>
          </cell>
          <cell r="D75" t="str">
            <v>KG</v>
          </cell>
          <cell r="E75" t="str">
            <v>M+L</v>
          </cell>
          <cell r="F75" t="str">
            <v>M+L</v>
          </cell>
          <cell r="G75">
            <v>0</v>
          </cell>
          <cell r="H75">
            <v>0</v>
          </cell>
          <cell r="I75">
            <v>0</v>
          </cell>
          <cell r="J75">
            <v>0</v>
          </cell>
          <cell r="K75" t="str">
            <v>M+L</v>
          </cell>
          <cell r="L75" t="str">
            <v>M+L</v>
          </cell>
          <cell r="M75">
            <v>0</v>
          </cell>
          <cell r="N75">
            <v>0</v>
          </cell>
          <cell r="O75">
            <v>16</v>
          </cell>
          <cell r="P75">
            <v>30400</v>
          </cell>
          <cell r="Q75">
            <v>0</v>
          </cell>
        </row>
        <row r="76">
          <cell r="A76">
            <v>19</v>
          </cell>
          <cell r="B76" t="str">
            <v xml:space="preserve"> COMPOND FOR WATER SEALING(IN MH.)</v>
          </cell>
          <cell r="C76">
            <v>125</v>
          </cell>
          <cell r="D76" t="str">
            <v>KG</v>
          </cell>
          <cell r="E76" t="str">
            <v>M+L</v>
          </cell>
          <cell r="F76" t="str">
            <v>M+L</v>
          </cell>
          <cell r="G76">
            <v>0</v>
          </cell>
          <cell r="H76">
            <v>0</v>
          </cell>
          <cell r="I76">
            <v>0</v>
          </cell>
          <cell r="J76">
            <v>0</v>
          </cell>
          <cell r="K76" t="str">
            <v>M+L</v>
          </cell>
          <cell r="L76" t="str">
            <v>M+L</v>
          </cell>
          <cell r="M76">
            <v>0</v>
          </cell>
          <cell r="N76">
            <v>0</v>
          </cell>
          <cell r="O76">
            <v>200</v>
          </cell>
          <cell r="P76">
            <v>25000</v>
          </cell>
          <cell r="Q76">
            <v>0</v>
          </cell>
        </row>
        <row r="77">
          <cell r="A77">
            <v>20</v>
          </cell>
          <cell r="B77" t="str">
            <v xml:space="preserve"> MISCELLANEOUS </v>
          </cell>
          <cell r="C77">
            <v>1</v>
          </cell>
          <cell r="D77" t="str">
            <v>LOT</v>
          </cell>
          <cell r="E77">
            <v>31995.239999999998</v>
          </cell>
          <cell r="F77">
            <v>31995</v>
          </cell>
          <cell r="I77">
            <v>32.85</v>
          </cell>
          <cell r="J77">
            <v>33</v>
          </cell>
          <cell r="K77">
            <v>31995</v>
          </cell>
          <cell r="L77">
            <v>31995</v>
          </cell>
          <cell r="M77">
            <v>0</v>
          </cell>
          <cell r="N77">
            <v>0</v>
          </cell>
          <cell r="O77">
            <v>9198</v>
          </cell>
          <cell r="P77">
            <v>9198</v>
          </cell>
        </row>
        <row r="78">
          <cell r="B78" t="str">
            <v>SUB-TOTAL : (ALT-2)</v>
          </cell>
          <cell r="F78">
            <v>7206503</v>
          </cell>
          <cell r="H78">
            <v>0</v>
          </cell>
          <cell r="J78">
            <v>2052</v>
          </cell>
          <cell r="K78">
            <v>0</v>
          </cell>
          <cell r="L78">
            <v>7206503</v>
          </cell>
          <cell r="M78">
            <v>0</v>
          </cell>
          <cell r="N78">
            <v>0</v>
          </cell>
          <cell r="O78">
            <v>0</v>
          </cell>
          <cell r="P78">
            <v>1030498</v>
          </cell>
          <cell r="Q78">
            <v>2052</v>
          </cell>
        </row>
        <row r="82">
          <cell r="A82" t="str">
            <v xml:space="preserve">  A.</v>
          </cell>
          <cell r="B82" t="str">
            <v xml:space="preserve"> POWER EQUIPMENT </v>
          </cell>
          <cell r="C82" t="str">
            <v xml:space="preserve"> </v>
          </cell>
          <cell r="D82" t="str">
            <v xml:space="preserve"> </v>
          </cell>
          <cell r="F82">
            <v>0</v>
          </cell>
          <cell r="H82">
            <v>0</v>
          </cell>
          <cell r="J82">
            <v>0</v>
          </cell>
          <cell r="K82">
            <v>0</v>
          </cell>
          <cell r="L82">
            <v>0</v>
          </cell>
          <cell r="M82">
            <v>0</v>
          </cell>
          <cell r="N82">
            <v>0</v>
          </cell>
          <cell r="O82">
            <v>0</v>
          </cell>
          <cell r="P82">
            <v>0</v>
          </cell>
        </row>
        <row r="83">
          <cell r="F83">
            <v>0</v>
          </cell>
          <cell r="H83">
            <v>0</v>
          </cell>
          <cell r="J83">
            <v>0</v>
          </cell>
          <cell r="K83">
            <v>0</v>
          </cell>
          <cell r="L83">
            <v>0</v>
          </cell>
          <cell r="M83">
            <v>0</v>
          </cell>
          <cell r="N83">
            <v>0</v>
          </cell>
          <cell r="O83">
            <v>0</v>
          </cell>
          <cell r="P83">
            <v>0</v>
          </cell>
        </row>
        <row r="84">
          <cell r="A84" t="str">
            <v>*</v>
          </cell>
          <cell r="B84" t="str">
            <v>DWG. NO. XK11A-0000-01</v>
          </cell>
          <cell r="F84">
            <v>0</v>
          </cell>
          <cell r="H84">
            <v>0</v>
          </cell>
          <cell r="J84">
            <v>0</v>
          </cell>
          <cell r="K84">
            <v>0</v>
          </cell>
          <cell r="L84">
            <v>0</v>
          </cell>
          <cell r="M84">
            <v>0</v>
          </cell>
          <cell r="N84">
            <v>0</v>
          </cell>
          <cell r="O84">
            <v>0</v>
          </cell>
          <cell r="P84">
            <v>0</v>
          </cell>
        </row>
        <row r="85">
          <cell r="A85" t="str">
            <v>A.1</v>
          </cell>
          <cell r="B85" t="str">
            <v>161KV SWITCHGEAR AREA</v>
          </cell>
          <cell r="F85">
            <v>0</v>
          </cell>
          <cell r="H85">
            <v>0</v>
          </cell>
          <cell r="J85">
            <v>0</v>
          </cell>
          <cell r="K85">
            <v>0</v>
          </cell>
          <cell r="L85">
            <v>0</v>
          </cell>
          <cell r="M85">
            <v>0</v>
          </cell>
          <cell r="N85">
            <v>0</v>
          </cell>
          <cell r="O85">
            <v>0</v>
          </cell>
          <cell r="P85">
            <v>0</v>
          </cell>
        </row>
        <row r="86">
          <cell r="A86" t="str">
            <v>A.1.1</v>
          </cell>
          <cell r="B86" t="str">
            <v xml:space="preserve">  161KV SF6 GIS ,1250A 50KA , 2 BAYS ,W/ GCB, DS, ES, MOF, LA, CT…..</v>
          </cell>
          <cell r="C86">
            <v>1</v>
          </cell>
          <cell r="D86" t="str">
            <v>SET</v>
          </cell>
          <cell r="E86">
            <v>50540000</v>
          </cell>
          <cell r="F86">
            <v>50540000</v>
          </cell>
          <cell r="H86">
            <v>0</v>
          </cell>
          <cell r="I86">
            <v>4038</v>
          </cell>
          <cell r="J86">
            <v>4038</v>
          </cell>
          <cell r="K86">
            <v>50540000</v>
          </cell>
          <cell r="L86">
            <v>50540000</v>
          </cell>
          <cell r="M86">
            <v>0</v>
          </cell>
          <cell r="N86">
            <v>0</v>
          </cell>
          <cell r="O86">
            <v>1620000</v>
          </cell>
          <cell r="P86">
            <v>1620000</v>
          </cell>
        </row>
        <row r="87">
          <cell r="A87" t="str">
            <v>A.1.2</v>
          </cell>
          <cell r="B87" t="str">
            <v xml:space="preserve">  RELAY &amp; CONTROL PANEL, FOR GIS PANEL ,W/CONTROL CABLE &amp; PILOTWIRE RL</v>
          </cell>
          <cell r="C87">
            <v>1</v>
          </cell>
          <cell r="D87" t="str">
            <v>LOT</v>
          </cell>
          <cell r="E87">
            <v>3412700</v>
          </cell>
          <cell r="F87">
            <v>3412700</v>
          </cell>
          <cell r="H87">
            <v>0</v>
          </cell>
          <cell r="I87">
            <v>500</v>
          </cell>
          <cell r="J87">
            <v>500</v>
          </cell>
          <cell r="K87">
            <v>3412700</v>
          </cell>
          <cell r="L87">
            <v>3412700</v>
          </cell>
          <cell r="M87">
            <v>0</v>
          </cell>
          <cell r="N87">
            <v>0</v>
          </cell>
          <cell r="O87">
            <v>200000</v>
          </cell>
          <cell r="P87">
            <v>200000</v>
          </cell>
        </row>
        <row r="88">
          <cell r="A88" t="str">
            <v>A.1.3</v>
          </cell>
          <cell r="B88" t="str">
            <v xml:space="preserve">  161KV POWER CABLE  , 1/C 250 SQ.MM</v>
          </cell>
          <cell r="C88">
            <v>330</v>
          </cell>
          <cell r="D88" t="str">
            <v>M</v>
          </cell>
          <cell r="E88">
            <v>1680</v>
          </cell>
          <cell r="F88">
            <v>554400</v>
          </cell>
          <cell r="H88">
            <v>0</v>
          </cell>
          <cell r="I88">
            <v>1.1519999999999999</v>
          </cell>
          <cell r="J88">
            <v>380</v>
          </cell>
          <cell r="K88">
            <v>1680</v>
          </cell>
          <cell r="L88">
            <v>554400</v>
          </cell>
          <cell r="M88">
            <v>0</v>
          </cell>
          <cell r="N88">
            <v>0</v>
          </cell>
          <cell r="O88">
            <v>323</v>
          </cell>
          <cell r="P88">
            <v>106590</v>
          </cell>
        </row>
        <row r="89">
          <cell r="A89" t="str">
            <v>A.1.4</v>
          </cell>
          <cell r="B89" t="str">
            <v xml:space="preserve">  161KV TERMINATION KIT, HEAT SHRINKABLE TYPE , 1/C 250 SQ.MM</v>
          </cell>
          <cell r="C89">
            <v>12</v>
          </cell>
          <cell r="D89" t="str">
            <v>SET</v>
          </cell>
          <cell r="E89">
            <v>210000</v>
          </cell>
          <cell r="F89">
            <v>2520000</v>
          </cell>
          <cell r="H89">
            <v>0</v>
          </cell>
          <cell r="I89">
            <v>133</v>
          </cell>
          <cell r="J89">
            <v>1596</v>
          </cell>
          <cell r="K89">
            <v>210000</v>
          </cell>
          <cell r="L89">
            <v>2520000</v>
          </cell>
          <cell r="M89">
            <v>0</v>
          </cell>
          <cell r="N89">
            <v>0</v>
          </cell>
          <cell r="O89">
            <v>53200</v>
          </cell>
          <cell r="P89">
            <v>638400</v>
          </cell>
        </row>
        <row r="90">
          <cell r="A90" t="str">
            <v>A.1.5</v>
          </cell>
          <cell r="B90" t="str">
            <v xml:space="preserve">  MAIN POWER TRANSFORMER W/NGR &amp; LA*3, OIL-IMMERSED , 161KV/6.9KV 30/40MVA</v>
          </cell>
          <cell r="C90">
            <v>2</v>
          </cell>
          <cell r="D90" t="str">
            <v>SET</v>
          </cell>
          <cell r="E90">
            <v>10460000</v>
          </cell>
          <cell r="F90">
            <v>20920000</v>
          </cell>
          <cell r="H90">
            <v>0</v>
          </cell>
          <cell r="I90">
            <v>595</v>
          </cell>
          <cell r="J90">
            <v>1190</v>
          </cell>
          <cell r="K90">
            <v>10460000</v>
          </cell>
          <cell r="L90">
            <v>20920000</v>
          </cell>
          <cell r="M90">
            <v>0</v>
          </cell>
          <cell r="N90">
            <v>0</v>
          </cell>
          <cell r="O90">
            <v>238000</v>
          </cell>
          <cell r="P90">
            <v>476000</v>
          </cell>
        </row>
        <row r="91">
          <cell r="A91" t="str">
            <v>A.1.6</v>
          </cell>
          <cell r="B91" t="str">
            <v xml:space="preserve">  6.9KV BUS DUCT , 4000A INDOOR/OUTDOOR , 8M LG , 40KA</v>
          </cell>
          <cell r="C91">
            <v>2</v>
          </cell>
          <cell r="D91" t="str">
            <v>SET</v>
          </cell>
          <cell r="E91">
            <v>840000</v>
          </cell>
          <cell r="F91">
            <v>1680000</v>
          </cell>
          <cell r="H91">
            <v>0</v>
          </cell>
          <cell r="I91">
            <v>80</v>
          </cell>
          <cell r="J91">
            <v>160</v>
          </cell>
          <cell r="K91">
            <v>840000</v>
          </cell>
          <cell r="L91">
            <v>1680000</v>
          </cell>
          <cell r="M91">
            <v>0</v>
          </cell>
          <cell r="N91">
            <v>0</v>
          </cell>
          <cell r="O91">
            <v>22400</v>
          </cell>
          <cell r="P91">
            <v>44800</v>
          </cell>
        </row>
        <row r="92">
          <cell r="B92" t="str">
            <v>SUB-TOTAL (A.1)</v>
          </cell>
          <cell r="F92">
            <v>79627100</v>
          </cell>
          <cell r="J92">
            <v>7864</v>
          </cell>
          <cell r="L92">
            <v>79627100</v>
          </cell>
          <cell r="P92">
            <v>3085790</v>
          </cell>
        </row>
        <row r="93">
          <cell r="F93">
            <v>0</v>
          </cell>
          <cell r="H93">
            <v>0</v>
          </cell>
          <cell r="J93">
            <v>0</v>
          </cell>
          <cell r="K93">
            <v>0</v>
          </cell>
          <cell r="L93">
            <v>0</v>
          </cell>
          <cell r="M93">
            <v>0</v>
          </cell>
          <cell r="N93">
            <v>0</v>
          </cell>
          <cell r="O93">
            <v>0</v>
          </cell>
          <cell r="P93">
            <v>0</v>
          </cell>
        </row>
        <row r="94">
          <cell r="A94" t="str">
            <v>*</v>
          </cell>
          <cell r="B94" t="str">
            <v>DWG. NO. XK11A-0000-02, 03 , 04</v>
          </cell>
          <cell r="F94">
            <v>0</v>
          </cell>
          <cell r="H94">
            <v>0</v>
          </cell>
          <cell r="J94">
            <v>0</v>
          </cell>
          <cell r="K94">
            <v>0</v>
          </cell>
          <cell r="L94">
            <v>0</v>
          </cell>
          <cell r="M94">
            <v>0</v>
          </cell>
          <cell r="N94">
            <v>0</v>
          </cell>
          <cell r="O94">
            <v>0</v>
          </cell>
          <cell r="P94">
            <v>0</v>
          </cell>
        </row>
        <row r="95">
          <cell r="A95" t="str">
            <v xml:space="preserve">   A.2</v>
          </cell>
          <cell r="B95" t="str">
            <v>MAIN SUBSTATION (公共設施)</v>
          </cell>
          <cell r="H95">
            <v>0</v>
          </cell>
          <cell r="J95">
            <v>0</v>
          </cell>
          <cell r="K95">
            <v>0</v>
          </cell>
          <cell r="L95">
            <v>0</v>
          </cell>
          <cell r="M95">
            <v>0</v>
          </cell>
          <cell r="N95">
            <v>0</v>
          </cell>
          <cell r="O95">
            <v>0</v>
          </cell>
          <cell r="P95">
            <v>0</v>
          </cell>
        </row>
        <row r="96">
          <cell r="A96" t="str">
            <v>A.2.1</v>
          </cell>
          <cell r="B96" t="str">
            <v xml:space="preserve">  6.9KV VCB 4000A 40KA , SWITCHGEAR INCOMING &amp; TIE PANEL </v>
          </cell>
          <cell r="C96">
            <v>3</v>
          </cell>
          <cell r="D96" t="str">
            <v>PNL</v>
          </cell>
          <cell r="E96">
            <v>1300000</v>
          </cell>
          <cell r="F96">
            <v>3900000</v>
          </cell>
          <cell r="H96">
            <v>0</v>
          </cell>
          <cell r="I96">
            <v>30</v>
          </cell>
          <cell r="J96">
            <v>90</v>
          </cell>
          <cell r="K96">
            <v>1300000</v>
          </cell>
          <cell r="L96">
            <v>3900000</v>
          </cell>
          <cell r="M96">
            <v>0</v>
          </cell>
          <cell r="N96">
            <v>0</v>
          </cell>
          <cell r="O96">
            <v>8400</v>
          </cell>
          <cell r="P96">
            <v>25200</v>
          </cell>
        </row>
        <row r="97">
          <cell r="A97" t="str">
            <v>A.2.2</v>
          </cell>
          <cell r="B97" t="str">
            <v xml:space="preserve">  6.9KV VCB 1250A 40KA , SWITCHGEAR FEEDER PANEL </v>
          </cell>
          <cell r="C97">
            <v>6</v>
          </cell>
          <cell r="D97" t="str">
            <v>PNL</v>
          </cell>
          <cell r="E97">
            <v>750000</v>
          </cell>
          <cell r="F97">
            <v>4500000</v>
          </cell>
          <cell r="H97">
            <v>0</v>
          </cell>
          <cell r="I97">
            <v>20</v>
          </cell>
          <cell r="J97">
            <v>120</v>
          </cell>
          <cell r="K97">
            <v>750000</v>
          </cell>
          <cell r="L97">
            <v>4500000</v>
          </cell>
          <cell r="M97">
            <v>0</v>
          </cell>
          <cell r="N97">
            <v>0</v>
          </cell>
          <cell r="O97">
            <v>5600</v>
          </cell>
          <cell r="P97">
            <v>33600</v>
          </cell>
        </row>
        <row r="98">
          <cell r="A98" t="str">
            <v>A.2.3</v>
          </cell>
          <cell r="B98" t="str">
            <v xml:space="preserve">  6.9KV 500KVA , W/GCS , CAPACIATOR PANEL</v>
          </cell>
          <cell r="C98">
            <v>2</v>
          </cell>
          <cell r="D98" t="str">
            <v>PNL</v>
          </cell>
          <cell r="E98">
            <v>600000</v>
          </cell>
          <cell r="F98">
            <v>1200000</v>
          </cell>
          <cell r="H98">
            <v>0</v>
          </cell>
          <cell r="I98">
            <v>20</v>
          </cell>
          <cell r="J98">
            <v>40</v>
          </cell>
          <cell r="K98">
            <v>600000</v>
          </cell>
          <cell r="L98">
            <v>1200000</v>
          </cell>
          <cell r="M98">
            <v>0</v>
          </cell>
          <cell r="N98">
            <v>0</v>
          </cell>
          <cell r="O98">
            <v>5600</v>
          </cell>
          <cell r="P98">
            <v>11200</v>
          </cell>
        </row>
        <row r="99">
          <cell r="A99" t="str">
            <v>A.2.4</v>
          </cell>
          <cell r="B99" t="str">
            <v xml:space="preserve">  CAST RESIN DRY TYPE TR. , IP20 ENCLOSURE , 3 PHASE 6.9KV/480V ,1000KVA </v>
          </cell>
          <cell r="C99">
            <v>2</v>
          </cell>
          <cell r="D99" t="str">
            <v>SET</v>
          </cell>
          <cell r="E99">
            <v>410000</v>
          </cell>
          <cell r="F99">
            <v>820000</v>
          </cell>
          <cell r="H99">
            <v>0</v>
          </cell>
          <cell r="I99">
            <v>108</v>
          </cell>
          <cell r="J99">
            <v>216</v>
          </cell>
          <cell r="K99">
            <v>410000</v>
          </cell>
          <cell r="L99">
            <v>820000</v>
          </cell>
          <cell r="M99">
            <v>0</v>
          </cell>
          <cell r="N99">
            <v>0</v>
          </cell>
          <cell r="O99">
            <v>30240</v>
          </cell>
          <cell r="P99">
            <v>60480</v>
          </cell>
        </row>
        <row r="100">
          <cell r="A100" t="str">
            <v>A.2.5</v>
          </cell>
          <cell r="B100" t="str">
            <v xml:space="preserve">  480V BUS DUCT, 3PH 3W, 1600A INDOOR, 30KA , 6M LG</v>
          </cell>
          <cell r="C100">
            <v>2</v>
          </cell>
          <cell r="D100" t="str">
            <v>SET</v>
          </cell>
          <cell r="E100">
            <v>210000</v>
          </cell>
          <cell r="F100">
            <v>420000</v>
          </cell>
          <cell r="H100">
            <v>0</v>
          </cell>
          <cell r="I100">
            <v>36</v>
          </cell>
          <cell r="J100">
            <v>72</v>
          </cell>
          <cell r="K100">
            <v>210000</v>
          </cell>
          <cell r="L100">
            <v>420000</v>
          </cell>
          <cell r="M100">
            <v>0</v>
          </cell>
          <cell r="N100">
            <v>0</v>
          </cell>
          <cell r="O100">
            <v>10080</v>
          </cell>
          <cell r="P100">
            <v>20160</v>
          </cell>
        </row>
        <row r="101">
          <cell r="A101" t="str">
            <v>A.2.6</v>
          </cell>
          <cell r="B101" t="str">
            <v xml:space="preserve">  480V SWGR , 30KA, INCOMING ACB1600Ax2PNL &amp; TIE ACB1600A </v>
          </cell>
          <cell r="C101">
            <v>1</v>
          </cell>
          <cell r="D101" t="str">
            <v>LOT</v>
          </cell>
          <cell r="E101">
            <v>1100000</v>
          </cell>
          <cell r="F101">
            <v>1100000</v>
          </cell>
          <cell r="H101">
            <v>0</v>
          </cell>
          <cell r="I101">
            <v>60</v>
          </cell>
          <cell r="J101">
            <v>60</v>
          </cell>
          <cell r="K101">
            <v>1100000</v>
          </cell>
          <cell r="L101">
            <v>1100000</v>
          </cell>
          <cell r="M101">
            <v>0</v>
          </cell>
          <cell r="N101">
            <v>0</v>
          </cell>
          <cell r="O101">
            <v>16800</v>
          </cell>
          <cell r="P101">
            <v>16800</v>
          </cell>
        </row>
        <row r="102">
          <cell r="A102" t="str">
            <v>A.2.7</v>
          </cell>
          <cell r="B102" t="str">
            <v xml:space="preserve">  480V MCC SINGLE FACE , 30KA</v>
          </cell>
          <cell r="C102">
            <v>7</v>
          </cell>
          <cell r="D102" t="str">
            <v>PNL</v>
          </cell>
          <cell r="E102">
            <v>120000</v>
          </cell>
          <cell r="F102">
            <v>840000</v>
          </cell>
          <cell r="H102">
            <v>0</v>
          </cell>
          <cell r="I102">
            <v>15</v>
          </cell>
          <cell r="J102">
            <v>105</v>
          </cell>
          <cell r="K102">
            <v>120000</v>
          </cell>
          <cell r="L102">
            <v>840000</v>
          </cell>
          <cell r="M102">
            <v>0</v>
          </cell>
          <cell r="N102">
            <v>0</v>
          </cell>
          <cell r="O102">
            <v>4200</v>
          </cell>
          <cell r="P102">
            <v>29400</v>
          </cell>
        </row>
        <row r="103">
          <cell r="B103" t="str">
            <v>SUB-TOTAL (A.2)</v>
          </cell>
          <cell r="F103">
            <v>12780000</v>
          </cell>
          <cell r="J103">
            <v>703</v>
          </cell>
          <cell r="L103">
            <v>12780000</v>
          </cell>
          <cell r="P103">
            <v>196840</v>
          </cell>
        </row>
        <row r="105">
          <cell r="A105" t="str">
            <v>*</v>
          </cell>
          <cell r="B105" t="str">
            <v>DWG. NO. XK11A-0000-05,06,07,08</v>
          </cell>
          <cell r="F105">
            <v>0</v>
          </cell>
          <cell r="H105">
            <v>0</v>
          </cell>
          <cell r="J105">
            <v>0</v>
          </cell>
          <cell r="K105">
            <v>0</v>
          </cell>
          <cell r="L105">
            <v>0</v>
          </cell>
          <cell r="M105">
            <v>0</v>
          </cell>
          <cell r="N105">
            <v>0</v>
          </cell>
          <cell r="O105">
            <v>0</v>
          </cell>
          <cell r="P105">
            <v>0</v>
          </cell>
        </row>
        <row r="106">
          <cell r="A106" t="str">
            <v xml:space="preserve">   A.3</v>
          </cell>
          <cell r="B106" t="str">
            <v>NO.1 SUBSTATION (場區)</v>
          </cell>
          <cell r="F106">
            <v>0</v>
          </cell>
          <cell r="H106">
            <v>0</v>
          </cell>
          <cell r="J106">
            <v>0</v>
          </cell>
          <cell r="K106">
            <v>0</v>
          </cell>
          <cell r="L106">
            <v>0</v>
          </cell>
          <cell r="M106">
            <v>0</v>
          </cell>
          <cell r="N106">
            <v>0</v>
          </cell>
          <cell r="O106">
            <v>0</v>
          </cell>
          <cell r="P106">
            <v>0</v>
          </cell>
        </row>
        <row r="107">
          <cell r="A107" t="str">
            <v>A.3.1</v>
          </cell>
          <cell r="B107" t="str">
            <v xml:space="preserve">  6.9KV VCB 1250A 40KA , SWITCHGEAR INCOMING &amp; TIE PANEL &amp; FEEDER PANEL</v>
          </cell>
          <cell r="C107">
            <v>5</v>
          </cell>
          <cell r="D107" t="str">
            <v>PNL</v>
          </cell>
          <cell r="E107">
            <v>800000</v>
          </cell>
          <cell r="F107">
            <v>4000000</v>
          </cell>
          <cell r="H107">
            <v>0</v>
          </cell>
          <cell r="I107">
            <v>20</v>
          </cell>
          <cell r="J107">
            <v>100</v>
          </cell>
          <cell r="K107">
            <v>800000</v>
          </cell>
          <cell r="L107">
            <v>4000000</v>
          </cell>
          <cell r="M107">
            <v>0</v>
          </cell>
          <cell r="N107">
            <v>0</v>
          </cell>
          <cell r="O107">
            <v>5600</v>
          </cell>
          <cell r="P107">
            <v>28000</v>
          </cell>
        </row>
        <row r="108">
          <cell r="A108" t="str">
            <v>A.3.2</v>
          </cell>
          <cell r="B108" t="str">
            <v xml:space="preserve">  6.9KV GCS ,  NEMA CLASS E2 , MCC PANEL</v>
          </cell>
          <cell r="C108">
            <v>10</v>
          </cell>
          <cell r="D108" t="str">
            <v>PNL</v>
          </cell>
          <cell r="E108">
            <v>500000</v>
          </cell>
          <cell r="F108">
            <v>5000000</v>
          </cell>
          <cell r="H108">
            <v>0</v>
          </cell>
          <cell r="I108">
            <v>20</v>
          </cell>
          <cell r="J108">
            <v>200</v>
          </cell>
          <cell r="K108">
            <v>500000</v>
          </cell>
          <cell r="L108">
            <v>5000000</v>
          </cell>
          <cell r="M108">
            <v>0</v>
          </cell>
          <cell r="N108">
            <v>0</v>
          </cell>
          <cell r="O108">
            <v>5600</v>
          </cell>
          <cell r="P108">
            <v>56000</v>
          </cell>
        </row>
        <row r="109">
          <cell r="A109" t="str">
            <v>A.3.3</v>
          </cell>
          <cell r="B109" t="str">
            <v xml:space="preserve">  6.9KV 500KVA , W/GCS , CAPACIATOR PANEL</v>
          </cell>
          <cell r="C109">
            <v>8</v>
          </cell>
          <cell r="D109" t="str">
            <v>PNL</v>
          </cell>
          <cell r="E109">
            <v>600000</v>
          </cell>
          <cell r="F109">
            <v>4800000</v>
          </cell>
          <cell r="H109">
            <v>0</v>
          </cell>
          <cell r="I109">
            <v>20</v>
          </cell>
          <cell r="J109">
            <v>160</v>
          </cell>
          <cell r="K109">
            <v>600000</v>
          </cell>
          <cell r="L109">
            <v>4800000</v>
          </cell>
          <cell r="M109">
            <v>0</v>
          </cell>
          <cell r="N109">
            <v>0</v>
          </cell>
          <cell r="O109">
            <v>5600</v>
          </cell>
          <cell r="P109">
            <v>44800</v>
          </cell>
        </row>
        <row r="110">
          <cell r="A110" t="str">
            <v>A.3.4</v>
          </cell>
          <cell r="B110" t="str">
            <v xml:space="preserve">  CAST RESIN DRY TYPE TR. , IP20 ENCLOSURE , 3 PHASE 6.9KV/480V ,2000/2500KVA </v>
          </cell>
          <cell r="C110">
            <v>2</v>
          </cell>
          <cell r="D110" t="str">
            <v>SET</v>
          </cell>
          <cell r="E110">
            <v>652000</v>
          </cell>
          <cell r="F110">
            <v>1304000</v>
          </cell>
          <cell r="H110">
            <v>0</v>
          </cell>
          <cell r="I110">
            <v>170</v>
          </cell>
          <cell r="J110">
            <v>340</v>
          </cell>
          <cell r="K110">
            <v>652000</v>
          </cell>
          <cell r="L110">
            <v>1304000</v>
          </cell>
          <cell r="M110">
            <v>0</v>
          </cell>
          <cell r="N110">
            <v>0</v>
          </cell>
          <cell r="O110">
            <v>47600</v>
          </cell>
          <cell r="P110">
            <v>95200</v>
          </cell>
        </row>
        <row r="111">
          <cell r="A111" t="str">
            <v>A.3.5</v>
          </cell>
          <cell r="B111" t="str">
            <v xml:space="preserve">  480V BUS DUCT, 3PH 3W, 4000A INDOOR, 65KA , 6M LG</v>
          </cell>
          <cell r="C111">
            <v>2</v>
          </cell>
          <cell r="D111" t="str">
            <v>SET</v>
          </cell>
          <cell r="E111">
            <v>350000</v>
          </cell>
          <cell r="F111">
            <v>700000</v>
          </cell>
          <cell r="H111">
            <v>0</v>
          </cell>
          <cell r="I111">
            <v>36</v>
          </cell>
          <cell r="J111">
            <v>72</v>
          </cell>
          <cell r="K111">
            <v>350000</v>
          </cell>
          <cell r="L111">
            <v>700000</v>
          </cell>
          <cell r="M111">
            <v>0</v>
          </cell>
          <cell r="N111">
            <v>0</v>
          </cell>
          <cell r="O111">
            <v>10080</v>
          </cell>
          <cell r="P111">
            <v>20160</v>
          </cell>
        </row>
        <row r="112">
          <cell r="A112" t="str">
            <v>A.3.6</v>
          </cell>
          <cell r="B112" t="str">
            <v xml:space="preserve">  480V SWGR , 65KA, INCOMING ACB4000Ax2PNL &amp; TIE ACB4000A</v>
          </cell>
          <cell r="C112">
            <v>1</v>
          </cell>
          <cell r="D112" t="str">
            <v>LOT</v>
          </cell>
          <cell r="E112">
            <v>1830000</v>
          </cell>
          <cell r="F112">
            <v>1830000</v>
          </cell>
          <cell r="H112">
            <v>0</v>
          </cell>
          <cell r="I112">
            <v>60</v>
          </cell>
          <cell r="J112">
            <v>60</v>
          </cell>
          <cell r="K112">
            <v>1830000</v>
          </cell>
          <cell r="L112">
            <v>1830000</v>
          </cell>
          <cell r="M112">
            <v>0</v>
          </cell>
          <cell r="N112">
            <v>0</v>
          </cell>
          <cell r="O112">
            <v>16800</v>
          </cell>
          <cell r="P112">
            <v>16800</v>
          </cell>
        </row>
        <row r="113">
          <cell r="A113" t="str">
            <v>A.3.7</v>
          </cell>
          <cell r="B113" t="str">
            <v xml:space="preserve">  480V MCC SINGLE FACE , 65KA</v>
          </cell>
          <cell r="C113">
            <v>19</v>
          </cell>
          <cell r="D113" t="str">
            <v>PNL</v>
          </cell>
          <cell r="E113">
            <v>160000</v>
          </cell>
          <cell r="F113">
            <v>3040000</v>
          </cell>
          <cell r="H113">
            <v>0</v>
          </cell>
          <cell r="I113">
            <v>15</v>
          </cell>
          <cell r="J113">
            <v>285</v>
          </cell>
          <cell r="K113">
            <v>160000</v>
          </cell>
          <cell r="L113">
            <v>3040000</v>
          </cell>
          <cell r="M113">
            <v>0</v>
          </cell>
          <cell r="N113">
            <v>0</v>
          </cell>
          <cell r="O113">
            <v>4200</v>
          </cell>
          <cell r="P113">
            <v>79800</v>
          </cell>
        </row>
        <row r="114">
          <cell r="A114" t="str">
            <v>A.3.8</v>
          </cell>
          <cell r="B114" t="str">
            <v xml:space="preserve">  480V EMERGENCY SWGR , 65KA, 4000A ACB</v>
          </cell>
          <cell r="C114">
            <v>2</v>
          </cell>
          <cell r="D114" t="str">
            <v>PNL</v>
          </cell>
          <cell r="E114">
            <v>610000</v>
          </cell>
          <cell r="F114">
            <v>1220000</v>
          </cell>
          <cell r="H114">
            <v>0</v>
          </cell>
          <cell r="I114">
            <v>20</v>
          </cell>
          <cell r="J114">
            <v>40</v>
          </cell>
          <cell r="K114">
            <v>610000</v>
          </cell>
          <cell r="L114">
            <v>1220000</v>
          </cell>
          <cell r="M114">
            <v>0</v>
          </cell>
          <cell r="N114">
            <v>0</v>
          </cell>
          <cell r="O114">
            <v>5600</v>
          </cell>
          <cell r="P114">
            <v>11200</v>
          </cell>
        </row>
        <row r="115">
          <cell r="A115" t="str">
            <v>A.3.9</v>
          </cell>
          <cell r="B115" t="str">
            <v xml:space="preserve">  480V EMERGENCY MCC SINGLE FACE , 40KA</v>
          </cell>
          <cell r="C115">
            <v>3</v>
          </cell>
          <cell r="D115" t="str">
            <v>PNL</v>
          </cell>
          <cell r="E115">
            <v>140000</v>
          </cell>
          <cell r="F115">
            <v>420000</v>
          </cell>
          <cell r="H115">
            <v>0</v>
          </cell>
          <cell r="I115">
            <v>15</v>
          </cell>
          <cell r="J115">
            <v>45</v>
          </cell>
          <cell r="K115">
            <v>140000</v>
          </cell>
          <cell r="L115">
            <v>420000</v>
          </cell>
          <cell r="M115">
            <v>0</v>
          </cell>
          <cell r="N115">
            <v>0</v>
          </cell>
          <cell r="O115">
            <v>4200</v>
          </cell>
          <cell r="P115">
            <v>12600</v>
          </cell>
        </row>
        <row r="116">
          <cell r="B116" t="str">
            <v>SUB-TOTAL (A.3)</v>
          </cell>
          <cell r="F116">
            <v>22314000</v>
          </cell>
          <cell r="J116">
            <v>1302</v>
          </cell>
          <cell r="L116">
            <v>22314000</v>
          </cell>
          <cell r="P116">
            <v>364560</v>
          </cell>
        </row>
        <row r="117">
          <cell r="F117">
            <v>0</v>
          </cell>
          <cell r="H117">
            <v>0</v>
          </cell>
          <cell r="J117">
            <v>0</v>
          </cell>
          <cell r="K117">
            <v>0</v>
          </cell>
          <cell r="L117">
            <v>0</v>
          </cell>
          <cell r="M117">
            <v>0</v>
          </cell>
          <cell r="N117">
            <v>0</v>
          </cell>
          <cell r="O117">
            <v>0</v>
          </cell>
          <cell r="P117">
            <v>0</v>
          </cell>
        </row>
        <row r="118">
          <cell r="A118" t="str">
            <v>*</v>
          </cell>
          <cell r="B118" t="str">
            <v>DWG. NO. XK11A-0000-09,10</v>
          </cell>
          <cell r="F118">
            <v>0</v>
          </cell>
          <cell r="H118">
            <v>0</v>
          </cell>
          <cell r="J118">
            <v>0</v>
          </cell>
          <cell r="K118">
            <v>0</v>
          </cell>
          <cell r="L118">
            <v>0</v>
          </cell>
          <cell r="M118">
            <v>0</v>
          </cell>
          <cell r="N118">
            <v>0</v>
          </cell>
          <cell r="O118">
            <v>0</v>
          </cell>
          <cell r="P118">
            <v>0</v>
          </cell>
        </row>
        <row r="119">
          <cell r="A119" t="str">
            <v xml:space="preserve">   A.4</v>
          </cell>
          <cell r="B119" t="str">
            <v>NO.2 SUBSTATION (碼頭區)</v>
          </cell>
          <cell r="F119">
            <v>0</v>
          </cell>
          <cell r="H119">
            <v>0</v>
          </cell>
          <cell r="J119">
            <v>0</v>
          </cell>
          <cell r="K119">
            <v>0</v>
          </cell>
          <cell r="L119">
            <v>0</v>
          </cell>
          <cell r="M119">
            <v>0</v>
          </cell>
          <cell r="N119">
            <v>0</v>
          </cell>
          <cell r="O119">
            <v>0</v>
          </cell>
          <cell r="P119">
            <v>0</v>
          </cell>
        </row>
        <row r="120">
          <cell r="A120" t="str">
            <v>A.4.1</v>
          </cell>
          <cell r="B120" t="str">
            <v xml:space="preserve">  6.9KV VCB 1250A 40KA , SWITCHGEAR INCOMING &amp; TIE PANEL &amp; FEEDER PANEL</v>
          </cell>
          <cell r="C120">
            <v>5</v>
          </cell>
          <cell r="D120" t="str">
            <v>PNL</v>
          </cell>
          <cell r="E120">
            <v>800000</v>
          </cell>
          <cell r="F120">
            <v>4000000</v>
          </cell>
          <cell r="H120">
            <v>0</v>
          </cell>
          <cell r="I120">
            <v>20</v>
          </cell>
          <cell r="J120">
            <v>100</v>
          </cell>
          <cell r="K120">
            <v>800000</v>
          </cell>
          <cell r="L120">
            <v>4000000</v>
          </cell>
          <cell r="M120">
            <v>0</v>
          </cell>
          <cell r="N120">
            <v>0</v>
          </cell>
          <cell r="O120">
            <v>5600</v>
          </cell>
          <cell r="P120">
            <v>28000</v>
          </cell>
        </row>
        <row r="121">
          <cell r="A121" t="str">
            <v>A.4.2</v>
          </cell>
          <cell r="B121" t="str">
            <v xml:space="preserve">  6.9KV VCB 1250A , MCC PANEL</v>
          </cell>
          <cell r="C121">
            <v>3</v>
          </cell>
          <cell r="D121" t="str">
            <v>PNL</v>
          </cell>
          <cell r="E121">
            <v>700000</v>
          </cell>
          <cell r="F121">
            <v>2100000</v>
          </cell>
          <cell r="H121">
            <v>0</v>
          </cell>
          <cell r="I121">
            <v>20</v>
          </cell>
          <cell r="J121">
            <v>60</v>
          </cell>
          <cell r="K121">
            <v>700000</v>
          </cell>
          <cell r="L121">
            <v>2100000</v>
          </cell>
          <cell r="M121">
            <v>0</v>
          </cell>
          <cell r="N121">
            <v>0</v>
          </cell>
          <cell r="O121">
            <v>5600</v>
          </cell>
          <cell r="P121">
            <v>16800</v>
          </cell>
        </row>
        <row r="122">
          <cell r="A122" t="str">
            <v>A.4.3</v>
          </cell>
          <cell r="B122" t="str">
            <v xml:space="preserve">  6.9KV 500KVA , W/GCS , CAPACIATOR PANEL</v>
          </cell>
          <cell r="C122">
            <v>2</v>
          </cell>
          <cell r="D122" t="str">
            <v>PNL</v>
          </cell>
          <cell r="E122">
            <v>600000</v>
          </cell>
          <cell r="F122">
            <v>1200000</v>
          </cell>
          <cell r="H122">
            <v>0</v>
          </cell>
          <cell r="I122">
            <v>20</v>
          </cell>
          <cell r="J122">
            <v>40</v>
          </cell>
          <cell r="K122">
            <v>600000</v>
          </cell>
          <cell r="L122">
            <v>1200000</v>
          </cell>
          <cell r="M122">
            <v>0</v>
          </cell>
          <cell r="N122">
            <v>0</v>
          </cell>
          <cell r="O122">
            <v>5600</v>
          </cell>
          <cell r="P122">
            <v>11200</v>
          </cell>
        </row>
        <row r="123">
          <cell r="A123" t="str">
            <v>A.4.4</v>
          </cell>
          <cell r="B123" t="str">
            <v xml:space="preserve">  6.9KV 1000KVA , W/GCS , CAPACIATOR PANEL</v>
          </cell>
          <cell r="C123">
            <v>2</v>
          </cell>
          <cell r="D123" t="str">
            <v>PNL</v>
          </cell>
          <cell r="E123">
            <v>900000</v>
          </cell>
          <cell r="F123">
            <v>1800000</v>
          </cell>
          <cell r="H123">
            <v>0</v>
          </cell>
          <cell r="I123">
            <v>20</v>
          </cell>
          <cell r="J123">
            <v>40</v>
          </cell>
          <cell r="K123">
            <v>900000</v>
          </cell>
          <cell r="L123">
            <v>1800000</v>
          </cell>
          <cell r="M123">
            <v>0</v>
          </cell>
          <cell r="N123">
            <v>0</v>
          </cell>
          <cell r="O123">
            <v>5600</v>
          </cell>
          <cell r="P123">
            <v>11200</v>
          </cell>
        </row>
        <row r="124">
          <cell r="A124" t="str">
            <v>A.4.5</v>
          </cell>
          <cell r="B124" t="str">
            <v xml:space="preserve">  CAST RESIN DRY TYPE TR. , IP20 ENCLOSURE , 3 PHASE 6.9KV/480V ,1000KVA </v>
          </cell>
          <cell r="C124">
            <v>2</v>
          </cell>
          <cell r="D124" t="str">
            <v>SET</v>
          </cell>
          <cell r="E124">
            <v>410000</v>
          </cell>
          <cell r="F124">
            <v>820000</v>
          </cell>
          <cell r="H124">
            <v>0</v>
          </cell>
          <cell r="I124">
            <v>108</v>
          </cell>
          <cell r="J124">
            <v>216</v>
          </cell>
          <cell r="K124">
            <v>410000</v>
          </cell>
          <cell r="L124">
            <v>820000</v>
          </cell>
          <cell r="M124">
            <v>0</v>
          </cell>
          <cell r="N124">
            <v>0</v>
          </cell>
          <cell r="O124">
            <v>30240</v>
          </cell>
          <cell r="P124">
            <v>60480</v>
          </cell>
        </row>
        <row r="125">
          <cell r="A125" t="str">
            <v>A.4.6</v>
          </cell>
          <cell r="B125" t="str">
            <v xml:space="preserve">  480V BUS DUCT, 3PH 3W, 1600A INDOOR, 30KA , 6M LG</v>
          </cell>
          <cell r="C125">
            <v>2</v>
          </cell>
          <cell r="D125" t="str">
            <v>SET</v>
          </cell>
          <cell r="E125">
            <v>210000</v>
          </cell>
          <cell r="F125">
            <v>420000</v>
          </cell>
          <cell r="H125">
            <v>0</v>
          </cell>
          <cell r="I125">
            <v>36</v>
          </cell>
          <cell r="J125">
            <v>72</v>
          </cell>
          <cell r="K125">
            <v>210000</v>
          </cell>
          <cell r="L125">
            <v>420000</v>
          </cell>
          <cell r="M125">
            <v>0</v>
          </cell>
          <cell r="N125">
            <v>0</v>
          </cell>
          <cell r="O125">
            <v>10080</v>
          </cell>
          <cell r="P125">
            <v>20160</v>
          </cell>
        </row>
        <row r="126">
          <cell r="A126" t="str">
            <v>A.4.7</v>
          </cell>
          <cell r="B126" t="str">
            <v xml:space="preserve">  480V SWGR , 30KA, INCOMING ACB1600Ax2PNL &amp; TIE ACB1600A </v>
          </cell>
          <cell r="C126">
            <v>1</v>
          </cell>
          <cell r="D126" t="str">
            <v>LOT</v>
          </cell>
          <cell r="E126">
            <v>1100000</v>
          </cell>
          <cell r="F126">
            <v>1100000</v>
          </cell>
          <cell r="H126">
            <v>0</v>
          </cell>
          <cell r="I126">
            <v>60</v>
          </cell>
          <cell r="J126">
            <v>60</v>
          </cell>
          <cell r="K126">
            <v>1100000</v>
          </cell>
          <cell r="L126">
            <v>1100000</v>
          </cell>
          <cell r="M126">
            <v>0</v>
          </cell>
          <cell r="N126">
            <v>0</v>
          </cell>
          <cell r="O126">
            <v>16800</v>
          </cell>
          <cell r="P126">
            <v>16800</v>
          </cell>
        </row>
        <row r="127">
          <cell r="A127" t="str">
            <v>A.4.8</v>
          </cell>
          <cell r="B127" t="str">
            <v xml:space="preserve">  480V MCC SINGLE FACE , 30KA</v>
          </cell>
          <cell r="C127">
            <v>7</v>
          </cell>
          <cell r="D127" t="str">
            <v>PNL</v>
          </cell>
          <cell r="E127">
            <v>120000</v>
          </cell>
          <cell r="F127">
            <v>840000</v>
          </cell>
          <cell r="H127">
            <v>0</v>
          </cell>
          <cell r="I127">
            <v>15</v>
          </cell>
          <cell r="J127">
            <v>105</v>
          </cell>
          <cell r="K127">
            <v>120000</v>
          </cell>
          <cell r="L127">
            <v>840000</v>
          </cell>
          <cell r="M127">
            <v>0</v>
          </cell>
          <cell r="N127">
            <v>0</v>
          </cell>
          <cell r="O127">
            <v>4200</v>
          </cell>
          <cell r="P127">
            <v>29400</v>
          </cell>
        </row>
        <row r="128">
          <cell r="B128" t="str">
            <v>SUB-TOTAL (A.4)</v>
          </cell>
          <cell r="F128">
            <v>12280000</v>
          </cell>
          <cell r="J128">
            <v>693</v>
          </cell>
          <cell r="L128">
            <v>12280000</v>
          </cell>
          <cell r="P128">
            <v>194040</v>
          </cell>
        </row>
        <row r="129">
          <cell r="F129">
            <v>0</v>
          </cell>
          <cell r="H129">
            <v>0</v>
          </cell>
          <cell r="J129">
            <v>0</v>
          </cell>
          <cell r="K129">
            <v>0</v>
          </cell>
          <cell r="L129">
            <v>0</v>
          </cell>
          <cell r="M129">
            <v>0</v>
          </cell>
          <cell r="N129">
            <v>0</v>
          </cell>
          <cell r="O129">
            <v>0</v>
          </cell>
          <cell r="P129">
            <v>0</v>
          </cell>
        </row>
        <row r="130">
          <cell r="A130" t="str">
            <v>A.5</v>
          </cell>
          <cell r="B130" t="str">
            <v xml:space="preserve"> DISEL STAND-BY GENERATOR 1250KW OUTPUT,</v>
          </cell>
          <cell r="C130">
            <v>1</v>
          </cell>
          <cell r="D130" t="str">
            <v>SET</v>
          </cell>
          <cell r="E130">
            <v>6250000</v>
          </cell>
          <cell r="F130">
            <v>6250000</v>
          </cell>
          <cell r="H130">
            <v>0</v>
          </cell>
          <cell r="I130">
            <v>560</v>
          </cell>
          <cell r="J130">
            <v>560</v>
          </cell>
          <cell r="K130">
            <v>6250000</v>
          </cell>
          <cell r="L130">
            <v>6250000</v>
          </cell>
          <cell r="M130">
            <v>0</v>
          </cell>
          <cell r="N130">
            <v>0</v>
          </cell>
          <cell r="O130">
            <v>224000</v>
          </cell>
          <cell r="P130">
            <v>224000</v>
          </cell>
        </row>
        <row r="131">
          <cell r="B131" t="str">
            <v xml:space="preserve"> 3PH 3W 480V, W/ CONTROL PANEL , DALY TANK</v>
          </cell>
          <cell r="F131">
            <v>0</v>
          </cell>
          <cell r="H131">
            <v>0</v>
          </cell>
          <cell r="J131">
            <v>0</v>
          </cell>
          <cell r="K131">
            <v>0</v>
          </cell>
          <cell r="L131">
            <v>0</v>
          </cell>
          <cell r="M131">
            <v>0</v>
          </cell>
          <cell r="N131">
            <v>0</v>
          </cell>
          <cell r="O131">
            <v>0</v>
          </cell>
          <cell r="P131">
            <v>0</v>
          </cell>
        </row>
        <row r="132">
          <cell r="F132">
            <v>0</v>
          </cell>
          <cell r="H132">
            <v>0</v>
          </cell>
          <cell r="J132">
            <v>0</v>
          </cell>
          <cell r="K132">
            <v>0</v>
          </cell>
          <cell r="L132">
            <v>0</v>
          </cell>
          <cell r="M132">
            <v>0</v>
          </cell>
          <cell r="N132">
            <v>0</v>
          </cell>
          <cell r="O132">
            <v>0</v>
          </cell>
          <cell r="P132">
            <v>0</v>
          </cell>
        </row>
        <row r="133">
          <cell r="A133" t="str">
            <v>A.6</v>
          </cell>
          <cell r="B133" t="str">
            <v>3 PHASE 480V-120V UPS</v>
          </cell>
          <cell r="F133">
            <v>0</v>
          </cell>
          <cell r="H133">
            <v>0</v>
          </cell>
          <cell r="J133">
            <v>0</v>
          </cell>
          <cell r="K133">
            <v>0</v>
          </cell>
          <cell r="L133">
            <v>0</v>
          </cell>
          <cell r="M133">
            <v>0</v>
          </cell>
          <cell r="N133">
            <v>0</v>
          </cell>
          <cell r="O133">
            <v>0</v>
          </cell>
          <cell r="P133">
            <v>0</v>
          </cell>
        </row>
        <row r="134">
          <cell r="A134" t="str">
            <v>A.6.1</v>
          </cell>
          <cell r="B134" t="str">
            <v xml:space="preserve"> 100 KVA ,  W/ BATTERY LEAD-CALCIUM TYPE 30 MIN.</v>
          </cell>
          <cell r="C134">
            <v>1</v>
          </cell>
          <cell r="D134" t="str">
            <v>SET</v>
          </cell>
          <cell r="E134">
            <v>1250000</v>
          </cell>
          <cell r="F134">
            <v>1250000</v>
          </cell>
          <cell r="H134">
            <v>0</v>
          </cell>
          <cell r="I134">
            <v>188</v>
          </cell>
          <cell r="J134">
            <v>188</v>
          </cell>
          <cell r="K134">
            <v>1250000</v>
          </cell>
          <cell r="L134">
            <v>1250000</v>
          </cell>
          <cell r="M134">
            <v>0</v>
          </cell>
          <cell r="N134">
            <v>0</v>
          </cell>
          <cell r="O134">
            <v>52640</v>
          </cell>
          <cell r="P134">
            <v>52640</v>
          </cell>
        </row>
        <row r="135">
          <cell r="A135" t="str">
            <v>A.6.2</v>
          </cell>
          <cell r="B135" t="str">
            <v xml:space="preserve"> 15 KVA ,  W/ BATTERY LEAD-CALCIUM TYPE 30 MIN.</v>
          </cell>
          <cell r="C135">
            <v>1</v>
          </cell>
          <cell r="D135" t="str">
            <v>SET</v>
          </cell>
          <cell r="E135">
            <v>300000</v>
          </cell>
          <cell r="F135">
            <v>300000</v>
          </cell>
          <cell r="H135">
            <v>0</v>
          </cell>
          <cell r="I135">
            <v>50</v>
          </cell>
          <cell r="J135">
            <v>50</v>
          </cell>
          <cell r="K135">
            <v>300000</v>
          </cell>
          <cell r="L135">
            <v>300000</v>
          </cell>
          <cell r="M135">
            <v>0</v>
          </cell>
          <cell r="N135">
            <v>0</v>
          </cell>
          <cell r="O135">
            <v>14000</v>
          </cell>
          <cell r="P135">
            <v>14000</v>
          </cell>
        </row>
        <row r="136">
          <cell r="B136" t="str">
            <v>SUB-TOTAL (A.6)</v>
          </cell>
          <cell r="F136">
            <v>1550000</v>
          </cell>
          <cell r="J136">
            <v>238</v>
          </cell>
          <cell r="L136">
            <v>1550000</v>
          </cell>
          <cell r="P136">
            <v>66640</v>
          </cell>
        </row>
        <row r="138">
          <cell r="A138" t="str">
            <v>A.7</v>
          </cell>
          <cell r="B138" t="str">
            <v xml:space="preserve">  DC POWER SUPPLY       </v>
          </cell>
        </row>
        <row r="139">
          <cell r="A139" t="str">
            <v>A.7.1</v>
          </cell>
          <cell r="B139" t="str">
            <v xml:space="preserve"> 125VDC CHAGER, 50A,  W/ 60AH LEAD-CALCIUM BATTERY &amp; RACK</v>
          </cell>
          <cell r="C139">
            <v>1</v>
          </cell>
          <cell r="D139" t="str">
            <v>SET</v>
          </cell>
          <cell r="E139">
            <v>325000</v>
          </cell>
          <cell r="F139">
            <v>325000</v>
          </cell>
          <cell r="H139">
            <v>0</v>
          </cell>
          <cell r="I139">
            <v>50</v>
          </cell>
          <cell r="J139">
            <v>50</v>
          </cell>
          <cell r="K139">
            <v>325000</v>
          </cell>
          <cell r="L139">
            <v>325000</v>
          </cell>
          <cell r="M139">
            <v>0</v>
          </cell>
          <cell r="N139">
            <v>0</v>
          </cell>
          <cell r="O139">
            <v>14000</v>
          </cell>
          <cell r="P139">
            <v>14000</v>
          </cell>
        </row>
        <row r="140">
          <cell r="A140" t="str">
            <v>A.7.2</v>
          </cell>
          <cell r="B140" t="str">
            <v xml:space="preserve"> 125VDC CHAGER, 25A,  W/ 30AH LEAD-CALCIUM BATTERY &amp; RACK</v>
          </cell>
          <cell r="C140">
            <v>2</v>
          </cell>
          <cell r="D140" t="str">
            <v>SET</v>
          </cell>
          <cell r="E140">
            <v>245000</v>
          </cell>
          <cell r="F140">
            <v>490000</v>
          </cell>
          <cell r="H140">
            <v>0</v>
          </cell>
          <cell r="I140">
            <v>35</v>
          </cell>
          <cell r="J140">
            <v>70</v>
          </cell>
          <cell r="K140">
            <v>245000</v>
          </cell>
          <cell r="L140">
            <v>490000</v>
          </cell>
          <cell r="M140">
            <v>0</v>
          </cell>
          <cell r="N140">
            <v>0</v>
          </cell>
          <cell r="O140">
            <v>9800</v>
          </cell>
          <cell r="P140">
            <v>19600</v>
          </cell>
        </row>
        <row r="141">
          <cell r="B141" t="str">
            <v>SUB-TOTAL (A7)</v>
          </cell>
          <cell r="F141">
            <v>815000</v>
          </cell>
          <cell r="J141">
            <v>120</v>
          </cell>
          <cell r="L141">
            <v>815000</v>
          </cell>
          <cell r="P141">
            <v>33600</v>
          </cell>
        </row>
        <row r="143">
          <cell r="A143" t="str">
            <v>A.8</v>
          </cell>
          <cell r="B143" t="str">
            <v>OTHER</v>
          </cell>
        </row>
        <row r="144">
          <cell r="A144" t="str">
            <v>A.8.1</v>
          </cell>
          <cell r="B144" t="str">
            <v>SELF-STANDING POWER PANEL, 480V, 65KA</v>
          </cell>
          <cell r="C144">
            <v>1</v>
          </cell>
          <cell r="D144" t="str">
            <v>SET</v>
          </cell>
          <cell r="E144">
            <v>120000</v>
          </cell>
          <cell r="F144">
            <v>120000</v>
          </cell>
          <cell r="H144">
            <v>0</v>
          </cell>
          <cell r="I144">
            <v>20</v>
          </cell>
          <cell r="J144">
            <v>20</v>
          </cell>
          <cell r="K144">
            <v>120000</v>
          </cell>
          <cell r="L144">
            <v>120000</v>
          </cell>
          <cell r="M144">
            <v>0</v>
          </cell>
          <cell r="N144">
            <v>0</v>
          </cell>
          <cell r="O144">
            <v>5600</v>
          </cell>
          <cell r="P144">
            <v>5600</v>
          </cell>
        </row>
        <row r="145">
          <cell r="B145" t="str">
            <v>PNL. NO. CCR2-D-MC1 (DWG. NO. XK11A-0000-12)</v>
          </cell>
          <cell r="F145">
            <v>0</v>
          </cell>
          <cell r="H145">
            <v>0</v>
          </cell>
          <cell r="J145">
            <v>0</v>
          </cell>
          <cell r="K145">
            <v>0</v>
          </cell>
          <cell r="L145">
            <v>0</v>
          </cell>
          <cell r="M145">
            <v>0</v>
          </cell>
          <cell r="N145">
            <v>0</v>
          </cell>
          <cell r="O145">
            <v>0</v>
          </cell>
          <cell r="P145">
            <v>0</v>
          </cell>
        </row>
        <row r="146">
          <cell r="A146" t="str">
            <v>A.8.2</v>
          </cell>
          <cell r="B146" t="str">
            <v>SELF-STANDING POWER PANEL, 480V, 30KA (DWG. NO. XK11A-0000-12)</v>
          </cell>
          <cell r="C146">
            <v>6</v>
          </cell>
          <cell r="D146" t="str">
            <v>SET</v>
          </cell>
          <cell r="E146">
            <v>140000</v>
          </cell>
          <cell r="F146">
            <v>840000</v>
          </cell>
          <cell r="H146">
            <v>0</v>
          </cell>
          <cell r="I146">
            <v>20</v>
          </cell>
          <cell r="J146">
            <v>120</v>
          </cell>
          <cell r="K146">
            <v>140000</v>
          </cell>
          <cell r="L146">
            <v>840000</v>
          </cell>
          <cell r="M146">
            <v>0</v>
          </cell>
          <cell r="N146">
            <v>0</v>
          </cell>
          <cell r="O146">
            <v>5600</v>
          </cell>
          <cell r="P146">
            <v>33600</v>
          </cell>
        </row>
        <row r="147">
          <cell r="B147" t="str">
            <v>PNL. NO. POWER PANEL.</v>
          </cell>
          <cell r="F147">
            <v>0</v>
          </cell>
          <cell r="H147">
            <v>0</v>
          </cell>
          <cell r="J147">
            <v>0</v>
          </cell>
          <cell r="K147">
            <v>0</v>
          </cell>
          <cell r="L147">
            <v>0</v>
          </cell>
          <cell r="M147">
            <v>0</v>
          </cell>
          <cell r="N147">
            <v>0</v>
          </cell>
          <cell r="O147">
            <v>0</v>
          </cell>
          <cell r="P147">
            <v>0</v>
          </cell>
        </row>
        <row r="148">
          <cell r="A148" t="str">
            <v>A.8.3</v>
          </cell>
          <cell r="B148" t="str">
            <v>DRY RTANSFORMER, WEATHER PROOF ENCLOSURE</v>
          </cell>
          <cell r="F148">
            <v>0</v>
          </cell>
          <cell r="H148">
            <v>0</v>
          </cell>
          <cell r="J148">
            <v>0</v>
          </cell>
          <cell r="K148">
            <v>0</v>
          </cell>
          <cell r="L148">
            <v>0</v>
          </cell>
          <cell r="M148">
            <v>0</v>
          </cell>
          <cell r="N148">
            <v>0</v>
          </cell>
          <cell r="O148">
            <v>0</v>
          </cell>
          <cell r="P148">
            <v>0</v>
          </cell>
        </row>
        <row r="149">
          <cell r="B149" t="str">
            <v>480/240V, 30KVA</v>
          </cell>
          <cell r="C149">
            <v>9</v>
          </cell>
          <cell r="D149" t="str">
            <v>SET</v>
          </cell>
          <cell r="E149">
            <v>40000</v>
          </cell>
          <cell r="F149">
            <v>360000</v>
          </cell>
          <cell r="H149">
            <v>0</v>
          </cell>
          <cell r="I149">
            <v>18</v>
          </cell>
          <cell r="J149">
            <v>162</v>
          </cell>
          <cell r="K149">
            <v>40000</v>
          </cell>
          <cell r="L149">
            <v>360000</v>
          </cell>
          <cell r="M149">
            <v>0</v>
          </cell>
          <cell r="N149">
            <v>0</v>
          </cell>
          <cell r="O149">
            <v>5040</v>
          </cell>
          <cell r="P149">
            <v>45360</v>
          </cell>
        </row>
        <row r="150">
          <cell r="B150" t="str">
            <v>480/240V, 20KVA</v>
          </cell>
          <cell r="C150">
            <v>6</v>
          </cell>
          <cell r="D150" t="str">
            <v>SET</v>
          </cell>
          <cell r="E150">
            <v>30000</v>
          </cell>
          <cell r="F150">
            <v>180000</v>
          </cell>
          <cell r="H150">
            <v>0</v>
          </cell>
          <cell r="I150">
            <v>14</v>
          </cell>
          <cell r="J150">
            <v>84</v>
          </cell>
          <cell r="K150">
            <v>30000</v>
          </cell>
          <cell r="L150">
            <v>180000</v>
          </cell>
          <cell r="M150">
            <v>0</v>
          </cell>
          <cell r="N150">
            <v>0</v>
          </cell>
          <cell r="O150">
            <v>3920</v>
          </cell>
          <cell r="P150">
            <v>23520</v>
          </cell>
        </row>
        <row r="151">
          <cell r="B151" t="str">
            <v>480/240V, 10KVA</v>
          </cell>
          <cell r="C151">
            <v>9</v>
          </cell>
          <cell r="D151" t="str">
            <v>SET</v>
          </cell>
          <cell r="E151">
            <v>22000</v>
          </cell>
          <cell r="F151">
            <v>198000</v>
          </cell>
          <cell r="H151">
            <v>0</v>
          </cell>
          <cell r="I151">
            <v>9</v>
          </cell>
          <cell r="J151">
            <v>81</v>
          </cell>
          <cell r="K151">
            <v>22000</v>
          </cell>
          <cell r="L151">
            <v>198000</v>
          </cell>
          <cell r="M151">
            <v>0</v>
          </cell>
          <cell r="N151">
            <v>0</v>
          </cell>
          <cell r="O151">
            <v>2520</v>
          </cell>
          <cell r="P151">
            <v>22680</v>
          </cell>
        </row>
        <row r="152">
          <cell r="A152" t="str">
            <v>A.8.4</v>
          </cell>
          <cell r="B152" t="str">
            <v xml:space="preserve"> MCC FOR TRASH , 480V MCC SINGLE FACE , 30KA</v>
          </cell>
          <cell r="C152">
            <v>5</v>
          </cell>
          <cell r="D152" t="str">
            <v>SET</v>
          </cell>
          <cell r="E152">
            <v>120000</v>
          </cell>
          <cell r="F152">
            <v>600000</v>
          </cell>
          <cell r="H152">
            <v>0</v>
          </cell>
          <cell r="I152">
            <v>15</v>
          </cell>
          <cell r="J152">
            <v>75</v>
          </cell>
          <cell r="K152">
            <v>120000</v>
          </cell>
          <cell r="L152">
            <v>600000</v>
          </cell>
          <cell r="M152">
            <v>0</v>
          </cell>
          <cell r="N152">
            <v>0</v>
          </cell>
          <cell r="O152">
            <v>4200</v>
          </cell>
          <cell r="P152">
            <v>21000</v>
          </cell>
        </row>
        <row r="153">
          <cell r="A153" t="str">
            <v>A.8.5</v>
          </cell>
          <cell r="B153" t="str">
            <v>600VAC, 100A ATS PANEL, WALL MOUNT, INDOOR</v>
          </cell>
          <cell r="C153">
            <v>3</v>
          </cell>
          <cell r="D153" t="str">
            <v>SET</v>
          </cell>
          <cell r="E153">
            <v>100000</v>
          </cell>
          <cell r="F153">
            <v>300000</v>
          </cell>
          <cell r="H153">
            <v>0</v>
          </cell>
          <cell r="I153">
            <v>15</v>
          </cell>
          <cell r="J153">
            <v>45</v>
          </cell>
          <cell r="K153">
            <v>100000</v>
          </cell>
          <cell r="L153">
            <v>300000</v>
          </cell>
          <cell r="M153">
            <v>0</v>
          </cell>
          <cell r="N153">
            <v>0</v>
          </cell>
          <cell r="O153">
            <v>4200</v>
          </cell>
          <cell r="P153">
            <v>12600</v>
          </cell>
        </row>
        <row r="154">
          <cell r="A154" t="str">
            <v>A.8.6</v>
          </cell>
          <cell r="B154" t="str">
            <v>100A NFB PANEL, WALL MOUNT., INDOOR</v>
          </cell>
          <cell r="C154">
            <v>6</v>
          </cell>
          <cell r="D154" t="str">
            <v>SET</v>
          </cell>
          <cell r="E154">
            <v>4000</v>
          </cell>
          <cell r="F154">
            <v>24000</v>
          </cell>
          <cell r="H154">
            <v>0</v>
          </cell>
          <cell r="I154">
            <v>4</v>
          </cell>
          <cell r="J154">
            <v>24</v>
          </cell>
          <cell r="K154">
            <v>4000</v>
          </cell>
          <cell r="L154">
            <v>24000</v>
          </cell>
          <cell r="M154">
            <v>0</v>
          </cell>
          <cell r="N154">
            <v>0</v>
          </cell>
          <cell r="O154">
            <v>1120</v>
          </cell>
          <cell r="P154">
            <v>6720</v>
          </cell>
        </row>
        <row r="155">
          <cell r="A155" t="str">
            <v>A.8.7</v>
          </cell>
          <cell r="B155" t="str">
            <v>600V PDP PANEL, WALL MOUNT, INDOOR</v>
          </cell>
          <cell r="C155">
            <v>6</v>
          </cell>
          <cell r="D155" t="str">
            <v>SET</v>
          </cell>
          <cell r="E155">
            <v>9000</v>
          </cell>
          <cell r="F155">
            <v>54000</v>
          </cell>
          <cell r="H155">
            <v>0</v>
          </cell>
          <cell r="I155">
            <v>6</v>
          </cell>
          <cell r="J155">
            <v>36</v>
          </cell>
          <cell r="K155">
            <v>9000</v>
          </cell>
          <cell r="L155">
            <v>54000</v>
          </cell>
          <cell r="M155">
            <v>0</v>
          </cell>
          <cell r="N155">
            <v>0</v>
          </cell>
          <cell r="O155">
            <v>1680</v>
          </cell>
          <cell r="P155">
            <v>10080</v>
          </cell>
        </row>
        <row r="156">
          <cell r="B156" t="str">
            <v>W/NFB 100A x 1, 20A x6, 10KA</v>
          </cell>
        </row>
        <row r="157">
          <cell r="A157" t="str">
            <v>A.8.8</v>
          </cell>
          <cell r="B157" t="str">
            <v>POWER SYSTEM GRAPHIC PANEL, SELF-STANDING,</v>
          </cell>
          <cell r="C157">
            <v>1</v>
          </cell>
          <cell r="D157" t="str">
            <v>SET</v>
          </cell>
          <cell r="E157">
            <v>320000</v>
          </cell>
          <cell r="F157">
            <v>320000</v>
          </cell>
          <cell r="H157">
            <v>0</v>
          </cell>
          <cell r="I157">
            <v>30</v>
          </cell>
          <cell r="J157">
            <v>30</v>
          </cell>
          <cell r="K157">
            <v>320000</v>
          </cell>
          <cell r="L157">
            <v>320000</v>
          </cell>
          <cell r="M157">
            <v>0</v>
          </cell>
          <cell r="N157">
            <v>0</v>
          </cell>
          <cell r="O157">
            <v>8400</v>
          </cell>
          <cell r="P157">
            <v>8400</v>
          </cell>
        </row>
        <row r="158">
          <cell r="B158" t="str">
            <v xml:space="preserve"> ENCLOSURE SIZE 2200(W)x2300(H)x600(D)MM.</v>
          </cell>
          <cell r="F158">
            <v>0</v>
          </cell>
          <cell r="H158">
            <v>0</v>
          </cell>
          <cell r="J158">
            <v>0</v>
          </cell>
          <cell r="K158">
            <v>0</v>
          </cell>
          <cell r="L158">
            <v>0</v>
          </cell>
          <cell r="M158">
            <v>0</v>
          </cell>
          <cell r="N158">
            <v>0</v>
          </cell>
          <cell r="O158">
            <v>0</v>
          </cell>
          <cell r="P158">
            <v>0</v>
          </cell>
        </row>
        <row r="159">
          <cell r="B159" t="str">
            <v>MOSAIC PANEL SIZE 2000(W)x1000(H)MM., W/ LIGHT x60</v>
          </cell>
          <cell r="F159">
            <v>0</v>
          </cell>
          <cell r="H159">
            <v>0</v>
          </cell>
          <cell r="J159">
            <v>0</v>
          </cell>
          <cell r="K159">
            <v>0</v>
          </cell>
          <cell r="L159">
            <v>0</v>
          </cell>
          <cell r="M159">
            <v>0</v>
          </cell>
          <cell r="N159">
            <v>0</v>
          </cell>
          <cell r="O159">
            <v>0</v>
          </cell>
          <cell r="P159">
            <v>0</v>
          </cell>
        </row>
        <row r="160">
          <cell r="B160" t="str">
            <v>SUB-TOTAL (A.8)</v>
          </cell>
          <cell r="F160">
            <v>2996000</v>
          </cell>
          <cell r="J160">
            <v>677</v>
          </cell>
          <cell r="L160">
            <v>2996000</v>
          </cell>
          <cell r="O160">
            <v>0</v>
          </cell>
          <cell r="P160">
            <v>189560</v>
          </cell>
        </row>
        <row r="161">
          <cell r="O161">
            <v>0</v>
          </cell>
        </row>
        <row r="162">
          <cell r="A162" t="str">
            <v xml:space="preserve">   A.9</v>
          </cell>
          <cell r="B162" t="str">
            <v xml:space="preserve"> TEST FEE FOR MECH-ELEC CONSULANT CO. &amp; T.P.C.</v>
          </cell>
          <cell r="C162">
            <v>1</v>
          </cell>
          <cell r="D162" t="str">
            <v>LOT</v>
          </cell>
          <cell r="E162" t="str">
            <v>M+L</v>
          </cell>
          <cell r="F162" t="str">
            <v>M+L</v>
          </cell>
          <cell r="H162">
            <v>0</v>
          </cell>
          <cell r="I162">
            <v>1607</v>
          </cell>
          <cell r="J162">
            <v>1607</v>
          </cell>
          <cell r="K162" t="str">
            <v>M+L</v>
          </cell>
          <cell r="L162" t="str">
            <v>M+L</v>
          </cell>
          <cell r="M162">
            <v>0</v>
          </cell>
          <cell r="N162">
            <v>0</v>
          </cell>
          <cell r="O162">
            <v>1800000</v>
          </cell>
          <cell r="P162">
            <v>1800000</v>
          </cell>
        </row>
        <row r="163">
          <cell r="F163">
            <v>0</v>
          </cell>
          <cell r="H163">
            <v>0</v>
          </cell>
          <cell r="J163">
            <v>0</v>
          </cell>
          <cell r="K163">
            <v>0</v>
          </cell>
          <cell r="L163">
            <v>0</v>
          </cell>
          <cell r="M163">
            <v>0</v>
          </cell>
          <cell r="N163">
            <v>0</v>
          </cell>
          <cell r="O163">
            <v>0</v>
          </cell>
          <cell r="P163">
            <v>0</v>
          </cell>
        </row>
        <row r="164">
          <cell r="B164" t="str">
            <v>SUB-TOTAL : (A)</v>
          </cell>
          <cell r="F164">
            <v>138612100</v>
          </cell>
          <cell r="H164">
            <v>0</v>
          </cell>
          <cell r="J164">
            <v>13764</v>
          </cell>
          <cell r="K164">
            <v>0</v>
          </cell>
          <cell r="L164">
            <v>138612100</v>
          </cell>
          <cell r="M164">
            <v>0</v>
          </cell>
          <cell r="N164">
            <v>0</v>
          </cell>
          <cell r="O164">
            <v>0</v>
          </cell>
          <cell r="P164">
            <v>6155030</v>
          </cell>
        </row>
        <row r="167">
          <cell r="F167">
            <v>0</v>
          </cell>
          <cell r="H167">
            <v>0</v>
          </cell>
          <cell r="J167">
            <v>0</v>
          </cell>
          <cell r="K167">
            <v>0</v>
          </cell>
          <cell r="L167">
            <v>0</v>
          </cell>
          <cell r="M167">
            <v>0</v>
          </cell>
          <cell r="N167">
            <v>0</v>
          </cell>
          <cell r="O167">
            <v>0</v>
          </cell>
          <cell r="P167">
            <v>0</v>
          </cell>
        </row>
        <row r="168">
          <cell r="A168" t="str">
            <v>B</v>
          </cell>
          <cell r="B168" t="str">
            <v xml:space="preserve"> POWER DISTRIBUTION SYSTEM</v>
          </cell>
          <cell r="F168">
            <v>0</v>
          </cell>
          <cell r="H168">
            <v>0</v>
          </cell>
          <cell r="J168">
            <v>0</v>
          </cell>
          <cell r="K168">
            <v>0</v>
          </cell>
          <cell r="L168">
            <v>0</v>
          </cell>
          <cell r="M168">
            <v>0</v>
          </cell>
          <cell r="N168">
            <v>0</v>
          </cell>
          <cell r="O168">
            <v>0</v>
          </cell>
          <cell r="P168">
            <v>0</v>
          </cell>
        </row>
        <row r="169">
          <cell r="F169">
            <v>0</v>
          </cell>
          <cell r="H169">
            <v>0</v>
          </cell>
          <cell r="J169">
            <v>0</v>
          </cell>
          <cell r="K169">
            <v>0</v>
          </cell>
          <cell r="L169">
            <v>0</v>
          </cell>
          <cell r="M169">
            <v>0</v>
          </cell>
          <cell r="N169">
            <v>0</v>
          </cell>
          <cell r="O169">
            <v>0</v>
          </cell>
          <cell r="P169">
            <v>0</v>
          </cell>
        </row>
        <row r="170">
          <cell r="B170" t="str">
            <v xml:space="preserve"> 600V POWER CABLE, XLPE INSU. PVC JACKET</v>
          </cell>
          <cell r="F170">
            <v>0</v>
          </cell>
          <cell r="H170">
            <v>0</v>
          </cell>
          <cell r="J170">
            <v>0</v>
          </cell>
          <cell r="K170">
            <v>0</v>
          </cell>
          <cell r="L170">
            <v>0</v>
          </cell>
          <cell r="M170">
            <v>0</v>
          </cell>
          <cell r="N170">
            <v>0</v>
          </cell>
          <cell r="O170">
            <v>0</v>
          </cell>
          <cell r="P170">
            <v>0</v>
          </cell>
        </row>
        <row r="171">
          <cell r="A171">
            <v>1</v>
          </cell>
          <cell r="B171" t="str">
            <v xml:space="preserve">    3/C 3.5 sq.mm </v>
          </cell>
          <cell r="C171">
            <v>4500</v>
          </cell>
          <cell r="D171" t="str">
            <v>M</v>
          </cell>
          <cell r="E171">
            <v>15</v>
          </cell>
          <cell r="F171">
            <v>67500</v>
          </cell>
          <cell r="H171">
            <v>0</v>
          </cell>
          <cell r="I171">
            <v>7.9000000000000001E-2</v>
          </cell>
          <cell r="J171">
            <v>356</v>
          </cell>
          <cell r="K171">
            <v>15</v>
          </cell>
          <cell r="L171">
            <v>67500</v>
          </cell>
          <cell r="M171">
            <v>0</v>
          </cell>
          <cell r="N171">
            <v>0</v>
          </cell>
          <cell r="O171">
            <v>22</v>
          </cell>
          <cell r="P171">
            <v>99000</v>
          </cell>
        </row>
        <row r="172">
          <cell r="A172">
            <v>2</v>
          </cell>
          <cell r="B172" t="str">
            <v xml:space="preserve">    3/C 5.5 sq.mm </v>
          </cell>
          <cell r="C172">
            <v>4000</v>
          </cell>
          <cell r="D172" t="str">
            <v>M</v>
          </cell>
          <cell r="E172">
            <v>20</v>
          </cell>
          <cell r="F172">
            <v>80000</v>
          </cell>
          <cell r="H172">
            <v>0</v>
          </cell>
          <cell r="I172">
            <v>0.1</v>
          </cell>
          <cell r="J172">
            <v>400</v>
          </cell>
          <cell r="K172">
            <v>20</v>
          </cell>
          <cell r="L172">
            <v>80000</v>
          </cell>
          <cell r="M172">
            <v>0</v>
          </cell>
          <cell r="N172">
            <v>0</v>
          </cell>
          <cell r="O172">
            <v>28</v>
          </cell>
          <cell r="P172">
            <v>112000</v>
          </cell>
        </row>
        <row r="173">
          <cell r="A173">
            <v>3</v>
          </cell>
          <cell r="B173" t="str">
            <v xml:space="preserve">    3/C   8 sq.mm </v>
          </cell>
          <cell r="C173">
            <v>3000</v>
          </cell>
          <cell r="D173" t="str">
            <v>M</v>
          </cell>
          <cell r="E173">
            <v>29</v>
          </cell>
          <cell r="F173">
            <v>87000</v>
          </cell>
          <cell r="H173">
            <v>0</v>
          </cell>
          <cell r="I173">
            <v>0.11799999999999999</v>
          </cell>
          <cell r="J173">
            <v>354</v>
          </cell>
          <cell r="K173">
            <v>29</v>
          </cell>
          <cell r="L173">
            <v>87000</v>
          </cell>
          <cell r="M173">
            <v>0</v>
          </cell>
          <cell r="N173">
            <v>0</v>
          </cell>
          <cell r="O173">
            <v>33</v>
          </cell>
          <cell r="P173">
            <v>99000</v>
          </cell>
        </row>
        <row r="174">
          <cell r="A174">
            <v>4</v>
          </cell>
          <cell r="B174" t="str">
            <v xml:space="preserve">    3/C  14 sq.mm </v>
          </cell>
          <cell r="C174">
            <v>1000</v>
          </cell>
          <cell r="D174" t="str">
            <v>M</v>
          </cell>
          <cell r="E174">
            <v>47</v>
          </cell>
          <cell r="F174">
            <v>47000</v>
          </cell>
          <cell r="H174">
            <v>0</v>
          </cell>
          <cell r="I174">
            <v>0.152</v>
          </cell>
          <cell r="J174">
            <v>152</v>
          </cell>
          <cell r="K174">
            <v>47</v>
          </cell>
          <cell r="L174">
            <v>47000</v>
          </cell>
          <cell r="M174">
            <v>0</v>
          </cell>
          <cell r="N174">
            <v>0</v>
          </cell>
          <cell r="O174">
            <v>43</v>
          </cell>
          <cell r="P174">
            <v>43000</v>
          </cell>
        </row>
        <row r="175">
          <cell r="A175">
            <v>5</v>
          </cell>
          <cell r="B175" t="str">
            <v xml:space="preserve">    3/C  22 sq.mm </v>
          </cell>
          <cell r="C175">
            <v>3000</v>
          </cell>
          <cell r="D175" t="str">
            <v>M</v>
          </cell>
          <cell r="E175">
            <v>70</v>
          </cell>
          <cell r="F175">
            <v>210000</v>
          </cell>
          <cell r="H175">
            <v>0</v>
          </cell>
          <cell r="I175">
            <v>0.18099999999999999</v>
          </cell>
          <cell r="J175">
            <v>543</v>
          </cell>
          <cell r="K175">
            <v>70</v>
          </cell>
          <cell r="L175">
            <v>210000</v>
          </cell>
          <cell r="M175">
            <v>0</v>
          </cell>
          <cell r="N175">
            <v>0</v>
          </cell>
          <cell r="O175">
            <v>51</v>
          </cell>
          <cell r="P175">
            <v>153000</v>
          </cell>
        </row>
        <row r="176">
          <cell r="A176">
            <v>6</v>
          </cell>
          <cell r="B176" t="str">
            <v xml:space="preserve">    3/C  38 sq.mm </v>
          </cell>
          <cell r="C176">
            <v>3000</v>
          </cell>
          <cell r="D176" t="str">
            <v>M</v>
          </cell>
          <cell r="E176">
            <v>111</v>
          </cell>
          <cell r="F176">
            <v>333000</v>
          </cell>
          <cell r="H176">
            <v>0</v>
          </cell>
          <cell r="I176">
            <v>0.23</v>
          </cell>
          <cell r="J176">
            <v>690</v>
          </cell>
          <cell r="K176">
            <v>111</v>
          </cell>
          <cell r="L176">
            <v>333000</v>
          </cell>
          <cell r="M176">
            <v>0</v>
          </cell>
          <cell r="N176">
            <v>0</v>
          </cell>
          <cell r="O176">
            <v>64</v>
          </cell>
          <cell r="P176">
            <v>192000</v>
          </cell>
        </row>
        <row r="177">
          <cell r="A177">
            <v>7</v>
          </cell>
          <cell r="B177" t="str">
            <v xml:space="preserve">    3/C  60 sq.mm </v>
          </cell>
          <cell r="C177">
            <v>7200</v>
          </cell>
          <cell r="D177" t="str">
            <v>M</v>
          </cell>
          <cell r="E177">
            <v>177</v>
          </cell>
          <cell r="F177">
            <v>1274400</v>
          </cell>
          <cell r="H177">
            <v>0</v>
          </cell>
          <cell r="I177">
            <v>0.27700000000000002</v>
          </cell>
          <cell r="J177">
            <v>1994</v>
          </cell>
          <cell r="K177">
            <v>177</v>
          </cell>
          <cell r="L177">
            <v>1274400</v>
          </cell>
          <cell r="M177">
            <v>0</v>
          </cell>
          <cell r="N177">
            <v>0</v>
          </cell>
          <cell r="O177">
            <v>78</v>
          </cell>
          <cell r="P177">
            <v>561600</v>
          </cell>
        </row>
        <row r="178">
          <cell r="A178">
            <v>8</v>
          </cell>
          <cell r="B178" t="str">
            <v xml:space="preserve">    1/C 100 sq.mm </v>
          </cell>
          <cell r="C178">
            <v>2000</v>
          </cell>
          <cell r="D178" t="str">
            <v>M</v>
          </cell>
          <cell r="E178">
            <v>92</v>
          </cell>
          <cell r="F178">
            <v>184000</v>
          </cell>
          <cell r="H178">
            <v>0</v>
          </cell>
          <cell r="I178">
            <v>0.17599999999999999</v>
          </cell>
          <cell r="J178">
            <v>352</v>
          </cell>
          <cell r="K178">
            <v>92</v>
          </cell>
          <cell r="L178">
            <v>184000</v>
          </cell>
          <cell r="M178">
            <v>0</v>
          </cell>
          <cell r="N178">
            <v>0</v>
          </cell>
          <cell r="O178">
            <v>49</v>
          </cell>
          <cell r="P178">
            <v>98000</v>
          </cell>
        </row>
        <row r="179">
          <cell r="A179">
            <v>9</v>
          </cell>
          <cell r="B179" t="str">
            <v xml:space="preserve">    1/C 150 sq.mm </v>
          </cell>
          <cell r="C179">
            <v>16500</v>
          </cell>
          <cell r="D179" t="str">
            <v>M</v>
          </cell>
          <cell r="E179">
            <v>137</v>
          </cell>
          <cell r="F179">
            <v>2260500</v>
          </cell>
          <cell r="H179">
            <v>0</v>
          </cell>
          <cell r="I179">
            <v>0.20499999999999999</v>
          </cell>
          <cell r="J179">
            <v>3383</v>
          </cell>
          <cell r="K179">
            <v>137</v>
          </cell>
          <cell r="L179">
            <v>2260500</v>
          </cell>
          <cell r="M179">
            <v>0</v>
          </cell>
          <cell r="N179">
            <v>0</v>
          </cell>
          <cell r="O179">
            <v>57</v>
          </cell>
          <cell r="P179">
            <v>940500</v>
          </cell>
        </row>
        <row r="180">
          <cell r="A180">
            <v>10</v>
          </cell>
          <cell r="B180" t="str">
            <v xml:space="preserve">    1/C 250 sq.mm </v>
          </cell>
          <cell r="C180">
            <v>15000</v>
          </cell>
          <cell r="D180" t="str">
            <v>M</v>
          </cell>
          <cell r="E180">
            <v>223</v>
          </cell>
          <cell r="F180">
            <v>3345000</v>
          </cell>
          <cell r="H180">
            <v>0</v>
          </cell>
          <cell r="I180">
            <v>0.247</v>
          </cell>
          <cell r="J180">
            <v>3705</v>
          </cell>
          <cell r="K180">
            <v>223</v>
          </cell>
          <cell r="L180">
            <v>3345000</v>
          </cell>
          <cell r="M180">
            <v>0</v>
          </cell>
          <cell r="N180">
            <v>0</v>
          </cell>
          <cell r="O180">
            <v>69</v>
          </cell>
          <cell r="P180">
            <v>1035000</v>
          </cell>
        </row>
        <row r="181">
          <cell r="A181">
            <v>11</v>
          </cell>
          <cell r="B181" t="str">
            <v xml:space="preserve">    1/C 325 sq.mm </v>
          </cell>
          <cell r="C181">
            <v>16500</v>
          </cell>
          <cell r="D181" t="str">
            <v>M</v>
          </cell>
          <cell r="E181">
            <v>279</v>
          </cell>
          <cell r="F181">
            <v>4603500</v>
          </cell>
          <cell r="H181">
            <v>0</v>
          </cell>
          <cell r="I181">
            <v>0.27</v>
          </cell>
          <cell r="J181">
            <v>4455</v>
          </cell>
          <cell r="K181">
            <v>279</v>
          </cell>
          <cell r="L181">
            <v>4603500</v>
          </cell>
          <cell r="M181">
            <v>0</v>
          </cell>
          <cell r="N181">
            <v>0</v>
          </cell>
          <cell r="O181">
            <v>76</v>
          </cell>
          <cell r="P181">
            <v>1254000</v>
          </cell>
        </row>
        <row r="182">
          <cell r="A182">
            <v>12</v>
          </cell>
          <cell r="B182" t="str">
            <v xml:space="preserve">    4/C 5.5 sq.mm </v>
          </cell>
          <cell r="C182">
            <v>300</v>
          </cell>
          <cell r="D182" t="str">
            <v>M</v>
          </cell>
          <cell r="E182">
            <v>28</v>
          </cell>
          <cell r="F182">
            <v>8400</v>
          </cell>
          <cell r="H182">
            <v>0</v>
          </cell>
          <cell r="I182">
            <v>0.11700000000000001</v>
          </cell>
          <cell r="J182">
            <v>35</v>
          </cell>
          <cell r="K182">
            <v>28</v>
          </cell>
          <cell r="L182">
            <v>8400</v>
          </cell>
          <cell r="M182">
            <v>0</v>
          </cell>
          <cell r="N182">
            <v>0</v>
          </cell>
          <cell r="O182">
            <v>33</v>
          </cell>
          <cell r="P182">
            <v>9900</v>
          </cell>
        </row>
        <row r="183">
          <cell r="A183">
            <v>13</v>
          </cell>
          <cell r="B183" t="str">
            <v xml:space="preserve">    4/C 60 sq.mm </v>
          </cell>
          <cell r="C183">
            <v>300</v>
          </cell>
          <cell r="D183" t="str">
            <v>M</v>
          </cell>
          <cell r="E183">
            <v>232</v>
          </cell>
          <cell r="F183">
            <v>69600</v>
          </cell>
          <cell r="H183">
            <v>0</v>
          </cell>
          <cell r="I183">
            <v>0.32500000000000001</v>
          </cell>
          <cell r="J183">
            <v>98</v>
          </cell>
          <cell r="K183">
            <v>232</v>
          </cell>
          <cell r="L183">
            <v>69600</v>
          </cell>
          <cell r="M183">
            <v>0</v>
          </cell>
          <cell r="N183">
            <v>0</v>
          </cell>
          <cell r="O183">
            <v>91</v>
          </cell>
          <cell r="P183">
            <v>27300</v>
          </cell>
        </row>
        <row r="184">
          <cell r="E184">
            <v>0</v>
          </cell>
          <cell r="F184">
            <v>0</v>
          </cell>
          <cell r="H184">
            <v>0</v>
          </cell>
          <cell r="I184">
            <v>0</v>
          </cell>
          <cell r="J184">
            <v>0</v>
          </cell>
          <cell r="K184">
            <v>0</v>
          </cell>
          <cell r="L184">
            <v>0</v>
          </cell>
          <cell r="M184">
            <v>0</v>
          </cell>
          <cell r="N184">
            <v>0</v>
          </cell>
          <cell r="O184">
            <v>0</v>
          </cell>
          <cell r="P184">
            <v>0</v>
          </cell>
        </row>
        <row r="185">
          <cell r="B185" t="str">
            <v xml:space="preserve"> 600V CONTROL CABLE, PVC INSU. PVC JACKET</v>
          </cell>
          <cell r="E185">
            <v>0</v>
          </cell>
          <cell r="F185">
            <v>0</v>
          </cell>
          <cell r="H185">
            <v>0</v>
          </cell>
          <cell r="I185">
            <v>0</v>
          </cell>
          <cell r="J185">
            <v>0</v>
          </cell>
          <cell r="K185">
            <v>0</v>
          </cell>
          <cell r="L185">
            <v>0</v>
          </cell>
          <cell r="M185">
            <v>0</v>
          </cell>
          <cell r="N185">
            <v>0</v>
          </cell>
          <cell r="O185">
            <v>0</v>
          </cell>
          <cell r="P185">
            <v>0</v>
          </cell>
        </row>
        <row r="186">
          <cell r="A186">
            <v>14</v>
          </cell>
          <cell r="B186" t="str">
            <v xml:space="preserve">    4/C 2.0 sq.mm </v>
          </cell>
          <cell r="C186">
            <v>13000</v>
          </cell>
          <cell r="D186" t="str">
            <v>M</v>
          </cell>
          <cell r="E186">
            <v>11</v>
          </cell>
          <cell r="F186">
            <v>143000</v>
          </cell>
          <cell r="H186">
            <v>0</v>
          </cell>
          <cell r="I186">
            <v>0.08</v>
          </cell>
          <cell r="J186">
            <v>1040</v>
          </cell>
          <cell r="K186">
            <v>11</v>
          </cell>
          <cell r="L186">
            <v>143000</v>
          </cell>
          <cell r="M186">
            <v>0</v>
          </cell>
          <cell r="N186">
            <v>0</v>
          </cell>
          <cell r="O186">
            <v>22</v>
          </cell>
          <cell r="P186">
            <v>286000</v>
          </cell>
        </row>
        <row r="187">
          <cell r="A187">
            <v>15</v>
          </cell>
          <cell r="B187" t="str">
            <v xml:space="preserve">    7/C 2.0 sq.mm </v>
          </cell>
          <cell r="C187">
            <v>6400</v>
          </cell>
          <cell r="D187" t="str">
            <v>M</v>
          </cell>
          <cell r="E187">
            <v>24</v>
          </cell>
          <cell r="F187">
            <v>153600</v>
          </cell>
          <cell r="H187">
            <v>0</v>
          </cell>
          <cell r="I187">
            <v>0.105</v>
          </cell>
          <cell r="J187">
            <v>672</v>
          </cell>
          <cell r="K187">
            <v>24</v>
          </cell>
          <cell r="L187">
            <v>153600</v>
          </cell>
          <cell r="M187">
            <v>0</v>
          </cell>
          <cell r="N187">
            <v>0</v>
          </cell>
          <cell r="O187">
            <v>29</v>
          </cell>
          <cell r="P187">
            <v>185600</v>
          </cell>
        </row>
        <row r="188">
          <cell r="A188">
            <v>16</v>
          </cell>
          <cell r="B188" t="str">
            <v xml:space="preserve">    9/C 2.0 sq.mm </v>
          </cell>
          <cell r="C188">
            <v>4000</v>
          </cell>
          <cell r="D188" t="str">
            <v>M</v>
          </cell>
          <cell r="E188">
            <v>30</v>
          </cell>
          <cell r="F188">
            <v>120000</v>
          </cell>
          <cell r="H188">
            <v>0</v>
          </cell>
          <cell r="I188">
            <v>0.12</v>
          </cell>
          <cell r="J188">
            <v>480</v>
          </cell>
          <cell r="K188">
            <v>30</v>
          </cell>
          <cell r="L188">
            <v>120000</v>
          </cell>
          <cell r="M188">
            <v>0</v>
          </cell>
          <cell r="N188">
            <v>0</v>
          </cell>
          <cell r="O188">
            <v>34</v>
          </cell>
          <cell r="P188">
            <v>136000</v>
          </cell>
        </row>
        <row r="189">
          <cell r="A189">
            <v>17</v>
          </cell>
          <cell r="B189" t="str">
            <v xml:space="preserve">   12/C 2.0 sq.mm </v>
          </cell>
          <cell r="C189">
            <v>2500</v>
          </cell>
          <cell r="D189" t="str">
            <v>M</v>
          </cell>
          <cell r="E189">
            <v>38</v>
          </cell>
          <cell r="F189">
            <v>95000</v>
          </cell>
          <cell r="H189">
            <v>0</v>
          </cell>
          <cell r="I189">
            <v>0.13800000000000001</v>
          </cell>
          <cell r="J189">
            <v>345</v>
          </cell>
          <cell r="K189">
            <v>38</v>
          </cell>
          <cell r="L189">
            <v>95000</v>
          </cell>
          <cell r="M189">
            <v>0</v>
          </cell>
          <cell r="N189">
            <v>0</v>
          </cell>
          <cell r="O189">
            <v>39</v>
          </cell>
          <cell r="P189">
            <v>97500</v>
          </cell>
        </row>
        <row r="190">
          <cell r="A190">
            <v>18</v>
          </cell>
          <cell r="B190" t="str">
            <v xml:space="preserve">   19/C 2.0 sq.mm </v>
          </cell>
          <cell r="C190">
            <v>1950</v>
          </cell>
          <cell r="D190" t="str">
            <v>M</v>
          </cell>
          <cell r="E190">
            <v>57</v>
          </cell>
          <cell r="F190">
            <v>111150</v>
          </cell>
          <cell r="H190">
            <v>0</v>
          </cell>
          <cell r="I190">
            <v>0.17399999999999999</v>
          </cell>
          <cell r="J190">
            <v>339</v>
          </cell>
          <cell r="K190">
            <v>57</v>
          </cell>
          <cell r="L190">
            <v>111150</v>
          </cell>
          <cell r="M190">
            <v>0</v>
          </cell>
          <cell r="N190">
            <v>0</v>
          </cell>
          <cell r="O190">
            <v>49</v>
          </cell>
          <cell r="P190">
            <v>95550</v>
          </cell>
        </row>
        <row r="191">
          <cell r="A191">
            <v>19</v>
          </cell>
          <cell r="B191" t="str">
            <v xml:space="preserve">   30/C 2.0 sq.mm </v>
          </cell>
          <cell r="C191">
            <v>1900</v>
          </cell>
          <cell r="D191" t="str">
            <v>M</v>
          </cell>
          <cell r="E191">
            <v>92</v>
          </cell>
          <cell r="F191">
            <v>174800</v>
          </cell>
          <cell r="H191">
            <v>0</v>
          </cell>
          <cell r="I191">
            <v>0.21199999999999999</v>
          </cell>
          <cell r="J191">
            <v>403</v>
          </cell>
          <cell r="K191">
            <v>92</v>
          </cell>
          <cell r="L191">
            <v>174800</v>
          </cell>
          <cell r="M191">
            <v>0</v>
          </cell>
          <cell r="N191">
            <v>0</v>
          </cell>
          <cell r="O191">
            <v>59</v>
          </cell>
          <cell r="P191">
            <v>112100</v>
          </cell>
        </row>
        <row r="192">
          <cell r="A192">
            <v>20</v>
          </cell>
          <cell r="B192" t="str">
            <v>600V SHIELDED CABLE, 8P-#14AWG</v>
          </cell>
          <cell r="C192">
            <v>300</v>
          </cell>
          <cell r="D192" t="str">
            <v>M</v>
          </cell>
          <cell r="E192">
            <v>83</v>
          </cell>
          <cell r="F192">
            <v>24900</v>
          </cell>
          <cell r="H192">
            <v>0</v>
          </cell>
          <cell r="I192">
            <v>0.16</v>
          </cell>
          <cell r="J192">
            <v>48</v>
          </cell>
          <cell r="K192">
            <v>83</v>
          </cell>
          <cell r="L192">
            <v>24900</v>
          </cell>
          <cell r="M192">
            <v>0</v>
          </cell>
          <cell r="N192">
            <v>0</v>
          </cell>
          <cell r="O192">
            <v>45</v>
          </cell>
          <cell r="P192">
            <v>13500</v>
          </cell>
        </row>
        <row r="193">
          <cell r="E193">
            <v>0</v>
          </cell>
          <cell r="F193">
            <v>0</v>
          </cell>
          <cell r="H193">
            <v>0</v>
          </cell>
          <cell r="I193">
            <v>0</v>
          </cell>
          <cell r="J193">
            <v>0</v>
          </cell>
          <cell r="K193">
            <v>0</v>
          </cell>
          <cell r="L193">
            <v>0</v>
          </cell>
          <cell r="M193">
            <v>0</v>
          </cell>
          <cell r="N193">
            <v>0</v>
          </cell>
          <cell r="O193">
            <v>0</v>
          </cell>
          <cell r="P193">
            <v>0</v>
          </cell>
        </row>
        <row r="194">
          <cell r="B194" t="str">
            <v>8KV POWER CABLE, XLPE INSU. PVC JACKET</v>
          </cell>
          <cell r="E194">
            <v>0</v>
          </cell>
          <cell r="F194">
            <v>0</v>
          </cell>
          <cell r="H194">
            <v>0</v>
          </cell>
          <cell r="I194">
            <v>0</v>
          </cell>
          <cell r="J194">
            <v>0</v>
          </cell>
          <cell r="K194">
            <v>0</v>
          </cell>
          <cell r="L194">
            <v>0</v>
          </cell>
          <cell r="M194">
            <v>0</v>
          </cell>
          <cell r="N194">
            <v>0</v>
          </cell>
          <cell r="O194">
            <v>0</v>
          </cell>
          <cell r="P194">
            <v>0</v>
          </cell>
        </row>
        <row r="195">
          <cell r="A195">
            <v>21</v>
          </cell>
          <cell r="B195" t="str">
            <v xml:space="preserve">    3/C  38 sq.mm </v>
          </cell>
          <cell r="C195">
            <v>880</v>
          </cell>
          <cell r="D195" t="str">
            <v>M</v>
          </cell>
          <cell r="E195">
            <v>268</v>
          </cell>
          <cell r="F195">
            <v>235840</v>
          </cell>
          <cell r="H195">
            <v>0</v>
          </cell>
          <cell r="I195">
            <v>0.32100000000000001</v>
          </cell>
          <cell r="J195">
            <v>282</v>
          </cell>
          <cell r="K195">
            <v>268</v>
          </cell>
          <cell r="L195">
            <v>235840</v>
          </cell>
          <cell r="M195">
            <v>0</v>
          </cell>
          <cell r="N195">
            <v>0</v>
          </cell>
          <cell r="O195">
            <v>90</v>
          </cell>
          <cell r="P195">
            <v>79200</v>
          </cell>
        </row>
        <row r="196">
          <cell r="A196">
            <v>22</v>
          </cell>
          <cell r="B196" t="str">
            <v xml:space="preserve">    3/C  60 sq.mm </v>
          </cell>
          <cell r="C196">
            <v>200</v>
          </cell>
          <cell r="D196" t="str">
            <v>M</v>
          </cell>
          <cell r="E196">
            <v>367</v>
          </cell>
          <cell r="F196">
            <v>73400</v>
          </cell>
          <cell r="H196">
            <v>0</v>
          </cell>
          <cell r="I196">
            <v>0.38800000000000001</v>
          </cell>
          <cell r="J196">
            <v>78</v>
          </cell>
          <cell r="K196">
            <v>367</v>
          </cell>
          <cell r="L196">
            <v>73400</v>
          </cell>
          <cell r="M196">
            <v>0</v>
          </cell>
          <cell r="N196">
            <v>0</v>
          </cell>
          <cell r="O196">
            <v>109</v>
          </cell>
          <cell r="P196">
            <v>21800</v>
          </cell>
        </row>
        <row r="197">
          <cell r="A197">
            <v>23</v>
          </cell>
          <cell r="B197" t="str">
            <v xml:space="preserve">    1/C 100 sq.mm </v>
          </cell>
          <cell r="C197">
            <v>4800</v>
          </cell>
          <cell r="D197" t="str">
            <v>M</v>
          </cell>
          <cell r="E197">
            <v>148</v>
          </cell>
          <cell r="F197">
            <v>710400</v>
          </cell>
          <cell r="H197">
            <v>0</v>
          </cell>
          <cell r="I197">
            <v>0.22500000000000001</v>
          </cell>
          <cell r="J197">
            <v>1080</v>
          </cell>
          <cell r="K197">
            <v>148</v>
          </cell>
          <cell r="L197">
            <v>710400</v>
          </cell>
          <cell r="M197">
            <v>0</v>
          </cell>
          <cell r="N197">
            <v>0</v>
          </cell>
          <cell r="O197">
            <v>63</v>
          </cell>
          <cell r="P197">
            <v>302400</v>
          </cell>
        </row>
        <row r="198">
          <cell r="A198">
            <v>24</v>
          </cell>
          <cell r="B198" t="str">
            <v xml:space="preserve">    1/C 200 sq.mm </v>
          </cell>
          <cell r="C198">
            <v>1000</v>
          </cell>
          <cell r="D198" t="str">
            <v>M</v>
          </cell>
          <cell r="E198">
            <v>246</v>
          </cell>
          <cell r="F198">
            <v>246000</v>
          </cell>
          <cell r="H198">
            <v>0</v>
          </cell>
          <cell r="I198">
            <v>0.28699999999999998</v>
          </cell>
          <cell r="J198">
            <v>287</v>
          </cell>
          <cell r="K198">
            <v>246</v>
          </cell>
          <cell r="L198">
            <v>246000</v>
          </cell>
          <cell r="M198">
            <v>0</v>
          </cell>
          <cell r="N198">
            <v>0</v>
          </cell>
          <cell r="O198">
            <v>80</v>
          </cell>
          <cell r="P198">
            <v>80000</v>
          </cell>
        </row>
        <row r="199">
          <cell r="A199">
            <v>25</v>
          </cell>
          <cell r="B199" t="str">
            <v xml:space="preserve">    1/C 250 sq.mm </v>
          </cell>
          <cell r="C199">
            <v>17500</v>
          </cell>
          <cell r="D199" t="str">
            <v>M</v>
          </cell>
          <cell r="E199">
            <v>306</v>
          </cell>
          <cell r="F199">
            <v>5355000</v>
          </cell>
          <cell r="H199">
            <v>0</v>
          </cell>
          <cell r="I199">
            <v>0.27400000000000002</v>
          </cell>
          <cell r="J199">
            <v>4795</v>
          </cell>
          <cell r="K199">
            <v>306</v>
          </cell>
          <cell r="L199">
            <v>5355000</v>
          </cell>
          <cell r="M199">
            <v>0</v>
          </cell>
          <cell r="N199">
            <v>0</v>
          </cell>
          <cell r="O199">
            <v>77</v>
          </cell>
          <cell r="P199">
            <v>1347500</v>
          </cell>
        </row>
        <row r="200">
          <cell r="F200">
            <v>0</v>
          </cell>
          <cell r="H200">
            <v>0</v>
          </cell>
          <cell r="J200">
            <v>0</v>
          </cell>
          <cell r="K200">
            <v>0</v>
          </cell>
          <cell r="L200">
            <v>0</v>
          </cell>
          <cell r="M200">
            <v>0</v>
          </cell>
          <cell r="N200">
            <v>0</v>
          </cell>
          <cell r="O200">
            <v>0</v>
          </cell>
          <cell r="P200">
            <v>0</v>
          </cell>
        </row>
        <row r="201">
          <cell r="B201" t="str">
            <v>8KV TERMINATION KIT, HEAT SHRINKABLE TYPE</v>
          </cell>
          <cell r="F201">
            <v>0</v>
          </cell>
          <cell r="H201">
            <v>0</v>
          </cell>
          <cell r="J201">
            <v>0</v>
          </cell>
          <cell r="K201">
            <v>0</v>
          </cell>
          <cell r="L201">
            <v>0</v>
          </cell>
          <cell r="M201">
            <v>0</v>
          </cell>
          <cell r="N201">
            <v>0</v>
          </cell>
          <cell r="O201">
            <v>0</v>
          </cell>
          <cell r="P201">
            <v>0</v>
          </cell>
        </row>
        <row r="202">
          <cell r="A202">
            <v>26</v>
          </cell>
          <cell r="B202" t="str">
            <v xml:space="preserve">    3/C  38 sq.mm </v>
          </cell>
          <cell r="C202">
            <v>8</v>
          </cell>
          <cell r="D202" t="str">
            <v>SET</v>
          </cell>
          <cell r="E202">
            <v>4330</v>
          </cell>
          <cell r="F202">
            <v>34640</v>
          </cell>
          <cell r="H202">
            <v>0</v>
          </cell>
          <cell r="I202">
            <v>5</v>
          </cell>
          <cell r="J202">
            <v>40</v>
          </cell>
          <cell r="K202">
            <v>4330</v>
          </cell>
          <cell r="L202">
            <v>34640</v>
          </cell>
          <cell r="M202">
            <v>0</v>
          </cell>
          <cell r="N202">
            <v>0</v>
          </cell>
          <cell r="O202">
            <v>1400</v>
          </cell>
          <cell r="P202">
            <v>11200</v>
          </cell>
        </row>
        <row r="203">
          <cell r="A203">
            <v>27</v>
          </cell>
          <cell r="B203" t="str">
            <v xml:space="preserve">    3/C  60 sq.mm </v>
          </cell>
          <cell r="C203">
            <v>10</v>
          </cell>
          <cell r="D203" t="str">
            <v>SET</v>
          </cell>
          <cell r="E203">
            <v>4330</v>
          </cell>
          <cell r="F203">
            <v>43300</v>
          </cell>
          <cell r="H203">
            <v>0</v>
          </cell>
          <cell r="I203">
            <v>6</v>
          </cell>
          <cell r="J203">
            <v>60</v>
          </cell>
          <cell r="K203">
            <v>4330</v>
          </cell>
          <cell r="L203">
            <v>43300</v>
          </cell>
          <cell r="M203">
            <v>0</v>
          </cell>
          <cell r="N203">
            <v>0</v>
          </cell>
          <cell r="O203">
            <v>1680</v>
          </cell>
          <cell r="P203">
            <v>16800</v>
          </cell>
        </row>
        <row r="204">
          <cell r="A204">
            <v>28</v>
          </cell>
          <cell r="B204" t="str">
            <v xml:space="preserve">   1/C 100 sq.mm </v>
          </cell>
          <cell r="C204">
            <v>30</v>
          </cell>
          <cell r="D204" t="str">
            <v>SET</v>
          </cell>
          <cell r="E204">
            <v>1170</v>
          </cell>
          <cell r="F204">
            <v>35100</v>
          </cell>
          <cell r="H204">
            <v>0</v>
          </cell>
          <cell r="I204">
            <v>3.5</v>
          </cell>
          <cell r="J204">
            <v>105</v>
          </cell>
          <cell r="K204">
            <v>1170</v>
          </cell>
          <cell r="L204">
            <v>35100</v>
          </cell>
          <cell r="M204">
            <v>0</v>
          </cell>
          <cell r="N204">
            <v>0</v>
          </cell>
          <cell r="O204">
            <v>980</v>
          </cell>
          <cell r="P204">
            <v>29400</v>
          </cell>
        </row>
        <row r="205">
          <cell r="A205">
            <v>29</v>
          </cell>
          <cell r="B205" t="str">
            <v xml:space="preserve">    1/C 200 sq.mm </v>
          </cell>
          <cell r="C205">
            <v>9</v>
          </cell>
          <cell r="D205" t="str">
            <v>SET</v>
          </cell>
          <cell r="E205">
            <v>1550</v>
          </cell>
          <cell r="F205">
            <v>13950</v>
          </cell>
          <cell r="H205">
            <v>0</v>
          </cell>
          <cell r="I205">
            <v>4.5</v>
          </cell>
          <cell r="J205">
            <v>41</v>
          </cell>
          <cell r="K205">
            <v>1550</v>
          </cell>
          <cell r="L205">
            <v>13950</v>
          </cell>
          <cell r="M205">
            <v>0</v>
          </cell>
          <cell r="N205">
            <v>0</v>
          </cell>
          <cell r="O205">
            <v>1260</v>
          </cell>
          <cell r="P205">
            <v>11340</v>
          </cell>
        </row>
        <row r="206">
          <cell r="A206">
            <v>30</v>
          </cell>
          <cell r="B206" t="str">
            <v xml:space="preserve">    1/C 250 sq.mm </v>
          </cell>
          <cell r="C206">
            <v>40</v>
          </cell>
          <cell r="D206" t="str">
            <v>SET</v>
          </cell>
          <cell r="E206">
            <v>1585</v>
          </cell>
          <cell r="F206">
            <v>63400</v>
          </cell>
          <cell r="H206">
            <v>0</v>
          </cell>
          <cell r="I206">
            <v>4.5</v>
          </cell>
          <cell r="J206">
            <v>180</v>
          </cell>
          <cell r="K206">
            <v>1585</v>
          </cell>
          <cell r="L206">
            <v>63400</v>
          </cell>
          <cell r="M206">
            <v>0</v>
          </cell>
          <cell r="N206">
            <v>0</v>
          </cell>
          <cell r="O206">
            <v>1260</v>
          </cell>
          <cell r="P206">
            <v>50400</v>
          </cell>
        </row>
        <row r="207">
          <cell r="F207">
            <v>0</v>
          </cell>
          <cell r="H207">
            <v>0</v>
          </cell>
          <cell r="J207">
            <v>0</v>
          </cell>
          <cell r="K207">
            <v>0</v>
          </cell>
          <cell r="L207">
            <v>0</v>
          </cell>
          <cell r="M207">
            <v>0</v>
          </cell>
          <cell r="N207">
            <v>0</v>
          </cell>
          <cell r="O207">
            <v>0</v>
          </cell>
          <cell r="P207">
            <v>0</v>
          </cell>
        </row>
        <row r="208">
          <cell r="B208" t="str">
            <v xml:space="preserve"> RSG CONDUIT WITH COUPLING, THICK WALL</v>
          </cell>
          <cell r="F208">
            <v>0</v>
          </cell>
          <cell r="H208">
            <v>0</v>
          </cell>
          <cell r="J208">
            <v>0</v>
          </cell>
          <cell r="K208">
            <v>0</v>
          </cell>
          <cell r="L208">
            <v>0</v>
          </cell>
          <cell r="M208">
            <v>0</v>
          </cell>
          <cell r="N208">
            <v>0</v>
          </cell>
          <cell r="O208">
            <v>0</v>
          </cell>
          <cell r="P208">
            <v>0</v>
          </cell>
        </row>
        <row r="209">
          <cell r="B209" t="str">
            <v xml:space="preserve"> (ANSI C80.1 NPT THREADED)</v>
          </cell>
          <cell r="F209">
            <v>0</v>
          </cell>
          <cell r="H209">
            <v>0</v>
          </cell>
          <cell r="J209">
            <v>0</v>
          </cell>
          <cell r="K209">
            <v>0</v>
          </cell>
          <cell r="L209">
            <v>0</v>
          </cell>
          <cell r="M209">
            <v>0</v>
          </cell>
          <cell r="N209">
            <v>0</v>
          </cell>
          <cell r="O209">
            <v>0</v>
          </cell>
          <cell r="P209">
            <v>0</v>
          </cell>
        </row>
        <row r="210">
          <cell r="A210">
            <v>31</v>
          </cell>
          <cell r="B210" t="str">
            <v xml:space="preserve">     1"</v>
          </cell>
          <cell r="C210">
            <v>800</v>
          </cell>
          <cell r="D210" t="str">
            <v>M</v>
          </cell>
          <cell r="E210">
            <v>49</v>
          </cell>
          <cell r="F210">
            <v>39200</v>
          </cell>
          <cell r="H210">
            <v>0</v>
          </cell>
          <cell r="I210">
            <v>0.54</v>
          </cell>
          <cell r="J210">
            <v>432</v>
          </cell>
          <cell r="K210">
            <v>49</v>
          </cell>
          <cell r="L210">
            <v>39200</v>
          </cell>
          <cell r="M210">
            <v>0</v>
          </cell>
          <cell r="N210">
            <v>0</v>
          </cell>
          <cell r="O210">
            <v>151</v>
          </cell>
          <cell r="P210">
            <v>120800</v>
          </cell>
        </row>
        <row r="211">
          <cell r="A211">
            <v>32</v>
          </cell>
          <cell r="B211" t="str">
            <v xml:space="preserve">     2"</v>
          </cell>
          <cell r="C211">
            <v>1000</v>
          </cell>
          <cell r="D211" t="str">
            <v>M</v>
          </cell>
          <cell r="E211">
            <v>105</v>
          </cell>
          <cell r="F211">
            <v>105000</v>
          </cell>
          <cell r="H211">
            <v>0</v>
          </cell>
          <cell r="I211">
            <v>0.98</v>
          </cell>
          <cell r="J211">
            <v>980</v>
          </cell>
          <cell r="K211">
            <v>105</v>
          </cell>
          <cell r="L211">
            <v>105000</v>
          </cell>
          <cell r="M211">
            <v>0</v>
          </cell>
          <cell r="N211">
            <v>0</v>
          </cell>
          <cell r="O211">
            <v>274</v>
          </cell>
          <cell r="P211">
            <v>274000</v>
          </cell>
        </row>
        <row r="212">
          <cell r="A212">
            <v>33</v>
          </cell>
          <cell r="B212" t="str">
            <v xml:space="preserve">     4"</v>
          </cell>
          <cell r="C212">
            <v>350</v>
          </cell>
          <cell r="D212" t="str">
            <v>M</v>
          </cell>
          <cell r="E212">
            <v>343</v>
          </cell>
          <cell r="F212">
            <v>120050</v>
          </cell>
          <cell r="H212">
            <v>0</v>
          </cell>
          <cell r="I212">
            <v>1.85</v>
          </cell>
          <cell r="J212">
            <v>648</v>
          </cell>
          <cell r="K212">
            <v>343</v>
          </cell>
          <cell r="L212">
            <v>120050</v>
          </cell>
          <cell r="M212">
            <v>0</v>
          </cell>
          <cell r="N212">
            <v>0</v>
          </cell>
          <cell r="O212">
            <v>518</v>
          </cell>
          <cell r="P212">
            <v>181300</v>
          </cell>
        </row>
        <row r="213">
          <cell r="A213">
            <v>34</v>
          </cell>
          <cell r="B213" t="str">
            <v xml:space="preserve">     6"</v>
          </cell>
          <cell r="C213">
            <v>50</v>
          </cell>
          <cell r="D213" t="str">
            <v>M</v>
          </cell>
          <cell r="E213">
            <v>840</v>
          </cell>
          <cell r="F213">
            <v>42000</v>
          </cell>
          <cell r="H213">
            <v>0</v>
          </cell>
          <cell r="I213">
            <v>2.72</v>
          </cell>
          <cell r="J213">
            <v>136</v>
          </cell>
          <cell r="K213">
            <v>840</v>
          </cell>
          <cell r="L213">
            <v>42000</v>
          </cell>
          <cell r="M213">
            <v>0</v>
          </cell>
          <cell r="N213">
            <v>0</v>
          </cell>
          <cell r="O213">
            <v>762</v>
          </cell>
          <cell r="P213">
            <v>38100</v>
          </cell>
        </row>
        <row r="214">
          <cell r="E214" t="str">
            <v xml:space="preserve"> </v>
          </cell>
          <cell r="F214">
            <v>0</v>
          </cell>
          <cell r="H214">
            <v>0</v>
          </cell>
          <cell r="J214">
            <v>0</v>
          </cell>
          <cell r="K214">
            <v>0</v>
          </cell>
          <cell r="L214">
            <v>0</v>
          </cell>
          <cell r="M214">
            <v>0</v>
          </cell>
          <cell r="N214">
            <v>0</v>
          </cell>
          <cell r="O214">
            <v>0</v>
          </cell>
          <cell r="P214">
            <v>0</v>
          </cell>
        </row>
        <row r="215">
          <cell r="B215" t="str">
            <v xml:space="preserve"> FLEXIBLE CONDUIT, LIQUID-TIGHT, UA TYPE</v>
          </cell>
          <cell r="F215">
            <v>0</v>
          </cell>
          <cell r="H215">
            <v>0</v>
          </cell>
          <cell r="J215">
            <v>0</v>
          </cell>
          <cell r="K215">
            <v>0</v>
          </cell>
          <cell r="L215">
            <v>0</v>
          </cell>
          <cell r="M215">
            <v>0</v>
          </cell>
          <cell r="N215">
            <v>0</v>
          </cell>
          <cell r="O215">
            <v>0</v>
          </cell>
          <cell r="P215">
            <v>0</v>
          </cell>
        </row>
        <row r="216">
          <cell r="A216">
            <v>35</v>
          </cell>
          <cell r="B216" t="str">
            <v xml:space="preserve">     1", 0.6M LG., W/TWO CONNECTORS</v>
          </cell>
          <cell r="C216">
            <v>20</v>
          </cell>
          <cell r="D216" t="str">
            <v>M</v>
          </cell>
          <cell r="E216">
            <v>191</v>
          </cell>
          <cell r="F216">
            <v>3820</v>
          </cell>
          <cell r="H216">
            <v>0</v>
          </cell>
          <cell r="I216">
            <v>0.64</v>
          </cell>
          <cell r="J216">
            <v>13</v>
          </cell>
          <cell r="K216">
            <v>191</v>
          </cell>
          <cell r="L216">
            <v>3820</v>
          </cell>
          <cell r="M216">
            <v>0</v>
          </cell>
          <cell r="N216">
            <v>0</v>
          </cell>
          <cell r="O216">
            <v>179</v>
          </cell>
          <cell r="P216">
            <v>3580</v>
          </cell>
        </row>
        <row r="217">
          <cell r="A217">
            <v>36</v>
          </cell>
          <cell r="B217" t="str">
            <v xml:space="preserve">    2", 0.6M LG., W/TWO CONNECTORS</v>
          </cell>
          <cell r="C217">
            <v>25</v>
          </cell>
          <cell r="D217" t="str">
            <v>M</v>
          </cell>
          <cell r="E217">
            <v>446</v>
          </cell>
          <cell r="F217">
            <v>11150</v>
          </cell>
          <cell r="H217">
            <v>0</v>
          </cell>
          <cell r="I217">
            <v>1.1599999999999999</v>
          </cell>
          <cell r="J217">
            <v>29</v>
          </cell>
          <cell r="K217">
            <v>446</v>
          </cell>
          <cell r="L217">
            <v>11150</v>
          </cell>
          <cell r="M217">
            <v>0</v>
          </cell>
          <cell r="N217">
            <v>0</v>
          </cell>
          <cell r="O217">
            <v>325</v>
          </cell>
          <cell r="P217">
            <v>8125</v>
          </cell>
        </row>
        <row r="218">
          <cell r="A218">
            <v>37</v>
          </cell>
          <cell r="B218" t="str">
            <v xml:space="preserve">    4", 0.6M LG., W/TWO CONNECTORS</v>
          </cell>
          <cell r="C218">
            <v>20</v>
          </cell>
          <cell r="D218" t="str">
            <v>M</v>
          </cell>
          <cell r="E218">
            <v>1307</v>
          </cell>
          <cell r="F218">
            <v>26140</v>
          </cell>
          <cell r="H218">
            <v>0</v>
          </cell>
          <cell r="I218">
            <v>2.08</v>
          </cell>
          <cell r="J218">
            <v>42</v>
          </cell>
          <cell r="K218">
            <v>1307</v>
          </cell>
          <cell r="L218">
            <v>26140</v>
          </cell>
          <cell r="M218">
            <v>0</v>
          </cell>
          <cell r="N218">
            <v>0</v>
          </cell>
          <cell r="O218">
            <v>582</v>
          </cell>
          <cell r="P218">
            <v>11640</v>
          </cell>
        </row>
        <row r="219">
          <cell r="F219">
            <v>0</v>
          </cell>
          <cell r="H219">
            <v>0</v>
          </cell>
          <cell r="J219">
            <v>0</v>
          </cell>
          <cell r="K219">
            <v>0</v>
          </cell>
          <cell r="L219">
            <v>0</v>
          </cell>
          <cell r="M219">
            <v>0</v>
          </cell>
          <cell r="N219">
            <v>0</v>
          </cell>
          <cell r="O219">
            <v>0</v>
          </cell>
          <cell r="P219">
            <v>0</v>
          </cell>
        </row>
        <row r="220">
          <cell r="A220">
            <v>38</v>
          </cell>
          <cell r="B220" t="str">
            <v xml:space="preserve"> HOT DIPPED GALVANIZED CONDUIT FITTING</v>
          </cell>
          <cell r="C220">
            <v>1</v>
          </cell>
          <cell r="D220" t="str">
            <v>LOT</v>
          </cell>
          <cell r="E220">
            <v>612500</v>
          </cell>
          <cell r="F220">
            <v>612500</v>
          </cell>
          <cell r="H220">
            <v>0</v>
          </cell>
          <cell r="I220">
            <v>658.8</v>
          </cell>
          <cell r="J220">
            <v>659</v>
          </cell>
          <cell r="K220">
            <v>612500</v>
          </cell>
          <cell r="L220">
            <v>612500</v>
          </cell>
          <cell r="M220">
            <v>0</v>
          </cell>
          <cell r="N220">
            <v>0</v>
          </cell>
          <cell r="O220">
            <v>184464</v>
          </cell>
          <cell r="P220">
            <v>184464</v>
          </cell>
        </row>
        <row r="221">
          <cell r="B221" t="str">
            <v xml:space="preserve"> SEALING FITTING, UNION, CLAMP….</v>
          </cell>
          <cell r="F221">
            <v>0</v>
          </cell>
          <cell r="H221">
            <v>0</v>
          </cell>
          <cell r="J221">
            <v>0</v>
          </cell>
          <cell r="K221">
            <v>0</v>
          </cell>
          <cell r="L221">
            <v>0</v>
          </cell>
          <cell r="M221">
            <v>0</v>
          </cell>
          <cell r="N221">
            <v>0</v>
          </cell>
          <cell r="O221">
            <v>0</v>
          </cell>
          <cell r="P221">
            <v>0</v>
          </cell>
        </row>
        <row r="222">
          <cell r="F222">
            <v>0</v>
          </cell>
          <cell r="H222">
            <v>0</v>
          </cell>
          <cell r="J222">
            <v>0</v>
          </cell>
          <cell r="K222">
            <v>0</v>
          </cell>
          <cell r="L222">
            <v>0</v>
          </cell>
          <cell r="M222">
            <v>0</v>
          </cell>
          <cell r="N222">
            <v>0</v>
          </cell>
          <cell r="O222">
            <v>0</v>
          </cell>
          <cell r="P222">
            <v>0</v>
          </cell>
        </row>
        <row r="223">
          <cell r="A223">
            <v>39</v>
          </cell>
          <cell r="B223" t="str">
            <v xml:space="preserve"> HOT DIPPED GALVANIZED STEEL SUPPORT, FOR CONDUIT</v>
          </cell>
          <cell r="C223">
            <v>1100</v>
          </cell>
          <cell r="D223" t="str">
            <v>KG</v>
          </cell>
          <cell r="E223">
            <v>20</v>
          </cell>
          <cell r="F223">
            <v>22000</v>
          </cell>
          <cell r="H223">
            <v>0</v>
          </cell>
          <cell r="I223">
            <v>0.15</v>
          </cell>
          <cell r="J223">
            <v>165</v>
          </cell>
          <cell r="K223">
            <v>20</v>
          </cell>
          <cell r="L223">
            <v>22000</v>
          </cell>
          <cell r="M223">
            <v>0</v>
          </cell>
          <cell r="N223">
            <v>0</v>
          </cell>
          <cell r="O223">
            <v>42</v>
          </cell>
          <cell r="P223">
            <v>46200</v>
          </cell>
        </row>
        <row r="224">
          <cell r="F224">
            <v>0</v>
          </cell>
          <cell r="H224">
            <v>0</v>
          </cell>
          <cell r="J224">
            <v>0</v>
          </cell>
          <cell r="K224">
            <v>0</v>
          </cell>
          <cell r="L224">
            <v>0</v>
          </cell>
          <cell r="M224">
            <v>0</v>
          </cell>
          <cell r="N224">
            <v>0</v>
          </cell>
          <cell r="O224">
            <v>0</v>
          </cell>
          <cell r="P224">
            <v>0</v>
          </cell>
        </row>
        <row r="225">
          <cell r="A225">
            <v>40</v>
          </cell>
          <cell r="B225" t="str">
            <v xml:space="preserve"> PUSH BUTTON  STATION, "START-STOP" TYPE,</v>
          </cell>
          <cell r="C225">
            <v>20</v>
          </cell>
          <cell r="D225" t="str">
            <v>SET</v>
          </cell>
          <cell r="E225">
            <v>3600</v>
          </cell>
          <cell r="F225">
            <v>72000</v>
          </cell>
          <cell r="H225">
            <v>0</v>
          </cell>
          <cell r="I225">
            <v>6</v>
          </cell>
          <cell r="J225">
            <v>120</v>
          </cell>
          <cell r="K225">
            <v>3600</v>
          </cell>
          <cell r="L225">
            <v>72000</v>
          </cell>
          <cell r="M225">
            <v>0</v>
          </cell>
          <cell r="N225">
            <v>0</v>
          </cell>
          <cell r="O225">
            <v>1680</v>
          </cell>
          <cell r="P225">
            <v>33600</v>
          </cell>
        </row>
        <row r="226">
          <cell r="B226" t="str">
            <v xml:space="preserve"> FOR CLASS 1, DIV. 2 GROUP D, NEMA-4X</v>
          </cell>
          <cell r="F226">
            <v>0</v>
          </cell>
          <cell r="H226">
            <v>0</v>
          </cell>
          <cell r="J226">
            <v>0</v>
          </cell>
          <cell r="K226">
            <v>0</v>
          </cell>
          <cell r="L226">
            <v>0</v>
          </cell>
          <cell r="M226">
            <v>0</v>
          </cell>
          <cell r="N226">
            <v>0</v>
          </cell>
          <cell r="O226">
            <v>0</v>
          </cell>
          <cell r="P226">
            <v>0</v>
          </cell>
        </row>
        <row r="227">
          <cell r="F227">
            <v>0</v>
          </cell>
          <cell r="H227">
            <v>0</v>
          </cell>
          <cell r="J227">
            <v>0</v>
          </cell>
          <cell r="K227">
            <v>0</v>
          </cell>
          <cell r="L227">
            <v>0</v>
          </cell>
          <cell r="M227">
            <v>0</v>
          </cell>
          <cell r="N227">
            <v>0</v>
          </cell>
          <cell r="O227">
            <v>0</v>
          </cell>
          <cell r="P227">
            <v>0</v>
          </cell>
        </row>
        <row r="228">
          <cell r="A228">
            <v>41</v>
          </cell>
          <cell r="B228" t="str">
            <v xml:space="preserve"> PUSH BUTTON  STATION, "START-STOP" TYPE, WITH LAMP x 1PC</v>
          </cell>
          <cell r="C228">
            <v>12</v>
          </cell>
          <cell r="D228" t="str">
            <v>SET</v>
          </cell>
          <cell r="E228">
            <v>6800</v>
          </cell>
          <cell r="F228">
            <v>81600</v>
          </cell>
          <cell r="H228">
            <v>0</v>
          </cell>
          <cell r="I228">
            <v>7</v>
          </cell>
          <cell r="J228">
            <v>84</v>
          </cell>
          <cell r="K228">
            <v>6800</v>
          </cell>
          <cell r="L228">
            <v>81600</v>
          </cell>
          <cell r="M228">
            <v>0</v>
          </cell>
          <cell r="N228">
            <v>0</v>
          </cell>
          <cell r="O228">
            <v>1960</v>
          </cell>
          <cell r="P228">
            <v>23520</v>
          </cell>
        </row>
        <row r="229">
          <cell r="B229" t="str">
            <v xml:space="preserve"> FOR CLASS 1, DIV. 2 GROUP D, NEMA-4X</v>
          </cell>
          <cell r="F229">
            <v>0</v>
          </cell>
          <cell r="H229">
            <v>0</v>
          </cell>
          <cell r="J229">
            <v>0</v>
          </cell>
          <cell r="K229">
            <v>0</v>
          </cell>
          <cell r="L229">
            <v>0</v>
          </cell>
          <cell r="M229">
            <v>0</v>
          </cell>
          <cell r="N229">
            <v>0</v>
          </cell>
          <cell r="O229">
            <v>0</v>
          </cell>
          <cell r="P229">
            <v>0</v>
          </cell>
        </row>
        <row r="230">
          <cell r="F230">
            <v>0</v>
          </cell>
          <cell r="H230">
            <v>0</v>
          </cell>
          <cell r="J230">
            <v>0</v>
          </cell>
          <cell r="K230">
            <v>0</v>
          </cell>
          <cell r="L230">
            <v>0</v>
          </cell>
          <cell r="M230">
            <v>0</v>
          </cell>
          <cell r="N230">
            <v>0</v>
          </cell>
          <cell r="O230">
            <v>0</v>
          </cell>
          <cell r="P230">
            <v>0</v>
          </cell>
        </row>
        <row r="231">
          <cell r="A231">
            <v>42</v>
          </cell>
          <cell r="B231" t="str">
            <v xml:space="preserve"> PUSH BUTTON  STATION, "START-STOP" TYPE,</v>
          </cell>
          <cell r="C231">
            <v>20</v>
          </cell>
          <cell r="D231" t="str">
            <v>SET</v>
          </cell>
          <cell r="E231">
            <v>2800</v>
          </cell>
          <cell r="F231">
            <v>56000</v>
          </cell>
          <cell r="H231">
            <v>0</v>
          </cell>
          <cell r="I231">
            <v>5</v>
          </cell>
          <cell r="J231">
            <v>100</v>
          </cell>
          <cell r="K231">
            <v>2800</v>
          </cell>
          <cell r="L231">
            <v>56000</v>
          </cell>
          <cell r="M231">
            <v>0</v>
          </cell>
          <cell r="N231">
            <v>0</v>
          </cell>
          <cell r="O231">
            <v>1400</v>
          </cell>
          <cell r="P231">
            <v>28000</v>
          </cell>
        </row>
        <row r="232">
          <cell r="B232" t="str">
            <v xml:space="preserve"> WEATHER PROOF, NEMA-4X</v>
          </cell>
          <cell r="F232">
            <v>0</v>
          </cell>
          <cell r="H232">
            <v>0</v>
          </cell>
          <cell r="J232">
            <v>0</v>
          </cell>
          <cell r="K232">
            <v>0</v>
          </cell>
          <cell r="L232">
            <v>0</v>
          </cell>
          <cell r="M232">
            <v>0</v>
          </cell>
          <cell r="N232">
            <v>0</v>
          </cell>
          <cell r="O232">
            <v>0</v>
          </cell>
          <cell r="P232">
            <v>0</v>
          </cell>
        </row>
        <row r="233">
          <cell r="F233">
            <v>0</v>
          </cell>
          <cell r="H233">
            <v>0</v>
          </cell>
          <cell r="J233">
            <v>0</v>
          </cell>
          <cell r="K233">
            <v>0</v>
          </cell>
          <cell r="L233">
            <v>0</v>
          </cell>
          <cell r="M233">
            <v>0</v>
          </cell>
          <cell r="N233">
            <v>0</v>
          </cell>
          <cell r="O233">
            <v>0</v>
          </cell>
          <cell r="P233">
            <v>0</v>
          </cell>
        </row>
        <row r="234">
          <cell r="A234">
            <v>43</v>
          </cell>
          <cell r="B234" t="str">
            <v xml:space="preserve"> HOT DIPPED GALVANIZED STEEL SUPPORT, </v>
          </cell>
          <cell r="C234">
            <v>780</v>
          </cell>
          <cell r="D234" t="str">
            <v>KG</v>
          </cell>
          <cell r="E234">
            <v>20</v>
          </cell>
          <cell r="F234">
            <v>15600</v>
          </cell>
          <cell r="H234">
            <v>0</v>
          </cell>
          <cell r="I234">
            <v>0.15</v>
          </cell>
          <cell r="J234">
            <v>117</v>
          </cell>
          <cell r="K234">
            <v>20</v>
          </cell>
          <cell r="L234">
            <v>15600</v>
          </cell>
          <cell r="M234">
            <v>0</v>
          </cell>
          <cell r="N234">
            <v>0</v>
          </cell>
          <cell r="O234">
            <v>42</v>
          </cell>
          <cell r="P234">
            <v>32760</v>
          </cell>
        </row>
        <row r="235">
          <cell r="B235" t="str">
            <v xml:space="preserve"> 1.5M(H) X 52SET FOR PUSH BUTTON STATION</v>
          </cell>
          <cell r="F235">
            <v>0</v>
          </cell>
          <cell r="H235">
            <v>0</v>
          </cell>
          <cell r="J235">
            <v>0</v>
          </cell>
          <cell r="K235">
            <v>0</v>
          </cell>
          <cell r="L235">
            <v>0</v>
          </cell>
          <cell r="M235">
            <v>0</v>
          </cell>
          <cell r="N235">
            <v>0</v>
          </cell>
          <cell r="O235">
            <v>0</v>
          </cell>
          <cell r="P235">
            <v>0</v>
          </cell>
        </row>
        <row r="236">
          <cell r="F236">
            <v>0</v>
          </cell>
          <cell r="H236">
            <v>0</v>
          </cell>
          <cell r="J236">
            <v>0</v>
          </cell>
          <cell r="K236">
            <v>0</v>
          </cell>
          <cell r="L236">
            <v>0</v>
          </cell>
          <cell r="M236">
            <v>0</v>
          </cell>
          <cell r="N236">
            <v>0</v>
          </cell>
          <cell r="O236">
            <v>0</v>
          </cell>
          <cell r="P236">
            <v>0</v>
          </cell>
        </row>
        <row r="237">
          <cell r="A237">
            <v>44</v>
          </cell>
          <cell r="B237" t="str">
            <v>SMALL FOUNDATION FOR PUSH BUTTON STATION</v>
          </cell>
          <cell r="C237">
            <v>52</v>
          </cell>
          <cell r="D237" t="str">
            <v>SET</v>
          </cell>
          <cell r="E237">
            <v>1000</v>
          </cell>
          <cell r="F237">
            <v>52000</v>
          </cell>
          <cell r="H237">
            <v>0</v>
          </cell>
          <cell r="J237">
            <v>0</v>
          </cell>
          <cell r="K237">
            <v>1000</v>
          </cell>
          <cell r="L237">
            <v>52000</v>
          </cell>
          <cell r="M237">
            <v>0</v>
          </cell>
          <cell r="N237">
            <v>0</v>
          </cell>
          <cell r="O237">
            <v>0</v>
          </cell>
          <cell r="P237">
            <v>0</v>
          </cell>
        </row>
        <row r="238">
          <cell r="F238">
            <v>0</v>
          </cell>
          <cell r="H238">
            <v>0</v>
          </cell>
          <cell r="J238">
            <v>0</v>
          </cell>
          <cell r="K238">
            <v>0</v>
          </cell>
          <cell r="L238">
            <v>0</v>
          </cell>
          <cell r="M238">
            <v>0</v>
          </cell>
          <cell r="N238">
            <v>0</v>
          </cell>
          <cell r="O238">
            <v>0</v>
          </cell>
          <cell r="P238">
            <v>0</v>
          </cell>
        </row>
        <row r="239">
          <cell r="B239" t="str">
            <v xml:space="preserve"> CABLE TRAY, LADDER TYPE H.D. GALV. STEEL</v>
          </cell>
          <cell r="F239">
            <v>0</v>
          </cell>
          <cell r="H239">
            <v>0</v>
          </cell>
          <cell r="J239">
            <v>0</v>
          </cell>
          <cell r="K239">
            <v>0</v>
          </cell>
          <cell r="L239">
            <v>0</v>
          </cell>
          <cell r="M239">
            <v>0</v>
          </cell>
          <cell r="N239">
            <v>0</v>
          </cell>
          <cell r="O239">
            <v>0</v>
          </cell>
          <cell r="P239">
            <v>0</v>
          </cell>
        </row>
        <row r="240">
          <cell r="B240" t="str">
            <v xml:space="preserve"> W/ ANODIC TREATMENT &amp; EXPOSY COATING(50u)</v>
          </cell>
          <cell r="F240">
            <v>0</v>
          </cell>
          <cell r="H240">
            <v>0</v>
          </cell>
          <cell r="J240">
            <v>0</v>
          </cell>
          <cell r="K240">
            <v>0</v>
          </cell>
          <cell r="L240">
            <v>0</v>
          </cell>
          <cell r="M240">
            <v>0</v>
          </cell>
          <cell r="N240">
            <v>0</v>
          </cell>
          <cell r="O240">
            <v>0</v>
          </cell>
          <cell r="P240">
            <v>0</v>
          </cell>
        </row>
        <row r="241">
          <cell r="B241" t="str">
            <v xml:space="preserve"> STRAIGHT SECTION, </v>
          </cell>
          <cell r="F241">
            <v>0</v>
          </cell>
          <cell r="H241">
            <v>0</v>
          </cell>
          <cell r="J241">
            <v>0</v>
          </cell>
          <cell r="K241">
            <v>0</v>
          </cell>
          <cell r="L241">
            <v>0</v>
          </cell>
          <cell r="M241">
            <v>0</v>
          </cell>
          <cell r="N241">
            <v>0</v>
          </cell>
          <cell r="O241">
            <v>0</v>
          </cell>
          <cell r="P241">
            <v>0</v>
          </cell>
        </row>
        <row r="242">
          <cell r="A242">
            <v>45</v>
          </cell>
          <cell r="B242" t="str">
            <v xml:space="preserve"> 300 mm  WIDE x 100 mm H</v>
          </cell>
          <cell r="C242">
            <v>230</v>
          </cell>
          <cell r="D242" t="str">
            <v>M</v>
          </cell>
          <cell r="E242">
            <v>328</v>
          </cell>
          <cell r="F242">
            <v>75440</v>
          </cell>
          <cell r="H242">
            <v>0</v>
          </cell>
          <cell r="I242">
            <v>0.74</v>
          </cell>
          <cell r="J242">
            <v>170</v>
          </cell>
          <cell r="K242">
            <v>328</v>
          </cell>
          <cell r="L242">
            <v>75440</v>
          </cell>
          <cell r="M242">
            <v>0</v>
          </cell>
          <cell r="N242">
            <v>0</v>
          </cell>
          <cell r="O242">
            <v>207</v>
          </cell>
          <cell r="P242">
            <v>47610</v>
          </cell>
        </row>
        <row r="243">
          <cell r="A243">
            <v>46</v>
          </cell>
          <cell r="B243" t="str">
            <v xml:space="preserve"> 600 mm WIDE x 100 mm HIGH</v>
          </cell>
          <cell r="C243">
            <v>400</v>
          </cell>
          <cell r="D243" t="str">
            <v>M</v>
          </cell>
          <cell r="E243">
            <v>380</v>
          </cell>
          <cell r="F243">
            <v>152000</v>
          </cell>
          <cell r="H243">
            <v>0</v>
          </cell>
          <cell r="I243">
            <v>0.84</v>
          </cell>
          <cell r="J243">
            <v>336</v>
          </cell>
          <cell r="K243">
            <v>380</v>
          </cell>
          <cell r="L243">
            <v>152000</v>
          </cell>
          <cell r="M243">
            <v>0</v>
          </cell>
          <cell r="N243">
            <v>0</v>
          </cell>
          <cell r="O243">
            <v>235</v>
          </cell>
          <cell r="P243">
            <v>94000</v>
          </cell>
        </row>
        <row r="244">
          <cell r="A244">
            <v>47</v>
          </cell>
          <cell r="B244" t="str">
            <v xml:space="preserve"> 1000 mm WIDE x 100 mm HIGH</v>
          </cell>
          <cell r="C244">
            <v>160</v>
          </cell>
          <cell r="D244" t="str">
            <v>M</v>
          </cell>
          <cell r="E244">
            <v>450</v>
          </cell>
          <cell r="F244">
            <v>72000</v>
          </cell>
          <cell r="H244">
            <v>0</v>
          </cell>
          <cell r="I244">
            <v>1</v>
          </cell>
          <cell r="J244">
            <v>160</v>
          </cell>
          <cell r="K244">
            <v>450</v>
          </cell>
          <cell r="L244">
            <v>72000</v>
          </cell>
          <cell r="M244">
            <v>0</v>
          </cell>
          <cell r="N244">
            <v>0</v>
          </cell>
          <cell r="O244">
            <v>280</v>
          </cell>
          <cell r="P244">
            <v>44800</v>
          </cell>
        </row>
        <row r="245">
          <cell r="F245">
            <v>0</v>
          </cell>
          <cell r="H245">
            <v>0</v>
          </cell>
          <cell r="J245">
            <v>0</v>
          </cell>
          <cell r="K245">
            <v>0</v>
          </cell>
          <cell r="L245">
            <v>0</v>
          </cell>
          <cell r="M245">
            <v>0</v>
          </cell>
          <cell r="N245">
            <v>0</v>
          </cell>
          <cell r="O245">
            <v>0</v>
          </cell>
          <cell r="P245">
            <v>0</v>
          </cell>
        </row>
        <row r="246">
          <cell r="A246">
            <v>48</v>
          </cell>
          <cell r="B246" t="str">
            <v xml:space="preserve"> CABLE TRAY COVER, H.D. GALV. STEEL</v>
          </cell>
          <cell r="C246">
            <v>150</v>
          </cell>
          <cell r="D246" t="str">
            <v>M</v>
          </cell>
          <cell r="E246">
            <v>328</v>
          </cell>
          <cell r="F246">
            <v>49200</v>
          </cell>
          <cell r="H246">
            <v>0</v>
          </cell>
          <cell r="I246">
            <v>0.6</v>
          </cell>
          <cell r="J246">
            <v>90</v>
          </cell>
          <cell r="K246">
            <v>328</v>
          </cell>
          <cell r="L246">
            <v>49200</v>
          </cell>
          <cell r="M246">
            <v>0</v>
          </cell>
          <cell r="N246">
            <v>0</v>
          </cell>
          <cell r="O246">
            <v>168</v>
          </cell>
          <cell r="P246">
            <v>25200</v>
          </cell>
        </row>
        <row r="247">
          <cell r="B247" t="str">
            <v xml:space="preserve"> W/ ANODIC TREATMENT &amp; EXPOSY COATING(50u)</v>
          </cell>
          <cell r="F247">
            <v>0</v>
          </cell>
          <cell r="H247">
            <v>0</v>
          </cell>
          <cell r="J247">
            <v>0</v>
          </cell>
          <cell r="K247">
            <v>0</v>
          </cell>
          <cell r="L247">
            <v>0</v>
          </cell>
          <cell r="M247">
            <v>0</v>
          </cell>
          <cell r="N247">
            <v>0</v>
          </cell>
          <cell r="O247">
            <v>0</v>
          </cell>
          <cell r="P247">
            <v>0</v>
          </cell>
        </row>
        <row r="248">
          <cell r="B248" t="str">
            <v xml:space="preserve"> STRAIGHT SECTION, 600 mm WIDE</v>
          </cell>
          <cell r="F248">
            <v>0</v>
          </cell>
          <cell r="H248">
            <v>0</v>
          </cell>
          <cell r="J248">
            <v>0</v>
          </cell>
          <cell r="K248">
            <v>0</v>
          </cell>
          <cell r="L248">
            <v>0</v>
          </cell>
          <cell r="M248">
            <v>0</v>
          </cell>
          <cell r="N248">
            <v>0</v>
          </cell>
          <cell r="O248">
            <v>0</v>
          </cell>
          <cell r="P248">
            <v>0</v>
          </cell>
        </row>
        <row r="249">
          <cell r="F249">
            <v>0</v>
          </cell>
          <cell r="H249">
            <v>0</v>
          </cell>
          <cell r="J249">
            <v>0</v>
          </cell>
          <cell r="K249">
            <v>0</v>
          </cell>
          <cell r="L249">
            <v>0</v>
          </cell>
          <cell r="M249">
            <v>0</v>
          </cell>
          <cell r="N249">
            <v>0</v>
          </cell>
          <cell r="O249">
            <v>0</v>
          </cell>
          <cell r="P249">
            <v>0</v>
          </cell>
        </row>
        <row r="250">
          <cell r="A250">
            <v>49</v>
          </cell>
          <cell r="B250" t="str">
            <v xml:space="preserve"> CABLE TRAY FITTINGS &amp; ACCESSORIES</v>
          </cell>
          <cell r="C250">
            <v>1</v>
          </cell>
          <cell r="D250" t="str">
            <v>LOT</v>
          </cell>
          <cell r="E250">
            <v>174320</v>
          </cell>
          <cell r="F250">
            <v>174320</v>
          </cell>
          <cell r="H250">
            <v>0</v>
          </cell>
          <cell r="I250">
            <v>113.39999999999999</v>
          </cell>
          <cell r="J250">
            <v>113</v>
          </cell>
          <cell r="K250">
            <v>174320</v>
          </cell>
          <cell r="L250">
            <v>174320</v>
          </cell>
          <cell r="M250">
            <v>0</v>
          </cell>
          <cell r="N250">
            <v>0</v>
          </cell>
          <cell r="O250">
            <v>31752</v>
          </cell>
          <cell r="P250">
            <v>31752</v>
          </cell>
        </row>
        <row r="251">
          <cell r="F251">
            <v>0</v>
          </cell>
          <cell r="H251">
            <v>0</v>
          </cell>
          <cell r="J251">
            <v>0</v>
          </cell>
          <cell r="K251">
            <v>0</v>
          </cell>
          <cell r="L251">
            <v>0</v>
          </cell>
          <cell r="M251">
            <v>0</v>
          </cell>
          <cell r="N251">
            <v>0</v>
          </cell>
          <cell r="O251">
            <v>0</v>
          </cell>
          <cell r="P251">
            <v>0</v>
          </cell>
        </row>
        <row r="252">
          <cell r="A252">
            <v>50</v>
          </cell>
          <cell r="B252" t="str">
            <v xml:space="preserve"> CABLE TRAY SUPPORT(IN TRENCH), HOT DIPPED GALVAN.</v>
          </cell>
          <cell r="C252">
            <v>3950</v>
          </cell>
          <cell r="D252" t="str">
            <v>KG</v>
          </cell>
          <cell r="E252">
            <v>20</v>
          </cell>
          <cell r="F252">
            <v>79000</v>
          </cell>
          <cell r="H252">
            <v>0</v>
          </cell>
          <cell r="I252">
            <v>0.15</v>
          </cell>
          <cell r="J252">
            <v>593</v>
          </cell>
          <cell r="K252">
            <v>20</v>
          </cell>
          <cell r="L252">
            <v>79000</v>
          </cell>
          <cell r="M252">
            <v>0</v>
          </cell>
          <cell r="N252">
            <v>0</v>
          </cell>
          <cell r="O252">
            <v>42</v>
          </cell>
          <cell r="P252">
            <v>165900</v>
          </cell>
        </row>
        <row r="253">
          <cell r="F253">
            <v>0</v>
          </cell>
          <cell r="H253">
            <v>0</v>
          </cell>
          <cell r="J253">
            <v>0</v>
          </cell>
          <cell r="K253">
            <v>0</v>
          </cell>
          <cell r="L253">
            <v>0</v>
          </cell>
          <cell r="M253">
            <v>0</v>
          </cell>
          <cell r="N253">
            <v>0</v>
          </cell>
          <cell r="O253">
            <v>0</v>
          </cell>
          <cell r="P253">
            <v>0</v>
          </cell>
        </row>
        <row r="254">
          <cell r="A254">
            <v>51</v>
          </cell>
          <cell r="B254" t="str">
            <v>POOLING BOX, OUTDOOR TYPE</v>
          </cell>
          <cell r="C254">
            <v>6</v>
          </cell>
          <cell r="D254" t="str">
            <v>SET</v>
          </cell>
          <cell r="E254">
            <v>80000</v>
          </cell>
          <cell r="F254">
            <v>480000</v>
          </cell>
          <cell r="H254">
            <v>0</v>
          </cell>
          <cell r="I254">
            <v>50</v>
          </cell>
          <cell r="J254">
            <v>300</v>
          </cell>
          <cell r="K254">
            <v>80000</v>
          </cell>
          <cell r="L254">
            <v>480000</v>
          </cell>
          <cell r="M254">
            <v>0</v>
          </cell>
          <cell r="N254">
            <v>0</v>
          </cell>
          <cell r="O254">
            <v>14000</v>
          </cell>
          <cell r="P254">
            <v>84000</v>
          </cell>
        </row>
        <row r="255">
          <cell r="B255" t="str">
            <v>HOT DIPPED GALVANIZED STEEL, W/ PAINTING</v>
          </cell>
          <cell r="F255">
            <v>0</v>
          </cell>
          <cell r="H255">
            <v>0</v>
          </cell>
          <cell r="J255">
            <v>0</v>
          </cell>
          <cell r="K255">
            <v>0</v>
          </cell>
          <cell r="L255">
            <v>0</v>
          </cell>
          <cell r="M255">
            <v>0</v>
          </cell>
          <cell r="N255">
            <v>0</v>
          </cell>
          <cell r="O255">
            <v>0</v>
          </cell>
          <cell r="P255">
            <v>0</v>
          </cell>
        </row>
        <row r="256">
          <cell r="B256" t="str">
            <v xml:space="preserve"> 3000(L)x1600(D)x2200(H)MM., W/ DOORS</v>
          </cell>
          <cell r="F256">
            <v>0</v>
          </cell>
          <cell r="H256">
            <v>0</v>
          </cell>
          <cell r="J256">
            <v>0</v>
          </cell>
          <cell r="K256">
            <v>0</v>
          </cell>
          <cell r="L256">
            <v>0</v>
          </cell>
          <cell r="M256">
            <v>0</v>
          </cell>
          <cell r="N256">
            <v>0</v>
          </cell>
          <cell r="O256">
            <v>0</v>
          </cell>
          <cell r="P256">
            <v>0</v>
          </cell>
        </row>
        <row r="257">
          <cell r="F257">
            <v>0</v>
          </cell>
          <cell r="H257">
            <v>0</v>
          </cell>
          <cell r="J257">
            <v>0</v>
          </cell>
          <cell r="K257">
            <v>0</v>
          </cell>
          <cell r="L257">
            <v>0</v>
          </cell>
          <cell r="M257">
            <v>0</v>
          </cell>
          <cell r="N257">
            <v>0</v>
          </cell>
          <cell r="O257">
            <v>0</v>
          </cell>
          <cell r="P257">
            <v>0</v>
          </cell>
        </row>
        <row r="258">
          <cell r="A258">
            <v>52</v>
          </cell>
          <cell r="B258" t="str">
            <v xml:space="preserve">JUNCTION BOX, INDOOR TYPE, </v>
          </cell>
          <cell r="C258">
            <v>3</v>
          </cell>
          <cell r="D258" t="str">
            <v>SET</v>
          </cell>
          <cell r="E258">
            <v>16000</v>
          </cell>
          <cell r="F258">
            <v>48000</v>
          </cell>
          <cell r="H258">
            <v>0</v>
          </cell>
          <cell r="I258">
            <v>15</v>
          </cell>
          <cell r="J258">
            <v>45</v>
          </cell>
          <cell r="K258">
            <v>16000</v>
          </cell>
          <cell r="L258">
            <v>48000</v>
          </cell>
          <cell r="M258">
            <v>0</v>
          </cell>
          <cell r="N258">
            <v>0</v>
          </cell>
          <cell r="O258">
            <v>4200</v>
          </cell>
          <cell r="P258">
            <v>12600</v>
          </cell>
        </row>
        <row r="259">
          <cell r="B259" t="str">
            <v>W/ TB.(FOR 2.0MM. WIRE) X 200P</v>
          </cell>
          <cell r="F259">
            <v>0</v>
          </cell>
          <cell r="H259">
            <v>0</v>
          </cell>
          <cell r="J259">
            <v>0</v>
          </cell>
          <cell r="K259">
            <v>0</v>
          </cell>
          <cell r="L259">
            <v>0</v>
          </cell>
          <cell r="M259">
            <v>0</v>
          </cell>
          <cell r="N259">
            <v>0</v>
          </cell>
          <cell r="O259">
            <v>0</v>
          </cell>
          <cell r="P259">
            <v>0</v>
          </cell>
        </row>
        <row r="260">
          <cell r="F260">
            <v>0</v>
          </cell>
          <cell r="H260">
            <v>0</v>
          </cell>
          <cell r="J260">
            <v>0</v>
          </cell>
          <cell r="K260">
            <v>0</v>
          </cell>
          <cell r="L260">
            <v>0</v>
          </cell>
          <cell r="M260">
            <v>0</v>
          </cell>
          <cell r="N260">
            <v>0</v>
          </cell>
          <cell r="O260">
            <v>0</v>
          </cell>
          <cell r="P260">
            <v>0</v>
          </cell>
        </row>
        <row r="261">
          <cell r="A261">
            <v>53</v>
          </cell>
          <cell r="B261" t="str">
            <v xml:space="preserve"> MISCELLANEOUS MATERIALS</v>
          </cell>
          <cell r="C261">
            <v>1</v>
          </cell>
          <cell r="D261" t="str">
            <v>LOT</v>
          </cell>
          <cell r="E261">
            <v>677772</v>
          </cell>
          <cell r="F261">
            <v>677772</v>
          </cell>
          <cell r="H261">
            <v>0</v>
          </cell>
          <cell r="I261">
            <v>963.71999999999991</v>
          </cell>
          <cell r="J261">
            <v>964</v>
          </cell>
          <cell r="K261">
            <v>677772</v>
          </cell>
          <cell r="L261">
            <v>677772</v>
          </cell>
          <cell r="M261">
            <v>0</v>
          </cell>
          <cell r="N261">
            <v>0</v>
          </cell>
          <cell r="O261">
            <v>269842</v>
          </cell>
          <cell r="P261">
            <v>269842</v>
          </cell>
        </row>
        <row r="262">
          <cell r="F262">
            <v>0</v>
          </cell>
          <cell r="H262">
            <v>0</v>
          </cell>
          <cell r="J262">
            <v>0</v>
          </cell>
          <cell r="K262">
            <v>0</v>
          </cell>
          <cell r="L262">
            <v>0</v>
          </cell>
          <cell r="M262">
            <v>0</v>
          </cell>
          <cell r="N262">
            <v>0</v>
          </cell>
          <cell r="O262">
            <v>0</v>
          </cell>
          <cell r="P262">
            <v>0</v>
          </cell>
        </row>
        <row r="263">
          <cell r="B263" t="str">
            <v>SUB-TOTAL : (B)</v>
          </cell>
          <cell r="F263">
            <v>23270172</v>
          </cell>
          <cell r="H263">
            <v>0</v>
          </cell>
          <cell r="J263">
            <v>33088</v>
          </cell>
          <cell r="K263">
            <v>0</v>
          </cell>
          <cell r="L263">
            <v>23270172</v>
          </cell>
          <cell r="M263">
            <v>0</v>
          </cell>
          <cell r="N263">
            <v>0</v>
          </cell>
          <cell r="O263">
            <v>0</v>
          </cell>
          <cell r="P263">
            <v>9262383</v>
          </cell>
        </row>
        <row r="264">
          <cell r="F264">
            <v>0</v>
          </cell>
          <cell r="H264">
            <v>0</v>
          </cell>
          <cell r="J264">
            <v>0</v>
          </cell>
          <cell r="K264">
            <v>0</v>
          </cell>
          <cell r="L264">
            <v>0</v>
          </cell>
          <cell r="M264">
            <v>0</v>
          </cell>
          <cell r="N264">
            <v>0</v>
          </cell>
          <cell r="O264">
            <v>0</v>
          </cell>
          <cell r="P264">
            <v>0</v>
          </cell>
        </row>
        <row r="265">
          <cell r="F265">
            <v>0</v>
          </cell>
          <cell r="H265">
            <v>0</v>
          </cell>
          <cell r="J265">
            <v>0</v>
          </cell>
          <cell r="K265">
            <v>0</v>
          </cell>
          <cell r="L265">
            <v>0</v>
          </cell>
          <cell r="M265">
            <v>0</v>
          </cell>
          <cell r="N265">
            <v>0</v>
          </cell>
          <cell r="O265">
            <v>0</v>
          </cell>
          <cell r="P265">
            <v>0</v>
          </cell>
        </row>
        <row r="266">
          <cell r="F266">
            <v>0</v>
          </cell>
          <cell r="H266">
            <v>0</v>
          </cell>
          <cell r="J266">
            <v>0</v>
          </cell>
          <cell r="K266">
            <v>0</v>
          </cell>
          <cell r="L266">
            <v>0</v>
          </cell>
          <cell r="M266">
            <v>0</v>
          </cell>
          <cell r="N266">
            <v>0</v>
          </cell>
          <cell r="O266">
            <v>0</v>
          </cell>
          <cell r="P266">
            <v>0</v>
          </cell>
        </row>
        <row r="267">
          <cell r="A267" t="str">
            <v xml:space="preserve">  C.</v>
          </cell>
          <cell r="B267" t="str">
            <v xml:space="preserve"> LIGHTING SYSTEM(所有燈具皆包括燈管或燈泡)</v>
          </cell>
          <cell r="F267">
            <v>0</v>
          </cell>
          <cell r="H267">
            <v>0</v>
          </cell>
          <cell r="J267">
            <v>0</v>
          </cell>
          <cell r="K267">
            <v>0</v>
          </cell>
          <cell r="L267">
            <v>0</v>
          </cell>
          <cell r="M267">
            <v>0</v>
          </cell>
          <cell r="N267">
            <v>0</v>
          </cell>
          <cell r="O267">
            <v>0</v>
          </cell>
          <cell r="P267">
            <v>0</v>
          </cell>
        </row>
        <row r="268">
          <cell r="A268">
            <v>1</v>
          </cell>
          <cell r="B268" t="str">
            <v xml:space="preserve"> LIGHTING PANEL FOR CLASS 1 DIV.2  GROUP D</v>
          </cell>
          <cell r="C268">
            <v>1</v>
          </cell>
          <cell r="D268" t="str">
            <v>SET</v>
          </cell>
          <cell r="E268">
            <v>144000</v>
          </cell>
          <cell r="F268">
            <v>144000</v>
          </cell>
          <cell r="H268">
            <v>0</v>
          </cell>
          <cell r="I268">
            <v>10</v>
          </cell>
          <cell r="J268">
            <v>10</v>
          </cell>
          <cell r="K268">
            <v>144000</v>
          </cell>
          <cell r="L268">
            <v>144000</v>
          </cell>
          <cell r="M268">
            <v>0</v>
          </cell>
          <cell r="N268">
            <v>0</v>
          </cell>
          <cell r="O268">
            <v>2800</v>
          </cell>
          <cell r="P268">
            <v>2800</v>
          </cell>
        </row>
        <row r="269">
          <cell r="B269" t="str">
            <v xml:space="preserve"> , 3 PHASE 3 WIRE 240V, MAIN 3P30A,BRANCH 2P 20A 6CKT</v>
          </cell>
          <cell r="F269">
            <v>0</v>
          </cell>
          <cell r="H269">
            <v>0</v>
          </cell>
          <cell r="J269">
            <v>0</v>
          </cell>
          <cell r="K269">
            <v>0</v>
          </cell>
          <cell r="L269">
            <v>0</v>
          </cell>
          <cell r="M269">
            <v>0</v>
          </cell>
          <cell r="N269">
            <v>0</v>
          </cell>
          <cell r="O269">
            <v>0</v>
          </cell>
          <cell r="P269">
            <v>0</v>
          </cell>
        </row>
        <row r="270">
          <cell r="A270">
            <v>2</v>
          </cell>
          <cell r="B270" t="str">
            <v xml:space="preserve">LTG. PNL FOR WEATHER-PROOF, 3PHASE 3 WIRE 240V </v>
          </cell>
          <cell r="C270">
            <v>1</v>
          </cell>
          <cell r="D270" t="str">
            <v>SET</v>
          </cell>
          <cell r="E270">
            <v>13000</v>
          </cell>
          <cell r="F270">
            <v>13000</v>
          </cell>
          <cell r="H270">
            <v>0</v>
          </cell>
          <cell r="I270">
            <v>10</v>
          </cell>
          <cell r="J270">
            <v>10</v>
          </cell>
          <cell r="K270">
            <v>13000</v>
          </cell>
          <cell r="L270">
            <v>13000</v>
          </cell>
          <cell r="M270">
            <v>0</v>
          </cell>
          <cell r="N270">
            <v>0</v>
          </cell>
          <cell r="O270">
            <v>2800</v>
          </cell>
          <cell r="P270">
            <v>2800</v>
          </cell>
        </row>
        <row r="271">
          <cell r="B271" t="str">
            <v>MAIN 3P30A,BRANCH 2P 20A 8 CKT</v>
          </cell>
          <cell r="F271">
            <v>0</v>
          </cell>
          <cell r="H271">
            <v>0</v>
          </cell>
          <cell r="J271">
            <v>0</v>
          </cell>
          <cell r="K271">
            <v>0</v>
          </cell>
          <cell r="L271">
            <v>0</v>
          </cell>
          <cell r="M271">
            <v>0</v>
          </cell>
          <cell r="N271">
            <v>0</v>
          </cell>
          <cell r="O271">
            <v>0</v>
          </cell>
          <cell r="P271">
            <v>0</v>
          </cell>
        </row>
        <row r="272">
          <cell r="A272">
            <v>3</v>
          </cell>
          <cell r="B272" t="str">
            <v>LTG. PNL. FOR CLASS 1, DIV.2 GROUP D , 3PHASE 3WIRE</v>
          </cell>
          <cell r="C272">
            <v>1</v>
          </cell>
          <cell r="D272" t="str">
            <v>SET</v>
          </cell>
          <cell r="E272">
            <v>157500</v>
          </cell>
          <cell r="F272">
            <v>157500</v>
          </cell>
          <cell r="H272">
            <v>0</v>
          </cell>
          <cell r="I272">
            <v>10</v>
          </cell>
          <cell r="J272">
            <v>10</v>
          </cell>
          <cell r="K272">
            <v>157500</v>
          </cell>
          <cell r="L272">
            <v>157500</v>
          </cell>
          <cell r="M272">
            <v>0</v>
          </cell>
          <cell r="N272">
            <v>0</v>
          </cell>
          <cell r="O272">
            <v>2800</v>
          </cell>
          <cell r="P272">
            <v>2800</v>
          </cell>
        </row>
        <row r="273">
          <cell r="B273" t="str">
            <v>240V, MAIN 3P50A,BRANCH 2P 20A 10CKT</v>
          </cell>
          <cell r="F273">
            <v>0</v>
          </cell>
          <cell r="H273">
            <v>0</v>
          </cell>
          <cell r="J273">
            <v>0</v>
          </cell>
          <cell r="K273">
            <v>0</v>
          </cell>
          <cell r="L273">
            <v>0</v>
          </cell>
          <cell r="M273">
            <v>0</v>
          </cell>
          <cell r="N273">
            <v>0</v>
          </cell>
          <cell r="O273">
            <v>0</v>
          </cell>
          <cell r="P273">
            <v>0</v>
          </cell>
        </row>
        <row r="274">
          <cell r="A274">
            <v>4</v>
          </cell>
          <cell r="B274" t="str">
            <v>LTG. PNL. FOR WEATHER-PROOF , 3PHASE 3WIRE</v>
          </cell>
          <cell r="C274">
            <v>1</v>
          </cell>
          <cell r="D274" t="str">
            <v>SET</v>
          </cell>
          <cell r="E274">
            <v>11000</v>
          </cell>
          <cell r="F274">
            <v>11000</v>
          </cell>
          <cell r="H274">
            <v>0</v>
          </cell>
          <cell r="I274">
            <v>8</v>
          </cell>
          <cell r="J274">
            <v>8</v>
          </cell>
          <cell r="K274">
            <v>11000</v>
          </cell>
          <cell r="L274">
            <v>11000</v>
          </cell>
          <cell r="M274">
            <v>0</v>
          </cell>
          <cell r="N274">
            <v>0</v>
          </cell>
          <cell r="O274">
            <v>2240</v>
          </cell>
          <cell r="P274">
            <v>2240</v>
          </cell>
        </row>
        <row r="275">
          <cell r="B275" t="str">
            <v>240V, MAIN 3P30A,BRANCH2P 20A 6CKT</v>
          </cell>
          <cell r="F275">
            <v>0</v>
          </cell>
          <cell r="H275">
            <v>0</v>
          </cell>
          <cell r="J275">
            <v>0</v>
          </cell>
          <cell r="K275">
            <v>0</v>
          </cell>
          <cell r="L275">
            <v>0</v>
          </cell>
          <cell r="M275">
            <v>0</v>
          </cell>
          <cell r="N275">
            <v>0</v>
          </cell>
          <cell r="O275">
            <v>0</v>
          </cell>
          <cell r="P275">
            <v>0</v>
          </cell>
        </row>
        <row r="276">
          <cell r="A276">
            <v>5</v>
          </cell>
          <cell r="B276" t="str">
            <v>LTG. PNL. FOR CLASS 1, DIV.2 GROUP D 3 PHASE 3 WIRE</v>
          </cell>
          <cell r="C276">
            <v>1</v>
          </cell>
          <cell r="D276" t="str">
            <v>SET</v>
          </cell>
          <cell r="E276">
            <v>164700</v>
          </cell>
          <cell r="F276">
            <v>164700</v>
          </cell>
          <cell r="H276">
            <v>0</v>
          </cell>
          <cell r="I276">
            <v>8</v>
          </cell>
          <cell r="J276">
            <v>8</v>
          </cell>
          <cell r="K276">
            <v>164700</v>
          </cell>
          <cell r="L276">
            <v>164700</v>
          </cell>
          <cell r="M276">
            <v>0</v>
          </cell>
          <cell r="N276">
            <v>0</v>
          </cell>
          <cell r="O276">
            <v>2240</v>
          </cell>
          <cell r="P276">
            <v>2240</v>
          </cell>
        </row>
        <row r="277">
          <cell r="B277" t="str">
            <v>240V 2P50A 12CKT</v>
          </cell>
          <cell r="F277">
            <v>0</v>
          </cell>
          <cell r="H277">
            <v>0</v>
          </cell>
          <cell r="J277">
            <v>0</v>
          </cell>
          <cell r="K277">
            <v>0</v>
          </cell>
          <cell r="L277">
            <v>0</v>
          </cell>
          <cell r="M277">
            <v>0</v>
          </cell>
          <cell r="N277">
            <v>0</v>
          </cell>
          <cell r="O277">
            <v>0</v>
          </cell>
          <cell r="P277">
            <v>0</v>
          </cell>
        </row>
        <row r="278">
          <cell r="A278">
            <v>6</v>
          </cell>
          <cell r="B278" t="str">
            <v>LTG. PNL. FOR GENERAL PURPOSE 3 PHASE 3 WIRE</v>
          </cell>
          <cell r="C278">
            <v>2</v>
          </cell>
          <cell r="D278" t="str">
            <v>SET</v>
          </cell>
          <cell r="E278">
            <v>12500</v>
          </cell>
          <cell r="F278">
            <v>25000</v>
          </cell>
          <cell r="H278">
            <v>0</v>
          </cell>
          <cell r="I278">
            <v>8</v>
          </cell>
          <cell r="J278">
            <v>16</v>
          </cell>
          <cell r="K278">
            <v>12500</v>
          </cell>
          <cell r="L278">
            <v>25000</v>
          </cell>
          <cell r="M278">
            <v>0</v>
          </cell>
          <cell r="N278">
            <v>0</v>
          </cell>
          <cell r="O278">
            <v>2240</v>
          </cell>
          <cell r="P278">
            <v>4480</v>
          </cell>
        </row>
        <row r="279">
          <cell r="B279" t="str">
            <v>240V MAIN 3P50A,BRANCH 3P20A 6CKT</v>
          </cell>
          <cell r="F279">
            <v>0</v>
          </cell>
          <cell r="H279">
            <v>0</v>
          </cell>
          <cell r="J279">
            <v>0</v>
          </cell>
          <cell r="K279">
            <v>0</v>
          </cell>
          <cell r="L279">
            <v>0</v>
          </cell>
          <cell r="M279">
            <v>0</v>
          </cell>
          <cell r="N279">
            <v>0</v>
          </cell>
          <cell r="O279">
            <v>0</v>
          </cell>
          <cell r="P279">
            <v>0</v>
          </cell>
        </row>
        <row r="280">
          <cell r="A280">
            <v>7</v>
          </cell>
          <cell r="B280" t="str">
            <v>LTG. PNL. FOR GENERAL PURPOSE 3 PHASE 3 WIRE</v>
          </cell>
          <cell r="C280">
            <v>1</v>
          </cell>
          <cell r="D280" t="str">
            <v>SET</v>
          </cell>
          <cell r="E280">
            <v>14500</v>
          </cell>
          <cell r="F280">
            <v>14500</v>
          </cell>
          <cell r="H280">
            <v>0</v>
          </cell>
          <cell r="I280">
            <v>8</v>
          </cell>
          <cell r="J280">
            <v>8</v>
          </cell>
          <cell r="K280">
            <v>14500</v>
          </cell>
          <cell r="L280">
            <v>14500</v>
          </cell>
          <cell r="M280">
            <v>0</v>
          </cell>
          <cell r="N280">
            <v>0</v>
          </cell>
          <cell r="O280">
            <v>2240</v>
          </cell>
          <cell r="P280">
            <v>2240</v>
          </cell>
        </row>
        <row r="281">
          <cell r="B281" t="str">
            <v>240V MAIN 3P70A,BRANCH 3P20A 8CKT</v>
          </cell>
          <cell r="F281">
            <v>0</v>
          </cell>
          <cell r="H281">
            <v>0</v>
          </cell>
          <cell r="J281">
            <v>0</v>
          </cell>
          <cell r="K281">
            <v>0</v>
          </cell>
          <cell r="L281">
            <v>0</v>
          </cell>
          <cell r="M281">
            <v>0</v>
          </cell>
          <cell r="N281">
            <v>0</v>
          </cell>
          <cell r="O281">
            <v>0</v>
          </cell>
          <cell r="P281">
            <v>0</v>
          </cell>
        </row>
        <row r="282">
          <cell r="A282">
            <v>8</v>
          </cell>
          <cell r="B282" t="str">
            <v>CIRCUIT BREAKER AND ENCLOSURE FOR CLASS 1 DIV.2</v>
          </cell>
          <cell r="C282">
            <v>5</v>
          </cell>
          <cell r="D282" t="str">
            <v>SET</v>
          </cell>
          <cell r="E282">
            <v>37800</v>
          </cell>
          <cell r="F282">
            <v>189000</v>
          </cell>
          <cell r="H282">
            <v>0</v>
          </cell>
          <cell r="I282">
            <v>4</v>
          </cell>
          <cell r="J282">
            <v>20</v>
          </cell>
          <cell r="K282">
            <v>37800</v>
          </cell>
          <cell r="L282">
            <v>189000</v>
          </cell>
          <cell r="M282">
            <v>0</v>
          </cell>
          <cell r="N282">
            <v>0</v>
          </cell>
          <cell r="O282">
            <v>1120</v>
          </cell>
          <cell r="P282">
            <v>5600</v>
          </cell>
        </row>
        <row r="283">
          <cell r="B283" t="str">
            <v>GROUP D, 3-POLE 20AMP</v>
          </cell>
          <cell r="F283">
            <v>0</v>
          </cell>
          <cell r="H283">
            <v>0</v>
          </cell>
          <cell r="J283">
            <v>0</v>
          </cell>
          <cell r="K283">
            <v>0</v>
          </cell>
          <cell r="L283">
            <v>0</v>
          </cell>
          <cell r="M283">
            <v>0</v>
          </cell>
          <cell r="N283">
            <v>0</v>
          </cell>
          <cell r="O283">
            <v>0</v>
          </cell>
          <cell r="P283">
            <v>0</v>
          </cell>
        </row>
        <row r="284">
          <cell r="A284">
            <v>9</v>
          </cell>
          <cell r="B284" t="str">
            <v xml:space="preserve">CIRCUIT BREAKER AND ENCLOSURE FOR CLASS 1 DIV.2 </v>
          </cell>
          <cell r="C284">
            <v>1</v>
          </cell>
          <cell r="D284" t="str">
            <v>SET</v>
          </cell>
          <cell r="E284">
            <v>37800</v>
          </cell>
          <cell r="F284">
            <v>37800</v>
          </cell>
          <cell r="H284">
            <v>0</v>
          </cell>
          <cell r="I284">
            <v>4</v>
          </cell>
          <cell r="J284">
            <v>4</v>
          </cell>
          <cell r="K284">
            <v>37800</v>
          </cell>
          <cell r="L284">
            <v>37800</v>
          </cell>
          <cell r="M284">
            <v>0</v>
          </cell>
          <cell r="N284">
            <v>0</v>
          </cell>
          <cell r="O284">
            <v>1120</v>
          </cell>
          <cell r="P284">
            <v>1120</v>
          </cell>
        </row>
        <row r="285">
          <cell r="B285" t="str">
            <v>GROUP D 3-POLE 30AMP</v>
          </cell>
          <cell r="F285">
            <v>0</v>
          </cell>
          <cell r="H285">
            <v>0</v>
          </cell>
          <cell r="J285">
            <v>0</v>
          </cell>
          <cell r="K285">
            <v>0</v>
          </cell>
          <cell r="L285">
            <v>0</v>
          </cell>
          <cell r="M285">
            <v>0</v>
          </cell>
          <cell r="N285">
            <v>0</v>
          </cell>
          <cell r="O285">
            <v>0</v>
          </cell>
          <cell r="P285">
            <v>0</v>
          </cell>
        </row>
        <row r="286">
          <cell r="A286">
            <v>10</v>
          </cell>
          <cell r="B286" t="str">
            <v xml:space="preserve">DRY TYPE TRANSFORMER WITH ENCLOSURE </v>
          </cell>
          <cell r="C286">
            <v>4</v>
          </cell>
          <cell r="D286" t="str">
            <v>SET</v>
          </cell>
          <cell r="E286">
            <v>25000</v>
          </cell>
          <cell r="F286">
            <v>100000</v>
          </cell>
          <cell r="H286">
            <v>0</v>
          </cell>
          <cell r="I286">
            <v>12</v>
          </cell>
          <cell r="J286">
            <v>48</v>
          </cell>
          <cell r="K286">
            <v>25000</v>
          </cell>
          <cell r="L286">
            <v>100000</v>
          </cell>
          <cell r="M286">
            <v>0</v>
          </cell>
          <cell r="N286">
            <v>0</v>
          </cell>
          <cell r="O286">
            <v>3360</v>
          </cell>
          <cell r="P286">
            <v>13440</v>
          </cell>
        </row>
        <row r="287">
          <cell r="B287" t="str">
            <v>3PH 480/240V 15KVA</v>
          </cell>
          <cell r="F287">
            <v>0</v>
          </cell>
          <cell r="H287">
            <v>0</v>
          </cell>
          <cell r="J287">
            <v>0</v>
          </cell>
          <cell r="K287">
            <v>0</v>
          </cell>
          <cell r="L287">
            <v>0</v>
          </cell>
          <cell r="M287">
            <v>0</v>
          </cell>
          <cell r="N287">
            <v>0</v>
          </cell>
          <cell r="O287">
            <v>0</v>
          </cell>
          <cell r="P287">
            <v>0</v>
          </cell>
        </row>
        <row r="288">
          <cell r="A288">
            <v>11</v>
          </cell>
          <cell r="B288" t="str">
            <v xml:space="preserve">DRY TYPE TRANSFORMER WITH ENCLOSURE  </v>
          </cell>
          <cell r="C288">
            <v>1</v>
          </cell>
          <cell r="D288" t="str">
            <v>SET</v>
          </cell>
          <cell r="E288">
            <v>33000</v>
          </cell>
          <cell r="F288">
            <v>33000</v>
          </cell>
          <cell r="H288">
            <v>0</v>
          </cell>
          <cell r="I288">
            <v>16</v>
          </cell>
          <cell r="J288">
            <v>16</v>
          </cell>
          <cell r="K288">
            <v>33000</v>
          </cell>
          <cell r="L288">
            <v>33000</v>
          </cell>
          <cell r="M288">
            <v>0</v>
          </cell>
          <cell r="N288">
            <v>0</v>
          </cell>
          <cell r="O288">
            <v>4480</v>
          </cell>
          <cell r="P288">
            <v>4480</v>
          </cell>
        </row>
        <row r="289">
          <cell r="B289" t="str">
            <v xml:space="preserve"> 3PH 480/240V 25KVA</v>
          </cell>
          <cell r="F289">
            <v>0</v>
          </cell>
          <cell r="H289">
            <v>0</v>
          </cell>
          <cell r="J289">
            <v>0</v>
          </cell>
          <cell r="K289">
            <v>0</v>
          </cell>
          <cell r="L289">
            <v>0</v>
          </cell>
          <cell r="M289">
            <v>0</v>
          </cell>
          <cell r="N289">
            <v>0</v>
          </cell>
          <cell r="O289">
            <v>0</v>
          </cell>
          <cell r="P289">
            <v>0</v>
          </cell>
        </row>
        <row r="290">
          <cell r="A290">
            <v>12</v>
          </cell>
          <cell r="B290" t="str">
            <v xml:space="preserve">DRY TYPE TRANSFORMER WITH ENCLOSURE  </v>
          </cell>
          <cell r="C290">
            <v>1</v>
          </cell>
          <cell r="D290" t="str">
            <v>SET</v>
          </cell>
          <cell r="E290">
            <v>18000</v>
          </cell>
          <cell r="F290">
            <v>18000</v>
          </cell>
          <cell r="H290">
            <v>0</v>
          </cell>
          <cell r="I290">
            <v>6</v>
          </cell>
          <cell r="J290">
            <v>6</v>
          </cell>
          <cell r="K290">
            <v>18000</v>
          </cell>
          <cell r="L290">
            <v>18000</v>
          </cell>
          <cell r="M290">
            <v>0</v>
          </cell>
          <cell r="N290">
            <v>0</v>
          </cell>
          <cell r="O290">
            <v>1680</v>
          </cell>
          <cell r="P290">
            <v>1680</v>
          </cell>
        </row>
        <row r="291">
          <cell r="B291" t="str">
            <v xml:space="preserve"> 3PH 480/240-120V 5KVA</v>
          </cell>
          <cell r="F291">
            <v>0</v>
          </cell>
          <cell r="H291">
            <v>0</v>
          </cell>
          <cell r="J291">
            <v>0</v>
          </cell>
          <cell r="K291">
            <v>0</v>
          </cell>
          <cell r="L291">
            <v>0</v>
          </cell>
          <cell r="M291">
            <v>0</v>
          </cell>
          <cell r="N291">
            <v>0</v>
          </cell>
          <cell r="O291">
            <v>0</v>
          </cell>
          <cell r="P291">
            <v>0</v>
          </cell>
        </row>
        <row r="292">
          <cell r="A292">
            <v>13</v>
          </cell>
          <cell r="B292" t="str">
            <v xml:space="preserve"> MER. VAP. LTG. FIX. VAPOR-TIGHT PENDANT</v>
          </cell>
          <cell r="C292">
            <v>21</v>
          </cell>
          <cell r="D292" t="str">
            <v>SET</v>
          </cell>
          <cell r="E292">
            <v>9500</v>
          </cell>
          <cell r="F292">
            <v>199500</v>
          </cell>
          <cell r="H292">
            <v>0</v>
          </cell>
          <cell r="I292">
            <v>7</v>
          </cell>
          <cell r="J292">
            <v>147</v>
          </cell>
          <cell r="K292">
            <v>9500</v>
          </cell>
          <cell r="L292">
            <v>199500</v>
          </cell>
          <cell r="M292">
            <v>0</v>
          </cell>
          <cell r="N292">
            <v>0</v>
          </cell>
          <cell r="O292">
            <v>1960</v>
          </cell>
          <cell r="P292">
            <v>41160</v>
          </cell>
        </row>
        <row r="293">
          <cell r="B293" t="str">
            <v xml:space="preserve"> MTG,. INTEGRAL CONST. WATT. BALLAST C/W </v>
          </cell>
          <cell r="F293">
            <v>0</v>
          </cell>
          <cell r="H293">
            <v>0</v>
          </cell>
          <cell r="J293">
            <v>0</v>
          </cell>
          <cell r="K293">
            <v>0</v>
          </cell>
          <cell r="L293">
            <v>0</v>
          </cell>
          <cell r="M293">
            <v>0</v>
          </cell>
          <cell r="N293">
            <v>0</v>
          </cell>
          <cell r="O293">
            <v>0</v>
          </cell>
          <cell r="P293">
            <v>0</v>
          </cell>
        </row>
        <row r="294">
          <cell r="B294" t="str">
            <v xml:space="preserve"> GUARD AND DOME REFL. 3/4" HUB 400W 240V</v>
          </cell>
          <cell r="F294">
            <v>0</v>
          </cell>
          <cell r="H294">
            <v>0</v>
          </cell>
          <cell r="J294">
            <v>0</v>
          </cell>
          <cell r="K294">
            <v>0</v>
          </cell>
          <cell r="L294">
            <v>0</v>
          </cell>
          <cell r="M294">
            <v>0</v>
          </cell>
          <cell r="N294">
            <v>0</v>
          </cell>
          <cell r="O294">
            <v>0</v>
          </cell>
          <cell r="P294">
            <v>0</v>
          </cell>
        </row>
        <row r="295">
          <cell r="B295" t="str">
            <v>CLASS 1, DIV.2 GROPU D</v>
          </cell>
          <cell r="F295">
            <v>0</v>
          </cell>
          <cell r="H295">
            <v>0</v>
          </cell>
          <cell r="J295">
            <v>0</v>
          </cell>
          <cell r="K295">
            <v>0</v>
          </cell>
          <cell r="L295">
            <v>0</v>
          </cell>
          <cell r="M295">
            <v>0</v>
          </cell>
          <cell r="N295">
            <v>0</v>
          </cell>
          <cell r="O295">
            <v>0</v>
          </cell>
          <cell r="P295">
            <v>0</v>
          </cell>
        </row>
        <row r="296">
          <cell r="A296">
            <v>14</v>
          </cell>
          <cell r="B296" t="str">
            <v xml:space="preserve">MER. VAP. LTG. FIX. VAPOR-TIGHT STANCHION MTG. </v>
          </cell>
          <cell r="C296">
            <v>122</v>
          </cell>
          <cell r="D296" t="str">
            <v>SET</v>
          </cell>
          <cell r="E296">
            <v>6000</v>
          </cell>
          <cell r="F296">
            <v>732000</v>
          </cell>
          <cell r="H296">
            <v>0</v>
          </cell>
          <cell r="I296">
            <v>8</v>
          </cell>
          <cell r="J296">
            <v>976</v>
          </cell>
          <cell r="K296">
            <v>6000</v>
          </cell>
          <cell r="L296">
            <v>732000</v>
          </cell>
          <cell r="M296">
            <v>0</v>
          </cell>
          <cell r="N296">
            <v>0</v>
          </cell>
          <cell r="O296">
            <v>2240</v>
          </cell>
          <cell r="P296">
            <v>273280</v>
          </cell>
        </row>
        <row r="297">
          <cell r="B297" t="str">
            <v>INTEGRAL CONST. WATT. BALLAST C/W GLOBE GUARD &amp;</v>
          </cell>
          <cell r="F297">
            <v>0</v>
          </cell>
          <cell r="H297">
            <v>0</v>
          </cell>
          <cell r="J297">
            <v>0</v>
          </cell>
          <cell r="K297">
            <v>0</v>
          </cell>
          <cell r="L297">
            <v>0</v>
          </cell>
          <cell r="M297">
            <v>0</v>
          </cell>
          <cell r="N297">
            <v>0</v>
          </cell>
          <cell r="O297">
            <v>0</v>
          </cell>
          <cell r="P297">
            <v>0</v>
          </cell>
        </row>
        <row r="298">
          <cell r="B298" t="str">
            <v xml:space="preserve">DOME REFL. 1-1/2 IN HUB 175W 240V CLASS 1, DIV 2 </v>
          </cell>
          <cell r="F298">
            <v>0</v>
          </cell>
          <cell r="H298">
            <v>0</v>
          </cell>
          <cell r="J298">
            <v>0</v>
          </cell>
          <cell r="K298">
            <v>0</v>
          </cell>
          <cell r="L298">
            <v>0</v>
          </cell>
          <cell r="M298">
            <v>0</v>
          </cell>
          <cell r="N298">
            <v>0</v>
          </cell>
          <cell r="O298">
            <v>0</v>
          </cell>
          <cell r="P298">
            <v>0</v>
          </cell>
        </row>
        <row r="299">
          <cell r="B299" t="str">
            <v>GROUP D</v>
          </cell>
          <cell r="F299">
            <v>0</v>
          </cell>
          <cell r="H299">
            <v>0</v>
          </cell>
          <cell r="J299">
            <v>0</v>
          </cell>
          <cell r="K299">
            <v>0</v>
          </cell>
          <cell r="L299">
            <v>0</v>
          </cell>
          <cell r="M299">
            <v>0</v>
          </cell>
          <cell r="N299">
            <v>0</v>
          </cell>
          <cell r="O299">
            <v>0</v>
          </cell>
          <cell r="P299">
            <v>0</v>
          </cell>
        </row>
        <row r="300">
          <cell r="A300">
            <v>15</v>
          </cell>
          <cell r="B300" t="str">
            <v>MER. VAP. LTG. FIX. VAPOR-TIGHT PENDANT MTG.</v>
          </cell>
          <cell r="C300">
            <v>52</v>
          </cell>
          <cell r="D300" t="str">
            <v>SET</v>
          </cell>
          <cell r="E300">
            <v>5600</v>
          </cell>
          <cell r="F300">
            <v>291200</v>
          </cell>
          <cell r="H300">
            <v>0</v>
          </cell>
          <cell r="I300">
            <v>7</v>
          </cell>
          <cell r="J300">
            <v>364</v>
          </cell>
          <cell r="K300">
            <v>5600</v>
          </cell>
          <cell r="L300">
            <v>291200</v>
          </cell>
          <cell r="M300">
            <v>0</v>
          </cell>
          <cell r="N300">
            <v>0</v>
          </cell>
          <cell r="O300">
            <v>1960</v>
          </cell>
          <cell r="P300">
            <v>101920</v>
          </cell>
        </row>
        <row r="301">
          <cell r="B301" t="str">
            <v xml:space="preserve">INTEGRAL CONST. WATT. BALLAST C/W GUARD AND </v>
          </cell>
          <cell r="F301">
            <v>0</v>
          </cell>
          <cell r="H301">
            <v>0</v>
          </cell>
          <cell r="J301">
            <v>0</v>
          </cell>
          <cell r="K301">
            <v>0</v>
          </cell>
          <cell r="L301">
            <v>0</v>
          </cell>
          <cell r="M301">
            <v>0</v>
          </cell>
          <cell r="N301">
            <v>0</v>
          </cell>
          <cell r="O301">
            <v>0</v>
          </cell>
          <cell r="P301">
            <v>0</v>
          </cell>
        </row>
        <row r="302">
          <cell r="B302" t="str">
            <v>DOME REFL. 3/4" HUB 175W 240V CLASS 1 DIV.2 GROUP D</v>
          </cell>
          <cell r="F302">
            <v>0</v>
          </cell>
          <cell r="H302">
            <v>0</v>
          </cell>
          <cell r="J302">
            <v>0</v>
          </cell>
          <cell r="K302">
            <v>0</v>
          </cell>
          <cell r="L302">
            <v>0</v>
          </cell>
          <cell r="M302">
            <v>0</v>
          </cell>
          <cell r="N302">
            <v>0</v>
          </cell>
          <cell r="O302">
            <v>0</v>
          </cell>
          <cell r="P302">
            <v>0</v>
          </cell>
        </row>
        <row r="303">
          <cell r="A303">
            <v>16</v>
          </cell>
          <cell r="B303" t="str">
            <v xml:space="preserve"> FLOOD FLOODING MER. VAP. 250W WEATHER-PROOF</v>
          </cell>
          <cell r="C303">
            <v>45</v>
          </cell>
          <cell r="D303" t="str">
            <v>SET</v>
          </cell>
          <cell r="E303">
            <v>1900</v>
          </cell>
          <cell r="F303">
            <v>85500</v>
          </cell>
          <cell r="H303">
            <v>0</v>
          </cell>
          <cell r="I303">
            <v>7</v>
          </cell>
          <cell r="J303">
            <v>315</v>
          </cell>
          <cell r="K303">
            <v>1900</v>
          </cell>
          <cell r="L303">
            <v>85500</v>
          </cell>
          <cell r="M303">
            <v>0</v>
          </cell>
          <cell r="N303">
            <v>0</v>
          </cell>
          <cell r="O303">
            <v>1960</v>
          </cell>
          <cell r="P303">
            <v>88200</v>
          </cell>
        </row>
        <row r="304">
          <cell r="A304">
            <v>17</v>
          </cell>
          <cell r="B304" t="str">
            <v xml:space="preserve">MER. VAP. STREET LTG FIX. 250W 240V </v>
          </cell>
          <cell r="C304">
            <v>209</v>
          </cell>
          <cell r="D304" t="str">
            <v>SET</v>
          </cell>
          <cell r="E304">
            <v>1650</v>
          </cell>
          <cell r="F304">
            <v>344850</v>
          </cell>
          <cell r="H304">
            <v>0</v>
          </cell>
          <cell r="I304">
            <v>2</v>
          </cell>
          <cell r="J304">
            <v>418</v>
          </cell>
          <cell r="K304">
            <v>1650</v>
          </cell>
          <cell r="L304">
            <v>344850</v>
          </cell>
          <cell r="M304">
            <v>0</v>
          </cell>
          <cell r="N304">
            <v>0</v>
          </cell>
          <cell r="O304">
            <v>560</v>
          </cell>
          <cell r="P304">
            <v>117040</v>
          </cell>
        </row>
        <row r="305">
          <cell r="A305">
            <v>18</v>
          </cell>
          <cell r="B305" t="str">
            <v>STREET LIGHT PLOE 7M SINGLE ARM WITH FOUNDATION</v>
          </cell>
          <cell r="C305">
            <v>95</v>
          </cell>
          <cell r="D305" t="str">
            <v>SET</v>
          </cell>
          <cell r="E305">
            <v>11600</v>
          </cell>
          <cell r="F305">
            <v>1102000</v>
          </cell>
          <cell r="H305">
            <v>0</v>
          </cell>
          <cell r="I305">
            <v>9</v>
          </cell>
          <cell r="J305">
            <v>855</v>
          </cell>
          <cell r="K305">
            <v>11600</v>
          </cell>
          <cell r="L305">
            <v>1102000</v>
          </cell>
          <cell r="M305">
            <v>0</v>
          </cell>
          <cell r="N305">
            <v>0</v>
          </cell>
          <cell r="O305">
            <v>2520</v>
          </cell>
          <cell r="P305">
            <v>239400</v>
          </cell>
        </row>
        <row r="306">
          <cell r="A306">
            <v>19</v>
          </cell>
          <cell r="B306" t="str">
            <v>STREET LIGHT PLOE 7M TWINS ARMS WITH FOUNDATION</v>
          </cell>
          <cell r="C306">
            <v>57</v>
          </cell>
          <cell r="D306" t="str">
            <v>SET</v>
          </cell>
          <cell r="E306">
            <v>13300</v>
          </cell>
          <cell r="F306">
            <v>758100</v>
          </cell>
          <cell r="H306">
            <v>0</v>
          </cell>
          <cell r="I306">
            <v>10</v>
          </cell>
          <cell r="J306">
            <v>570</v>
          </cell>
          <cell r="K306">
            <v>13300</v>
          </cell>
          <cell r="L306">
            <v>758100</v>
          </cell>
          <cell r="M306">
            <v>0</v>
          </cell>
          <cell r="N306">
            <v>0</v>
          </cell>
          <cell r="O306">
            <v>2800</v>
          </cell>
          <cell r="P306">
            <v>159600</v>
          </cell>
        </row>
        <row r="307">
          <cell r="A307">
            <v>20</v>
          </cell>
          <cell r="B307" t="str">
            <v xml:space="preserve"> PHOTOELECTRIC CONTROL UNIT, 240V 15A, </v>
          </cell>
          <cell r="C307">
            <v>1</v>
          </cell>
          <cell r="D307" t="str">
            <v>PCS</v>
          </cell>
          <cell r="E307">
            <v>6000</v>
          </cell>
          <cell r="F307">
            <v>6000</v>
          </cell>
          <cell r="H307">
            <v>0</v>
          </cell>
          <cell r="I307">
            <v>4</v>
          </cell>
          <cell r="J307">
            <v>4</v>
          </cell>
          <cell r="K307">
            <v>6000</v>
          </cell>
          <cell r="L307">
            <v>6000</v>
          </cell>
          <cell r="M307">
            <v>0</v>
          </cell>
          <cell r="N307">
            <v>0</v>
          </cell>
          <cell r="O307">
            <v>1120</v>
          </cell>
          <cell r="P307">
            <v>1120</v>
          </cell>
        </row>
        <row r="308">
          <cell r="A308">
            <v>21</v>
          </cell>
          <cell r="B308" t="str">
            <v>FLUORESCENT LTG. FIX. WITH BATTERY 2x40W 240V</v>
          </cell>
          <cell r="C308">
            <v>46</v>
          </cell>
          <cell r="D308" t="str">
            <v>SET</v>
          </cell>
          <cell r="E308">
            <v>27000</v>
          </cell>
          <cell r="F308">
            <v>1242000</v>
          </cell>
          <cell r="H308">
            <v>0</v>
          </cell>
          <cell r="I308">
            <v>6</v>
          </cell>
          <cell r="J308">
            <v>276</v>
          </cell>
          <cell r="K308">
            <v>27000</v>
          </cell>
          <cell r="L308">
            <v>1242000</v>
          </cell>
          <cell r="M308">
            <v>0</v>
          </cell>
          <cell r="N308">
            <v>0</v>
          </cell>
          <cell r="O308">
            <v>1680</v>
          </cell>
          <cell r="P308">
            <v>77280</v>
          </cell>
        </row>
        <row r="309">
          <cell r="B309" t="str">
            <v>FOR CLASS 1, DIV.2 GROUP D</v>
          </cell>
          <cell r="F309">
            <v>0</v>
          </cell>
          <cell r="H309">
            <v>0</v>
          </cell>
          <cell r="J309">
            <v>0</v>
          </cell>
          <cell r="K309">
            <v>0</v>
          </cell>
          <cell r="L309">
            <v>0</v>
          </cell>
          <cell r="M309">
            <v>0</v>
          </cell>
          <cell r="N309">
            <v>0</v>
          </cell>
          <cell r="O309">
            <v>0</v>
          </cell>
          <cell r="P309">
            <v>0</v>
          </cell>
        </row>
        <row r="310">
          <cell r="A310">
            <v>22</v>
          </cell>
          <cell r="B310" t="str">
            <v xml:space="preserve"> OBSTRUCTION RED BEACON 120/240V, 3W FEED,</v>
          </cell>
          <cell r="C310">
            <v>2</v>
          </cell>
          <cell r="D310" t="str">
            <v>SET</v>
          </cell>
          <cell r="E310">
            <v>48600</v>
          </cell>
          <cell r="F310">
            <v>97200</v>
          </cell>
          <cell r="H310">
            <v>0</v>
          </cell>
          <cell r="I310">
            <v>40</v>
          </cell>
          <cell r="J310">
            <v>80</v>
          </cell>
          <cell r="K310">
            <v>48600</v>
          </cell>
          <cell r="L310">
            <v>97200</v>
          </cell>
          <cell r="M310">
            <v>0</v>
          </cell>
          <cell r="N310">
            <v>0</v>
          </cell>
          <cell r="O310">
            <v>11200</v>
          </cell>
          <cell r="P310">
            <v>22400</v>
          </cell>
        </row>
        <row r="311">
          <cell r="B311" t="str">
            <v xml:space="preserve"> 620W x 2 FOR CLASS 1, DIV.2 GROUP D</v>
          </cell>
          <cell r="F311">
            <v>0</v>
          </cell>
          <cell r="H311">
            <v>0</v>
          </cell>
          <cell r="J311">
            <v>0</v>
          </cell>
          <cell r="K311">
            <v>0</v>
          </cell>
          <cell r="L311">
            <v>0</v>
          </cell>
          <cell r="M311">
            <v>0</v>
          </cell>
          <cell r="N311">
            <v>0</v>
          </cell>
          <cell r="O311">
            <v>0</v>
          </cell>
          <cell r="P311">
            <v>0</v>
          </cell>
        </row>
        <row r="312">
          <cell r="A312">
            <v>23</v>
          </cell>
          <cell r="B312" t="str">
            <v xml:space="preserve"> OBSTRUCTION MARKER LIGHT, SINGLE FIXTURE</v>
          </cell>
          <cell r="C312">
            <v>3</v>
          </cell>
          <cell r="D312" t="str">
            <v>SET</v>
          </cell>
          <cell r="E312">
            <v>23000</v>
          </cell>
          <cell r="F312">
            <v>69000</v>
          </cell>
          <cell r="H312">
            <v>0</v>
          </cell>
          <cell r="I312">
            <v>15</v>
          </cell>
          <cell r="J312">
            <v>45</v>
          </cell>
          <cell r="K312">
            <v>23000</v>
          </cell>
          <cell r="L312">
            <v>69000</v>
          </cell>
          <cell r="M312">
            <v>0</v>
          </cell>
          <cell r="N312">
            <v>0</v>
          </cell>
          <cell r="O312">
            <v>4200</v>
          </cell>
          <cell r="P312">
            <v>12600</v>
          </cell>
        </row>
        <row r="313">
          <cell r="B313" t="str">
            <v xml:space="preserve"> C/W INSIDE LAMP,120V 116W,FOR CLASS 1, DIV. 2 </v>
          </cell>
          <cell r="F313">
            <v>0</v>
          </cell>
          <cell r="H313">
            <v>0</v>
          </cell>
          <cell r="J313">
            <v>0</v>
          </cell>
          <cell r="K313">
            <v>0</v>
          </cell>
          <cell r="L313">
            <v>0</v>
          </cell>
          <cell r="M313">
            <v>0</v>
          </cell>
          <cell r="N313">
            <v>0</v>
          </cell>
          <cell r="O313">
            <v>0</v>
          </cell>
          <cell r="P313">
            <v>0</v>
          </cell>
        </row>
        <row r="314">
          <cell r="B314" t="str">
            <v>GROUP D</v>
          </cell>
          <cell r="F314">
            <v>0</v>
          </cell>
          <cell r="H314">
            <v>0</v>
          </cell>
          <cell r="J314">
            <v>0</v>
          </cell>
          <cell r="K314">
            <v>0</v>
          </cell>
          <cell r="L314">
            <v>0</v>
          </cell>
          <cell r="M314">
            <v>0</v>
          </cell>
          <cell r="N314">
            <v>0</v>
          </cell>
          <cell r="O314">
            <v>0</v>
          </cell>
          <cell r="P314">
            <v>0</v>
          </cell>
        </row>
        <row r="315">
          <cell r="A315">
            <v>24</v>
          </cell>
          <cell r="B315" t="str">
            <v xml:space="preserve"> FLASHER UNIT, CAST AL. HOUSING 3 CKT</v>
          </cell>
          <cell r="C315">
            <v>1</v>
          </cell>
          <cell r="D315" t="str">
            <v>SET</v>
          </cell>
          <cell r="E315">
            <v>28800</v>
          </cell>
          <cell r="F315">
            <v>28800</v>
          </cell>
          <cell r="H315">
            <v>0</v>
          </cell>
          <cell r="I315">
            <v>4</v>
          </cell>
          <cell r="J315">
            <v>4</v>
          </cell>
          <cell r="K315">
            <v>28800</v>
          </cell>
          <cell r="L315">
            <v>28800</v>
          </cell>
          <cell r="M315">
            <v>0</v>
          </cell>
          <cell r="N315">
            <v>0</v>
          </cell>
          <cell r="O315">
            <v>1120</v>
          </cell>
          <cell r="P315">
            <v>1120</v>
          </cell>
        </row>
        <row r="316">
          <cell r="B316" t="str">
            <v xml:space="preserve"> SIMULTANEOUS FLASH, 115/240V 3 WIRE, 25A</v>
          </cell>
          <cell r="F316">
            <v>0</v>
          </cell>
          <cell r="H316">
            <v>0</v>
          </cell>
          <cell r="J316">
            <v>0</v>
          </cell>
          <cell r="K316">
            <v>0</v>
          </cell>
          <cell r="L316">
            <v>0</v>
          </cell>
          <cell r="M316">
            <v>0</v>
          </cell>
          <cell r="N316">
            <v>0</v>
          </cell>
          <cell r="O316">
            <v>0</v>
          </cell>
          <cell r="P316">
            <v>0</v>
          </cell>
        </row>
        <row r="317">
          <cell r="B317" t="str">
            <v>FOR CLASS 1, DIV.2 GROUP D</v>
          </cell>
          <cell r="F317">
            <v>0</v>
          </cell>
          <cell r="H317">
            <v>0</v>
          </cell>
          <cell r="J317">
            <v>0</v>
          </cell>
          <cell r="K317">
            <v>0</v>
          </cell>
          <cell r="L317">
            <v>0</v>
          </cell>
          <cell r="M317">
            <v>0</v>
          </cell>
          <cell r="N317">
            <v>0</v>
          </cell>
          <cell r="O317">
            <v>0</v>
          </cell>
          <cell r="P317">
            <v>0</v>
          </cell>
        </row>
        <row r="318">
          <cell r="A318">
            <v>25</v>
          </cell>
          <cell r="B318" t="str">
            <v xml:space="preserve"> PHOTOELECTRIC CONTROL UNIT, 120V 15A, </v>
          </cell>
          <cell r="C318">
            <v>1</v>
          </cell>
          <cell r="D318" t="str">
            <v>SET</v>
          </cell>
          <cell r="E318">
            <v>28800</v>
          </cell>
          <cell r="F318">
            <v>28800</v>
          </cell>
          <cell r="H318">
            <v>0</v>
          </cell>
          <cell r="I318">
            <v>6</v>
          </cell>
          <cell r="J318">
            <v>6</v>
          </cell>
          <cell r="K318">
            <v>28800</v>
          </cell>
          <cell r="L318">
            <v>28800</v>
          </cell>
          <cell r="M318">
            <v>0</v>
          </cell>
          <cell r="N318">
            <v>0</v>
          </cell>
          <cell r="O318">
            <v>1680</v>
          </cell>
          <cell r="P318">
            <v>1680</v>
          </cell>
        </row>
        <row r="319">
          <cell r="B319" t="str">
            <v>FOR CLASS 1, DIV.2 GROUP D</v>
          </cell>
          <cell r="F319">
            <v>0</v>
          </cell>
          <cell r="H319">
            <v>0</v>
          </cell>
          <cell r="J319">
            <v>0</v>
          </cell>
          <cell r="K319">
            <v>0</v>
          </cell>
          <cell r="L319">
            <v>0</v>
          </cell>
          <cell r="M319">
            <v>0</v>
          </cell>
          <cell r="N319">
            <v>0</v>
          </cell>
          <cell r="O319">
            <v>0</v>
          </cell>
          <cell r="P319">
            <v>0</v>
          </cell>
        </row>
        <row r="320">
          <cell r="A320">
            <v>26</v>
          </cell>
          <cell r="B320" t="str">
            <v xml:space="preserve"> AIRCRAFT WARNING LIGHTING POWER PANEL,</v>
          </cell>
          <cell r="C320">
            <v>1</v>
          </cell>
          <cell r="D320" t="str">
            <v>SET</v>
          </cell>
          <cell r="E320">
            <v>60000</v>
          </cell>
          <cell r="F320">
            <v>60000</v>
          </cell>
          <cell r="H320">
            <v>0</v>
          </cell>
          <cell r="I320">
            <v>4</v>
          </cell>
          <cell r="J320">
            <v>4</v>
          </cell>
          <cell r="K320">
            <v>60000</v>
          </cell>
          <cell r="L320">
            <v>60000</v>
          </cell>
          <cell r="M320">
            <v>0</v>
          </cell>
          <cell r="N320">
            <v>0</v>
          </cell>
          <cell r="O320">
            <v>1120</v>
          </cell>
          <cell r="P320">
            <v>1120</v>
          </cell>
        </row>
        <row r="321">
          <cell r="B321" t="str">
            <v xml:space="preserve"> OUTDOOR TYPE, 400L x 200W x 200H, 1PH 3W</v>
          </cell>
          <cell r="F321">
            <v>0</v>
          </cell>
          <cell r="H321">
            <v>0</v>
          </cell>
          <cell r="J321">
            <v>0</v>
          </cell>
          <cell r="K321">
            <v>0</v>
          </cell>
          <cell r="L321">
            <v>0</v>
          </cell>
          <cell r="M321">
            <v>0</v>
          </cell>
          <cell r="N321">
            <v>0</v>
          </cell>
          <cell r="O321">
            <v>0</v>
          </cell>
          <cell r="P321">
            <v>0</v>
          </cell>
        </row>
        <row r="322">
          <cell r="B322" t="str">
            <v xml:space="preserve"> 240V 30AT IC 10KA, STAINLESS STEEL</v>
          </cell>
          <cell r="F322">
            <v>0</v>
          </cell>
          <cell r="H322">
            <v>0</v>
          </cell>
          <cell r="J322">
            <v>0</v>
          </cell>
          <cell r="K322">
            <v>0</v>
          </cell>
          <cell r="L322">
            <v>0</v>
          </cell>
          <cell r="M322">
            <v>0</v>
          </cell>
          <cell r="N322">
            <v>0</v>
          </cell>
          <cell r="O322">
            <v>0</v>
          </cell>
          <cell r="P322">
            <v>0</v>
          </cell>
        </row>
        <row r="323">
          <cell r="B323" t="str">
            <v>FOR CLASS 1, DIV.2 GROUP D</v>
          </cell>
          <cell r="F323">
            <v>0</v>
          </cell>
          <cell r="H323">
            <v>0</v>
          </cell>
          <cell r="J323">
            <v>0</v>
          </cell>
          <cell r="K323">
            <v>0</v>
          </cell>
          <cell r="L323">
            <v>0</v>
          </cell>
          <cell r="M323">
            <v>0</v>
          </cell>
          <cell r="N323">
            <v>0</v>
          </cell>
          <cell r="O323">
            <v>0</v>
          </cell>
          <cell r="P323">
            <v>0</v>
          </cell>
        </row>
        <row r="324">
          <cell r="A324">
            <v>27</v>
          </cell>
          <cell r="B324" t="str">
            <v>RECEPTACLE, EXPLOSION-PROOF 20A-3P-2W</v>
          </cell>
          <cell r="C324">
            <v>8</v>
          </cell>
          <cell r="D324" t="str">
            <v>SET</v>
          </cell>
          <cell r="E324">
            <v>5400</v>
          </cell>
          <cell r="F324">
            <v>43200</v>
          </cell>
          <cell r="H324">
            <v>0</v>
          </cell>
          <cell r="I324">
            <v>4</v>
          </cell>
          <cell r="J324">
            <v>32</v>
          </cell>
          <cell r="K324">
            <v>5400</v>
          </cell>
          <cell r="L324">
            <v>43200</v>
          </cell>
          <cell r="M324">
            <v>0</v>
          </cell>
          <cell r="N324">
            <v>0</v>
          </cell>
          <cell r="O324">
            <v>1120</v>
          </cell>
          <cell r="P324">
            <v>8960</v>
          </cell>
        </row>
        <row r="325">
          <cell r="B325" t="str">
            <v>240V, CLASS 1 DIV.2 GROUP D</v>
          </cell>
          <cell r="F325">
            <v>0</v>
          </cell>
          <cell r="H325">
            <v>0</v>
          </cell>
          <cell r="J325">
            <v>0</v>
          </cell>
          <cell r="K325">
            <v>0</v>
          </cell>
          <cell r="L325">
            <v>0</v>
          </cell>
          <cell r="M325">
            <v>0</v>
          </cell>
          <cell r="N325">
            <v>0</v>
          </cell>
          <cell r="O325">
            <v>0</v>
          </cell>
          <cell r="P325">
            <v>0</v>
          </cell>
        </row>
        <row r="326">
          <cell r="A326">
            <v>28</v>
          </cell>
          <cell r="B326" t="str">
            <v>PLUG 20A-3P-2W EXPLOSION-PROOF</v>
          </cell>
          <cell r="C326">
            <v>4</v>
          </cell>
          <cell r="D326" t="str">
            <v>SET</v>
          </cell>
          <cell r="E326">
            <v>1400</v>
          </cell>
          <cell r="F326">
            <v>5600</v>
          </cell>
          <cell r="H326">
            <v>0</v>
          </cell>
          <cell r="J326">
            <v>0</v>
          </cell>
          <cell r="K326">
            <v>1400</v>
          </cell>
          <cell r="L326">
            <v>5600</v>
          </cell>
          <cell r="M326">
            <v>0</v>
          </cell>
          <cell r="N326">
            <v>0</v>
          </cell>
          <cell r="O326">
            <v>0</v>
          </cell>
          <cell r="P326">
            <v>0</v>
          </cell>
        </row>
        <row r="327">
          <cell r="A327">
            <v>29</v>
          </cell>
          <cell r="B327" t="str">
            <v>FIX. WIRE 1/C STRD. COPPER 600V 200 DEGREE 2.0sq.mm</v>
          </cell>
          <cell r="C327">
            <v>4440</v>
          </cell>
          <cell r="D327" t="str">
            <v>M</v>
          </cell>
          <cell r="E327">
            <v>33</v>
          </cell>
          <cell r="F327">
            <v>146520</v>
          </cell>
          <cell r="H327">
            <v>0</v>
          </cell>
          <cell r="I327">
            <v>0.05</v>
          </cell>
          <cell r="J327">
            <v>222</v>
          </cell>
          <cell r="K327">
            <v>33</v>
          </cell>
          <cell r="L327">
            <v>146520</v>
          </cell>
          <cell r="M327">
            <v>0</v>
          </cell>
          <cell r="N327">
            <v>0</v>
          </cell>
          <cell r="O327">
            <v>14</v>
          </cell>
          <cell r="P327">
            <v>62160</v>
          </cell>
        </row>
        <row r="328">
          <cell r="A328">
            <v>30</v>
          </cell>
          <cell r="B328" t="str">
            <v>R.S.G CONDUIT W/COUPLING,  3/4"</v>
          </cell>
          <cell r="C328">
            <v>2180</v>
          </cell>
          <cell r="D328" t="str">
            <v>M</v>
          </cell>
          <cell r="E328">
            <v>32</v>
          </cell>
          <cell r="F328">
            <v>69760</v>
          </cell>
          <cell r="H328">
            <v>0</v>
          </cell>
          <cell r="I328">
            <v>0.47</v>
          </cell>
          <cell r="J328">
            <v>1025</v>
          </cell>
          <cell r="K328">
            <v>32</v>
          </cell>
          <cell r="L328">
            <v>69760</v>
          </cell>
          <cell r="M328">
            <v>0</v>
          </cell>
          <cell r="N328">
            <v>0</v>
          </cell>
          <cell r="O328">
            <v>132</v>
          </cell>
          <cell r="P328">
            <v>287760</v>
          </cell>
        </row>
        <row r="329">
          <cell r="A329">
            <v>31</v>
          </cell>
          <cell r="B329" t="str">
            <v>R.S.G CONDUIT W/COUPLING 1"</v>
          </cell>
          <cell r="C329">
            <v>100</v>
          </cell>
          <cell r="D329" t="str">
            <v>M</v>
          </cell>
          <cell r="E329">
            <v>49</v>
          </cell>
          <cell r="F329">
            <v>4900</v>
          </cell>
          <cell r="H329">
            <v>0</v>
          </cell>
          <cell r="I329">
            <v>0.54</v>
          </cell>
          <cell r="J329">
            <v>54</v>
          </cell>
          <cell r="K329">
            <v>49</v>
          </cell>
          <cell r="L329">
            <v>4900</v>
          </cell>
          <cell r="M329">
            <v>0</v>
          </cell>
          <cell r="N329">
            <v>0</v>
          </cell>
          <cell r="O329">
            <v>151</v>
          </cell>
          <cell r="P329">
            <v>15100</v>
          </cell>
        </row>
        <row r="330">
          <cell r="A330">
            <v>32</v>
          </cell>
          <cell r="B330" t="str">
            <v>R.S.G CONDUIT W/COUPLING 1-1/2"</v>
          </cell>
          <cell r="C330">
            <v>600</v>
          </cell>
          <cell r="D330" t="str">
            <v>M</v>
          </cell>
          <cell r="E330">
            <v>78</v>
          </cell>
          <cell r="F330">
            <v>46800</v>
          </cell>
          <cell r="H330">
            <v>0</v>
          </cell>
          <cell r="I330">
            <v>0.76</v>
          </cell>
          <cell r="J330">
            <v>456</v>
          </cell>
          <cell r="K330">
            <v>78</v>
          </cell>
          <cell r="L330">
            <v>46800</v>
          </cell>
          <cell r="M330">
            <v>0</v>
          </cell>
          <cell r="N330">
            <v>0</v>
          </cell>
          <cell r="O330">
            <v>213</v>
          </cell>
          <cell r="P330">
            <v>127800</v>
          </cell>
        </row>
        <row r="331">
          <cell r="A331">
            <v>33</v>
          </cell>
          <cell r="B331" t="str">
            <v>PVC CONDUIT 1-1/2"</v>
          </cell>
          <cell r="C331">
            <v>350</v>
          </cell>
          <cell r="D331" t="str">
            <v>M</v>
          </cell>
          <cell r="E331">
            <v>26</v>
          </cell>
          <cell r="F331">
            <v>9100</v>
          </cell>
          <cell r="H331">
            <v>0</v>
          </cell>
          <cell r="I331">
            <v>0.26</v>
          </cell>
          <cell r="J331">
            <v>91</v>
          </cell>
          <cell r="K331">
            <v>26</v>
          </cell>
          <cell r="L331">
            <v>9100</v>
          </cell>
          <cell r="M331">
            <v>0</v>
          </cell>
          <cell r="N331">
            <v>0</v>
          </cell>
          <cell r="O331">
            <v>73</v>
          </cell>
          <cell r="P331">
            <v>25550</v>
          </cell>
        </row>
        <row r="332">
          <cell r="A332">
            <v>34</v>
          </cell>
          <cell r="B332" t="str">
            <v>PVC CONDUIT ,  2"</v>
          </cell>
          <cell r="C332">
            <v>10615</v>
          </cell>
          <cell r="D332" t="str">
            <v>M</v>
          </cell>
          <cell r="E332">
            <v>38</v>
          </cell>
          <cell r="F332">
            <v>403370</v>
          </cell>
          <cell r="H332">
            <v>0</v>
          </cell>
          <cell r="I332">
            <v>0.3</v>
          </cell>
          <cell r="J332">
            <v>3185</v>
          </cell>
          <cell r="K332">
            <v>38</v>
          </cell>
          <cell r="L332">
            <v>403370</v>
          </cell>
          <cell r="M332">
            <v>0</v>
          </cell>
          <cell r="N332">
            <v>0</v>
          </cell>
          <cell r="O332">
            <v>84</v>
          </cell>
          <cell r="P332">
            <v>891660</v>
          </cell>
        </row>
        <row r="333">
          <cell r="A333">
            <v>35</v>
          </cell>
          <cell r="B333" t="str">
            <v>CONDUIT FITTINGS &amp; ACCESSORIES</v>
          </cell>
          <cell r="C333">
            <v>1</v>
          </cell>
          <cell r="D333" t="str">
            <v>LOT</v>
          </cell>
          <cell r="E333">
            <v>242920</v>
          </cell>
          <cell r="F333">
            <v>242920</v>
          </cell>
          <cell r="H333">
            <v>0</v>
          </cell>
          <cell r="I333">
            <v>460.5</v>
          </cell>
          <cell r="J333">
            <v>461</v>
          </cell>
          <cell r="K333">
            <v>242920</v>
          </cell>
          <cell r="L333">
            <v>242920</v>
          </cell>
          <cell r="M333">
            <v>0</v>
          </cell>
          <cell r="N333">
            <v>0</v>
          </cell>
          <cell r="O333">
            <v>128940</v>
          </cell>
          <cell r="P333">
            <v>128940</v>
          </cell>
        </row>
        <row r="334">
          <cell r="A334">
            <v>36</v>
          </cell>
          <cell r="B334" t="str">
            <v>600V PVC WIRE 3.5 sq.mm</v>
          </cell>
          <cell r="C334">
            <v>3500</v>
          </cell>
          <cell r="D334" t="str">
            <v>M</v>
          </cell>
          <cell r="E334">
            <v>3</v>
          </cell>
          <cell r="F334">
            <v>10500</v>
          </cell>
          <cell r="H334">
            <v>0</v>
          </cell>
          <cell r="I334">
            <v>4.1000000000000002E-2</v>
          </cell>
          <cell r="J334">
            <v>144</v>
          </cell>
          <cell r="K334">
            <v>3</v>
          </cell>
          <cell r="L334">
            <v>10500</v>
          </cell>
          <cell r="M334">
            <v>0</v>
          </cell>
          <cell r="N334">
            <v>0</v>
          </cell>
          <cell r="O334">
            <v>11</v>
          </cell>
          <cell r="P334">
            <v>38500</v>
          </cell>
        </row>
        <row r="335">
          <cell r="A335">
            <v>37</v>
          </cell>
          <cell r="B335" t="str">
            <v>600V PVC WIRE 5.5sq.mm</v>
          </cell>
          <cell r="C335">
            <v>3240</v>
          </cell>
          <cell r="D335" t="str">
            <v>M</v>
          </cell>
          <cell r="E335">
            <v>4</v>
          </cell>
          <cell r="F335">
            <v>12960</v>
          </cell>
          <cell r="H335">
            <v>0</v>
          </cell>
          <cell r="I335">
            <v>5.1999999999999998E-2</v>
          </cell>
          <cell r="J335">
            <v>168</v>
          </cell>
          <cell r="K335">
            <v>4</v>
          </cell>
          <cell r="L335">
            <v>12960</v>
          </cell>
          <cell r="M335">
            <v>0</v>
          </cell>
          <cell r="N335">
            <v>0</v>
          </cell>
          <cell r="O335">
            <v>15</v>
          </cell>
          <cell r="P335">
            <v>48600</v>
          </cell>
        </row>
        <row r="336">
          <cell r="A336">
            <v>38</v>
          </cell>
          <cell r="B336" t="str">
            <v>600V XLPE 5/C-38sq.mm</v>
          </cell>
          <cell r="C336">
            <v>10615</v>
          </cell>
          <cell r="D336" t="str">
            <v>M</v>
          </cell>
          <cell r="E336">
            <v>200</v>
          </cell>
          <cell r="F336">
            <v>2123000</v>
          </cell>
          <cell r="H336">
            <v>0</v>
          </cell>
          <cell r="I336">
            <v>0.31</v>
          </cell>
          <cell r="J336">
            <v>3291</v>
          </cell>
          <cell r="K336">
            <v>200</v>
          </cell>
          <cell r="L336">
            <v>2123000</v>
          </cell>
          <cell r="M336">
            <v>0</v>
          </cell>
          <cell r="N336">
            <v>0</v>
          </cell>
          <cell r="O336">
            <v>87</v>
          </cell>
          <cell r="P336">
            <v>923505</v>
          </cell>
        </row>
        <row r="337">
          <cell r="A337">
            <v>39</v>
          </cell>
          <cell r="B337" t="str">
            <v>600V XLPE 4/C 14 sq.mm</v>
          </cell>
          <cell r="C337">
            <v>500</v>
          </cell>
          <cell r="D337" t="str">
            <v>M</v>
          </cell>
          <cell r="E337">
            <v>61</v>
          </cell>
          <cell r="F337">
            <v>30500</v>
          </cell>
          <cell r="H337">
            <v>0</v>
          </cell>
          <cell r="I337">
            <v>0.17799999999999999</v>
          </cell>
          <cell r="J337">
            <v>89</v>
          </cell>
          <cell r="K337">
            <v>61</v>
          </cell>
          <cell r="L337">
            <v>30500</v>
          </cell>
          <cell r="M337">
            <v>0</v>
          </cell>
          <cell r="N337">
            <v>0</v>
          </cell>
          <cell r="O337">
            <v>50</v>
          </cell>
          <cell r="P337">
            <v>25000</v>
          </cell>
        </row>
        <row r="338">
          <cell r="A338">
            <v>40</v>
          </cell>
          <cell r="B338" t="str">
            <v>HOT DIPPED GALVALNIZED STEEL U-CHANNEL 41x41x2.0t</v>
          </cell>
          <cell r="C338">
            <v>350</v>
          </cell>
          <cell r="D338" t="str">
            <v>M</v>
          </cell>
          <cell r="E338">
            <v>82</v>
          </cell>
          <cell r="F338">
            <v>28700</v>
          </cell>
          <cell r="H338">
            <v>0</v>
          </cell>
          <cell r="I338">
            <v>0.40699999999999997</v>
          </cell>
          <cell r="J338">
            <v>142</v>
          </cell>
          <cell r="K338">
            <v>82</v>
          </cell>
          <cell r="L338">
            <v>28700</v>
          </cell>
          <cell r="M338">
            <v>0</v>
          </cell>
          <cell r="N338">
            <v>0</v>
          </cell>
          <cell r="O338">
            <v>114</v>
          </cell>
          <cell r="P338">
            <v>39900</v>
          </cell>
        </row>
        <row r="339">
          <cell r="A339">
            <v>41</v>
          </cell>
          <cell r="B339" t="str">
            <v>EXCAVATION</v>
          </cell>
          <cell r="C339">
            <v>1910</v>
          </cell>
          <cell r="D339" t="str">
            <v>M3</v>
          </cell>
          <cell r="E339" t="str">
            <v>M+L</v>
          </cell>
          <cell r="F339" t="str">
            <v>M+L</v>
          </cell>
          <cell r="H339">
            <v>0</v>
          </cell>
          <cell r="J339">
            <v>0</v>
          </cell>
          <cell r="K339" t="str">
            <v>M+L</v>
          </cell>
          <cell r="L339" t="str">
            <v>M+L</v>
          </cell>
          <cell r="M339">
            <v>0</v>
          </cell>
          <cell r="N339">
            <v>0</v>
          </cell>
          <cell r="O339">
            <v>60</v>
          </cell>
          <cell r="P339">
            <v>114600</v>
          </cell>
        </row>
        <row r="340">
          <cell r="A340">
            <v>42</v>
          </cell>
          <cell r="B340" t="str">
            <v>BACKFILL</v>
          </cell>
          <cell r="C340">
            <v>1910</v>
          </cell>
          <cell r="D340" t="str">
            <v>M3</v>
          </cell>
          <cell r="E340" t="str">
            <v>M+L</v>
          </cell>
          <cell r="F340" t="str">
            <v>M+L</v>
          </cell>
          <cell r="H340">
            <v>0</v>
          </cell>
          <cell r="J340">
            <v>0</v>
          </cell>
          <cell r="K340" t="str">
            <v>M+L</v>
          </cell>
          <cell r="L340" t="str">
            <v>M+L</v>
          </cell>
          <cell r="M340">
            <v>0</v>
          </cell>
          <cell r="N340">
            <v>0</v>
          </cell>
          <cell r="O340">
            <v>100</v>
          </cell>
          <cell r="P340">
            <v>191000</v>
          </cell>
        </row>
        <row r="341">
          <cell r="A341">
            <v>43</v>
          </cell>
          <cell r="B341" t="str">
            <v>MISCELLANEOUS MATERIALS</v>
          </cell>
          <cell r="C341">
            <v>1</v>
          </cell>
          <cell r="D341" t="str">
            <v>LOT</v>
          </cell>
          <cell r="E341">
            <v>456514</v>
          </cell>
          <cell r="F341">
            <v>456514</v>
          </cell>
          <cell r="H341">
            <v>0</v>
          </cell>
          <cell r="I341">
            <v>679.40000000000009</v>
          </cell>
          <cell r="J341">
            <v>679</v>
          </cell>
          <cell r="K341">
            <v>456514</v>
          </cell>
          <cell r="L341">
            <v>456514</v>
          </cell>
          <cell r="M341">
            <v>0</v>
          </cell>
          <cell r="N341">
            <v>0</v>
          </cell>
          <cell r="O341">
            <v>190232</v>
          </cell>
          <cell r="P341">
            <v>190232</v>
          </cell>
        </row>
        <row r="342">
          <cell r="B342" t="str">
            <v>SUB-TOTAL : (C)</v>
          </cell>
          <cell r="F342">
            <v>9586794</v>
          </cell>
          <cell r="H342">
            <v>0</v>
          </cell>
          <cell r="J342">
            <v>14267</v>
          </cell>
          <cell r="K342">
            <v>0</v>
          </cell>
          <cell r="L342">
            <v>9586794</v>
          </cell>
          <cell r="M342">
            <v>0</v>
          </cell>
          <cell r="N342">
            <v>0</v>
          </cell>
          <cell r="O342">
            <v>0</v>
          </cell>
          <cell r="P342">
            <v>4303107</v>
          </cell>
        </row>
        <row r="343">
          <cell r="H343">
            <v>0</v>
          </cell>
          <cell r="J343">
            <v>0</v>
          </cell>
          <cell r="K343">
            <v>0</v>
          </cell>
          <cell r="L343">
            <v>0</v>
          </cell>
          <cell r="M343">
            <v>0</v>
          </cell>
          <cell r="N343">
            <v>0</v>
          </cell>
          <cell r="O343">
            <v>0</v>
          </cell>
        </row>
        <row r="344">
          <cell r="F344">
            <v>0</v>
          </cell>
          <cell r="H344">
            <v>0</v>
          </cell>
          <cell r="J344">
            <v>0</v>
          </cell>
          <cell r="K344">
            <v>0</v>
          </cell>
          <cell r="L344">
            <v>0</v>
          </cell>
          <cell r="M344">
            <v>0</v>
          </cell>
          <cell r="N344">
            <v>0</v>
          </cell>
          <cell r="O344">
            <v>0</v>
          </cell>
          <cell r="P344">
            <v>0</v>
          </cell>
        </row>
        <row r="345">
          <cell r="A345" t="str">
            <v xml:space="preserve">  D.</v>
          </cell>
          <cell r="B345" t="str">
            <v>GROUNDING  SYSTEM</v>
          </cell>
          <cell r="F345">
            <v>0</v>
          </cell>
          <cell r="H345">
            <v>0</v>
          </cell>
          <cell r="J345">
            <v>0</v>
          </cell>
          <cell r="K345">
            <v>0</v>
          </cell>
          <cell r="L345">
            <v>0</v>
          </cell>
          <cell r="M345">
            <v>0</v>
          </cell>
          <cell r="N345">
            <v>0</v>
          </cell>
          <cell r="O345">
            <v>0</v>
          </cell>
          <cell r="P345">
            <v>0</v>
          </cell>
        </row>
        <row r="346">
          <cell r="A346">
            <v>1</v>
          </cell>
          <cell r="B346" t="str">
            <v xml:space="preserve"> GROUND WIRE, BARE CONDUCTOR 60 sq.mm</v>
          </cell>
          <cell r="C346">
            <v>8000</v>
          </cell>
          <cell r="D346" t="str">
            <v>M</v>
          </cell>
          <cell r="E346">
            <v>47</v>
          </cell>
          <cell r="F346">
            <v>376000</v>
          </cell>
          <cell r="H346">
            <v>0</v>
          </cell>
          <cell r="I346">
            <v>0.14099999999999999</v>
          </cell>
          <cell r="J346">
            <v>1128</v>
          </cell>
          <cell r="K346">
            <v>47</v>
          </cell>
          <cell r="L346">
            <v>376000</v>
          </cell>
          <cell r="M346">
            <v>0</v>
          </cell>
          <cell r="N346">
            <v>0</v>
          </cell>
          <cell r="O346">
            <v>39</v>
          </cell>
          <cell r="P346">
            <v>312000</v>
          </cell>
        </row>
        <row r="347">
          <cell r="A347">
            <v>2</v>
          </cell>
          <cell r="B347" t="str">
            <v xml:space="preserve"> DITTO, BUT38 sq.mm</v>
          </cell>
          <cell r="C347">
            <v>620</v>
          </cell>
          <cell r="D347" t="str">
            <v>M</v>
          </cell>
          <cell r="E347">
            <v>32</v>
          </cell>
          <cell r="F347">
            <v>19840</v>
          </cell>
          <cell r="H347">
            <v>0</v>
          </cell>
          <cell r="I347">
            <v>0.11700000000000001</v>
          </cell>
          <cell r="J347">
            <v>73</v>
          </cell>
          <cell r="K347">
            <v>32</v>
          </cell>
          <cell r="L347">
            <v>19840</v>
          </cell>
          <cell r="M347">
            <v>0</v>
          </cell>
          <cell r="N347">
            <v>0</v>
          </cell>
          <cell r="O347">
            <v>33</v>
          </cell>
          <cell r="P347">
            <v>20460</v>
          </cell>
        </row>
        <row r="348">
          <cell r="A348">
            <v>3</v>
          </cell>
          <cell r="B348" t="str">
            <v xml:space="preserve"> GROUND ROD, 3/4" x 10 FT</v>
          </cell>
          <cell r="C348">
            <v>208</v>
          </cell>
          <cell r="D348" t="str">
            <v>PCS</v>
          </cell>
          <cell r="E348">
            <v>350</v>
          </cell>
          <cell r="F348">
            <v>72800</v>
          </cell>
          <cell r="H348">
            <v>0</v>
          </cell>
          <cell r="I348">
            <v>5</v>
          </cell>
          <cell r="J348">
            <v>1040</v>
          </cell>
          <cell r="K348">
            <v>350</v>
          </cell>
          <cell r="L348">
            <v>72800</v>
          </cell>
          <cell r="M348">
            <v>0</v>
          </cell>
          <cell r="N348">
            <v>0</v>
          </cell>
          <cell r="O348">
            <v>1400</v>
          </cell>
          <cell r="P348">
            <v>291200</v>
          </cell>
        </row>
        <row r="349">
          <cell r="A349">
            <v>4</v>
          </cell>
          <cell r="B349" t="str">
            <v xml:space="preserve"> CADWELD GROUND POWDER CARTRIDGE SIZE 45</v>
          </cell>
          <cell r="C349">
            <v>170</v>
          </cell>
          <cell r="D349" t="str">
            <v>PCS</v>
          </cell>
          <cell r="E349">
            <v>45</v>
          </cell>
          <cell r="F349">
            <v>7650</v>
          </cell>
          <cell r="H349">
            <v>0</v>
          </cell>
          <cell r="I349">
            <v>0.5</v>
          </cell>
          <cell r="J349">
            <v>85</v>
          </cell>
          <cell r="K349">
            <v>45</v>
          </cell>
          <cell r="L349">
            <v>7650</v>
          </cell>
          <cell r="M349">
            <v>0</v>
          </cell>
          <cell r="N349">
            <v>0</v>
          </cell>
          <cell r="O349">
            <v>140</v>
          </cell>
          <cell r="P349">
            <v>23800</v>
          </cell>
        </row>
        <row r="350">
          <cell r="A350">
            <v>5</v>
          </cell>
          <cell r="B350" t="str">
            <v xml:space="preserve"> CADWELD GROUND POWDER CARTRIDGE SIZE 90</v>
          </cell>
          <cell r="C350">
            <v>93</v>
          </cell>
          <cell r="D350" t="str">
            <v>PCS</v>
          </cell>
          <cell r="E350">
            <v>90</v>
          </cell>
          <cell r="F350">
            <v>8370</v>
          </cell>
          <cell r="H350">
            <v>0</v>
          </cell>
          <cell r="I350">
            <v>0.5</v>
          </cell>
          <cell r="J350">
            <v>47</v>
          </cell>
          <cell r="K350">
            <v>90</v>
          </cell>
          <cell r="L350">
            <v>8370</v>
          </cell>
          <cell r="M350">
            <v>0</v>
          </cell>
          <cell r="N350">
            <v>0</v>
          </cell>
          <cell r="O350">
            <v>140</v>
          </cell>
          <cell r="P350">
            <v>13020</v>
          </cell>
        </row>
        <row r="351">
          <cell r="A351">
            <v>6</v>
          </cell>
          <cell r="B351" t="str">
            <v xml:space="preserve"> CADWELD GROUND POWDER CARTRIDGE SIZE 115</v>
          </cell>
          <cell r="C351">
            <v>159</v>
          </cell>
          <cell r="D351" t="str">
            <v>PCS</v>
          </cell>
          <cell r="E351">
            <v>115</v>
          </cell>
          <cell r="F351">
            <v>18285</v>
          </cell>
          <cell r="H351">
            <v>0</v>
          </cell>
          <cell r="I351">
            <v>0.5</v>
          </cell>
          <cell r="J351">
            <v>80</v>
          </cell>
          <cell r="K351">
            <v>115</v>
          </cell>
          <cell r="L351">
            <v>18285</v>
          </cell>
          <cell r="M351">
            <v>0</v>
          </cell>
          <cell r="N351">
            <v>0</v>
          </cell>
          <cell r="O351">
            <v>140</v>
          </cell>
          <cell r="P351">
            <v>22260</v>
          </cell>
        </row>
        <row r="352">
          <cell r="A352">
            <v>7</v>
          </cell>
          <cell r="B352" t="str">
            <v xml:space="preserve"> CADWELD MOLD, FOR CABLE TO GROUND ROD</v>
          </cell>
          <cell r="C352">
            <v>10</v>
          </cell>
          <cell r="D352" t="str">
            <v>PCS</v>
          </cell>
          <cell r="E352">
            <v>1250</v>
          </cell>
          <cell r="F352">
            <v>12500</v>
          </cell>
          <cell r="H352">
            <v>0</v>
          </cell>
          <cell r="J352">
            <v>0</v>
          </cell>
          <cell r="K352">
            <v>1250</v>
          </cell>
          <cell r="L352">
            <v>12500</v>
          </cell>
          <cell r="M352">
            <v>0</v>
          </cell>
          <cell r="N352">
            <v>0</v>
          </cell>
          <cell r="O352">
            <v>0</v>
          </cell>
          <cell r="P352">
            <v>0</v>
          </cell>
        </row>
        <row r="353">
          <cell r="B353" t="str">
            <v xml:space="preserve"> CADWELD GTC-182G</v>
          </cell>
          <cell r="F353">
            <v>0</v>
          </cell>
          <cell r="H353">
            <v>0</v>
          </cell>
          <cell r="J353">
            <v>0</v>
          </cell>
          <cell r="K353">
            <v>0</v>
          </cell>
          <cell r="L353">
            <v>0</v>
          </cell>
          <cell r="M353">
            <v>0</v>
          </cell>
          <cell r="N353">
            <v>0</v>
          </cell>
          <cell r="O353">
            <v>0</v>
          </cell>
          <cell r="P353">
            <v>0</v>
          </cell>
        </row>
        <row r="354">
          <cell r="A354">
            <v>8</v>
          </cell>
          <cell r="B354" t="str">
            <v xml:space="preserve"> CADWELD MOLD, FOR CABLE TO CABLE</v>
          </cell>
          <cell r="C354">
            <v>5</v>
          </cell>
          <cell r="D354" t="str">
            <v>PCS</v>
          </cell>
          <cell r="E354">
            <v>1250</v>
          </cell>
          <cell r="F354">
            <v>6250</v>
          </cell>
          <cell r="H354">
            <v>0</v>
          </cell>
          <cell r="J354">
            <v>0</v>
          </cell>
          <cell r="K354">
            <v>1250</v>
          </cell>
          <cell r="L354">
            <v>6250</v>
          </cell>
          <cell r="M354">
            <v>0</v>
          </cell>
          <cell r="N354">
            <v>0</v>
          </cell>
          <cell r="O354">
            <v>0</v>
          </cell>
          <cell r="P354">
            <v>0</v>
          </cell>
        </row>
        <row r="355">
          <cell r="B355" t="str">
            <v xml:space="preserve"> CADWELD TAC-2G2G</v>
          </cell>
          <cell r="F355">
            <v>0</v>
          </cell>
          <cell r="H355">
            <v>0</v>
          </cell>
          <cell r="J355">
            <v>0</v>
          </cell>
          <cell r="K355">
            <v>0</v>
          </cell>
          <cell r="L355">
            <v>0</v>
          </cell>
          <cell r="M355">
            <v>0</v>
          </cell>
          <cell r="N355">
            <v>0</v>
          </cell>
          <cell r="O355">
            <v>0</v>
          </cell>
          <cell r="P355">
            <v>0</v>
          </cell>
        </row>
        <row r="356">
          <cell r="A356">
            <v>9</v>
          </cell>
          <cell r="B356" t="str">
            <v xml:space="preserve"> DITTO, BUT CADWELD TAC-2G1V</v>
          </cell>
          <cell r="C356">
            <v>10</v>
          </cell>
          <cell r="D356" t="str">
            <v>PCS</v>
          </cell>
          <cell r="E356">
            <v>1250</v>
          </cell>
          <cell r="F356">
            <v>12500</v>
          </cell>
          <cell r="H356">
            <v>0</v>
          </cell>
          <cell r="J356">
            <v>0</v>
          </cell>
          <cell r="K356">
            <v>1250</v>
          </cell>
          <cell r="L356">
            <v>12500</v>
          </cell>
          <cell r="M356">
            <v>0</v>
          </cell>
          <cell r="N356">
            <v>0</v>
          </cell>
          <cell r="O356">
            <v>0</v>
          </cell>
          <cell r="P356">
            <v>0</v>
          </cell>
        </row>
        <row r="357">
          <cell r="A357">
            <v>10</v>
          </cell>
          <cell r="B357" t="str">
            <v xml:space="preserve"> GROUND CONNECTOR FOR CABLE TO ROD OR PIPE</v>
          </cell>
          <cell r="C357">
            <v>50</v>
          </cell>
          <cell r="D357" t="str">
            <v>PCS</v>
          </cell>
          <cell r="E357">
            <v>650</v>
          </cell>
          <cell r="F357">
            <v>32500</v>
          </cell>
          <cell r="H357">
            <v>0</v>
          </cell>
          <cell r="I357">
            <v>1</v>
          </cell>
          <cell r="J357">
            <v>50</v>
          </cell>
          <cell r="K357">
            <v>650</v>
          </cell>
          <cell r="L357">
            <v>32500</v>
          </cell>
          <cell r="M357">
            <v>0</v>
          </cell>
          <cell r="N357">
            <v>0</v>
          </cell>
          <cell r="O357">
            <v>280</v>
          </cell>
          <cell r="P357">
            <v>14000</v>
          </cell>
        </row>
        <row r="358">
          <cell r="B358" t="str">
            <v xml:space="preserve"> BURNDY GK-6429</v>
          </cell>
          <cell r="F358">
            <v>0</v>
          </cell>
          <cell r="H358">
            <v>0</v>
          </cell>
          <cell r="J358">
            <v>0</v>
          </cell>
          <cell r="K358">
            <v>0</v>
          </cell>
          <cell r="L358">
            <v>0</v>
          </cell>
          <cell r="M358">
            <v>0</v>
          </cell>
          <cell r="N358">
            <v>0</v>
          </cell>
          <cell r="O358">
            <v>0</v>
          </cell>
          <cell r="P358">
            <v>0</v>
          </cell>
        </row>
        <row r="359">
          <cell r="A359">
            <v>11</v>
          </cell>
          <cell r="B359" t="str">
            <v xml:space="preserve"> GROUND TERMINAL BOX, 450MMx300MMx150MMx1.6t WITH</v>
          </cell>
          <cell r="C359">
            <v>25</v>
          </cell>
          <cell r="D359" t="str">
            <v>SET</v>
          </cell>
          <cell r="E359">
            <v>3500</v>
          </cell>
          <cell r="F359">
            <v>87500</v>
          </cell>
          <cell r="H359">
            <v>0</v>
          </cell>
          <cell r="I359">
            <v>6</v>
          </cell>
          <cell r="J359">
            <v>150</v>
          </cell>
          <cell r="K359">
            <v>3500</v>
          </cell>
          <cell r="L359">
            <v>87500</v>
          </cell>
          <cell r="M359">
            <v>0</v>
          </cell>
          <cell r="N359">
            <v>0</v>
          </cell>
          <cell r="O359">
            <v>1680</v>
          </cell>
          <cell r="P359">
            <v>42000</v>
          </cell>
        </row>
        <row r="360">
          <cell r="B360" t="str">
            <v>GROUNDING BUS 300Mx50MMx6t</v>
          </cell>
          <cell r="F360">
            <v>0</v>
          </cell>
          <cell r="H360">
            <v>0</v>
          </cell>
          <cell r="J360">
            <v>0</v>
          </cell>
          <cell r="K360">
            <v>0</v>
          </cell>
          <cell r="L360">
            <v>0</v>
          </cell>
          <cell r="M360">
            <v>0</v>
          </cell>
          <cell r="N360">
            <v>0</v>
          </cell>
          <cell r="O360">
            <v>0</v>
          </cell>
          <cell r="P360">
            <v>0</v>
          </cell>
        </row>
        <row r="361">
          <cell r="A361">
            <v>12</v>
          </cell>
          <cell r="B361" t="str">
            <v xml:space="preserve"> CABLE LUG, COPPER FOR 60 sq.mm</v>
          </cell>
          <cell r="C361">
            <v>92</v>
          </cell>
          <cell r="D361" t="str">
            <v>PCS</v>
          </cell>
          <cell r="E361">
            <v>60</v>
          </cell>
          <cell r="F361">
            <v>5520</v>
          </cell>
          <cell r="H361">
            <v>0</v>
          </cell>
          <cell r="I361">
            <v>0.5</v>
          </cell>
          <cell r="J361">
            <v>46</v>
          </cell>
          <cell r="K361">
            <v>60</v>
          </cell>
          <cell r="L361">
            <v>5520</v>
          </cell>
          <cell r="M361">
            <v>0</v>
          </cell>
          <cell r="N361">
            <v>0</v>
          </cell>
          <cell r="O361">
            <v>140</v>
          </cell>
          <cell r="P361">
            <v>12880</v>
          </cell>
        </row>
        <row r="362">
          <cell r="A362">
            <v>13</v>
          </cell>
          <cell r="B362" t="str">
            <v xml:space="preserve"> DITTO, BUT FOR 38 sq.mm</v>
          </cell>
          <cell r="C362">
            <v>169</v>
          </cell>
          <cell r="D362" t="str">
            <v>PCS</v>
          </cell>
          <cell r="E362">
            <v>38</v>
          </cell>
          <cell r="F362">
            <v>6422</v>
          </cell>
          <cell r="H362">
            <v>0</v>
          </cell>
          <cell r="I362">
            <v>0.5</v>
          </cell>
          <cell r="J362">
            <v>85</v>
          </cell>
          <cell r="K362">
            <v>38</v>
          </cell>
          <cell r="L362">
            <v>6422</v>
          </cell>
          <cell r="M362">
            <v>0</v>
          </cell>
          <cell r="N362">
            <v>0</v>
          </cell>
          <cell r="O362">
            <v>140</v>
          </cell>
          <cell r="P362">
            <v>23660</v>
          </cell>
        </row>
        <row r="363">
          <cell r="A363">
            <v>14</v>
          </cell>
          <cell r="B363" t="str">
            <v xml:space="preserve"> CONCRETE PIPE WITH COVER 12" DIA. 2 FT LG</v>
          </cell>
          <cell r="C363">
            <v>50</v>
          </cell>
          <cell r="D363" t="str">
            <v>PCS</v>
          </cell>
          <cell r="E363">
            <v>2800</v>
          </cell>
          <cell r="F363">
            <v>140000</v>
          </cell>
          <cell r="H363">
            <v>0</v>
          </cell>
          <cell r="I363">
            <v>3</v>
          </cell>
          <cell r="J363">
            <v>150</v>
          </cell>
          <cell r="K363">
            <v>2800</v>
          </cell>
          <cell r="L363">
            <v>140000</v>
          </cell>
          <cell r="M363">
            <v>0</v>
          </cell>
          <cell r="N363">
            <v>0</v>
          </cell>
          <cell r="O363">
            <v>840</v>
          </cell>
          <cell r="P363">
            <v>42000</v>
          </cell>
        </row>
        <row r="364">
          <cell r="A364">
            <v>15</v>
          </cell>
          <cell r="B364" t="str">
            <v xml:space="preserve"> STEEL PLATE, SS41, 1829x6401x6t</v>
          </cell>
          <cell r="C364">
            <v>1</v>
          </cell>
          <cell r="D364" t="str">
            <v>PCS</v>
          </cell>
          <cell r="E364">
            <v>10000</v>
          </cell>
          <cell r="F364">
            <v>10000</v>
          </cell>
          <cell r="H364">
            <v>0</v>
          </cell>
          <cell r="I364">
            <v>20</v>
          </cell>
          <cell r="J364">
            <v>20</v>
          </cell>
          <cell r="K364">
            <v>10000</v>
          </cell>
          <cell r="L364">
            <v>10000</v>
          </cell>
          <cell r="M364">
            <v>0</v>
          </cell>
          <cell r="N364">
            <v>0</v>
          </cell>
          <cell r="O364">
            <v>5600</v>
          </cell>
          <cell r="P364">
            <v>5600</v>
          </cell>
        </row>
        <row r="365">
          <cell r="A365">
            <v>16</v>
          </cell>
          <cell r="B365" t="str">
            <v xml:space="preserve"> CONDUIT CLAMP, ONE-HOLE 3/4"</v>
          </cell>
          <cell r="C365">
            <v>265</v>
          </cell>
          <cell r="D365" t="str">
            <v>PCS</v>
          </cell>
          <cell r="E365">
            <v>4</v>
          </cell>
          <cell r="F365">
            <v>1060</v>
          </cell>
          <cell r="H365">
            <v>0</v>
          </cell>
          <cell r="I365">
            <v>0.5</v>
          </cell>
          <cell r="J365">
            <v>133</v>
          </cell>
          <cell r="K365">
            <v>4</v>
          </cell>
          <cell r="L365">
            <v>1060</v>
          </cell>
          <cell r="M365">
            <v>0</v>
          </cell>
          <cell r="N365">
            <v>0</v>
          </cell>
          <cell r="O365">
            <v>140</v>
          </cell>
          <cell r="P365">
            <v>37100</v>
          </cell>
        </row>
        <row r="366">
          <cell r="A366">
            <v>17</v>
          </cell>
          <cell r="B366" t="str">
            <v xml:space="preserve"> PVC CONDUIT, SCHEDULE B, CNS1302  3/4"</v>
          </cell>
          <cell r="C366">
            <v>265</v>
          </cell>
          <cell r="D366" t="str">
            <v>M</v>
          </cell>
          <cell r="E366">
            <v>12</v>
          </cell>
          <cell r="F366">
            <v>3180</v>
          </cell>
          <cell r="H366">
            <v>0</v>
          </cell>
          <cell r="I366">
            <v>0.28000000000000003</v>
          </cell>
          <cell r="J366">
            <v>74</v>
          </cell>
          <cell r="K366">
            <v>12</v>
          </cell>
          <cell r="L366">
            <v>3180</v>
          </cell>
          <cell r="M366">
            <v>0</v>
          </cell>
          <cell r="N366">
            <v>0</v>
          </cell>
          <cell r="O366">
            <v>78</v>
          </cell>
          <cell r="P366">
            <v>20670</v>
          </cell>
        </row>
        <row r="367">
          <cell r="A367">
            <v>18</v>
          </cell>
          <cell r="B367" t="str">
            <v xml:space="preserve"> EXCAVATION</v>
          </cell>
          <cell r="C367">
            <v>1550</v>
          </cell>
          <cell r="D367" t="str">
            <v>M3</v>
          </cell>
          <cell r="E367" t="str">
            <v>M+L</v>
          </cell>
          <cell r="F367" t="str">
            <v>M+L</v>
          </cell>
          <cell r="H367">
            <v>0</v>
          </cell>
          <cell r="J367">
            <v>0</v>
          </cell>
          <cell r="K367" t="str">
            <v>M+L</v>
          </cell>
          <cell r="L367" t="str">
            <v>M+L</v>
          </cell>
          <cell r="M367">
            <v>0</v>
          </cell>
          <cell r="N367">
            <v>0</v>
          </cell>
          <cell r="O367">
            <v>72</v>
          </cell>
          <cell r="P367">
            <v>111600</v>
          </cell>
        </row>
        <row r="368">
          <cell r="A368">
            <v>19</v>
          </cell>
          <cell r="B368" t="str">
            <v xml:space="preserve"> BACKFILL</v>
          </cell>
          <cell r="C368">
            <v>1550</v>
          </cell>
          <cell r="D368" t="str">
            <v>M3</v>
          </cell>
          <cell r="E368" t="str">
            <v>M+L</v>
          </cell>
          <cell r="F368" t="str">
            <v>M+L</v>
          </cell>
          <cell r="H368">
            <v>0</v>
          </cell>
          <cell r="J368">
            <v>0</v>
          </cell>
          <cell r="K368" t="str">
            <v>M+L</v>
          </cell>
          <cell r="L368" t="str">
            <v>M+L</v>
          </cell>
          <cell r="M368">
            <v>0</v>
          </cell>
          <cell r="N368">
            <v>0</v>
          </cell>
          <cell r="O368">
            <v>120</v>
          </cell>
          <cell r="P368">
            <v>186000</v>
          </cell>
        </row>
        <row r="369">
          <cell r="A369">
            <v>20</v>
          </cell>
          <cell r="B369" t="str">
            <v xml:space="preserve"> MISCELLANEOUS MATERIALS</v>
          </cell>
          <cell r="C369">
            <v>1</v>
          </cell>
          <cell r="D369" t="str">
            <v>LOT</v>
          </cell>
          <cell r="E369">
            <v>82037.700000000012</v>
          </cell>
          <cell r="F369">
            <v>82038</v>
          </cell>
          <cell r="H369">
            <v>0</v>
          </cell>
          <cell r="I369">
            <v>316.10000000000002</v>
          </cell>
          <cell r="J369">
            <v>316</v>
          </cell>
          <cell r="K369">
            <v>82038</v>
          </cell>
          <cell r="L369">
            <v>82038</v>
          </cell>
          <cell r="M369">
            <v>0</v>
          </cell>
          <cell r="N369">
            <v>0</v>
          </cell>
          <cell r="O369">
            <v>88508</v>
          </cell>
          <cell r="P369">
            <v>88508</v>
          </cell>
        </row>
        <row r="370">
          <cell r="B370" t="str">
            <v>SUB-TOTAL : (D)</v>
          </cell>
          <cell r="F370">
            <v>902415</v>
          </cell>
          <cell r="H370">
            <v>0</v>
          </cell>
          <cell r="J370">
            <v>3477</v>
          </cell>
          <cell r="K370">
            <v>0</v>
          </cell>
          <cell r="L370">
            <v>902415</v>
          </cell>
          <cell r="M370">
            <v>0</v>
          </cell>
          <cell r="N370">
            <v>0</v>
          </cell>
          <cell r="O370">
            <v>0</v>
          </cell>
          <cell r="P370">
            <v>1266758</v>
          </cell>
        </row>
        <row r="371">
          <cell r="F371">
            <v>0</v>
          </cell>
          <cell r="H371">
            <v>0</v>
          </cell>
          <cell r="J371">
            <v>0</v>
          </cell>
          <cell r="K371">
            <v>0</v>
          </cell>
          <cell r="L371">
            <v>0</v>
          </cell>
          <cell r="M371">
            <v>0</v>
          </cell>
          <cell r="N371">
            <v>0</v>
          </cell>
          <cell r="O371">
            <v>0</v>
          </cell>
          <cell r="P371">
            <v>0</v>
          </cell>
        </row>
        <row r="372">
          <cell r="F372">
            <v>0</v>
          </cell>
          <cell r="H372">
            <v>0</v>
          </cell>
          <cell r="J372">
            <v>0</v>
          </cell>
          <cell r="K372">
            <v>0</v>
          </cell>
          <cell r="L372">
            <v>0</v>
          </cell>
          <cell r="M372">
            <v>0</v>
          </cell>
          <cell r="N372">
            <v>0</v>
          </cell>
          <cell r="O372">
            <v>0</v>
          </cell>
          <cell r="P372">
            <v>0</v>
          </cell>
        </row>
        <row r="373">
          <cell r="D373" t="str">
            <v xml:space="preserve"> </v>
          </cell>
          <cell r="F373">
            <v>0</v>
          </cell>
          <cell r="H373">
            <v>0</v>
          </cell>
          <cell r="J373">
            <v>0</v>
          </cell>
          <cell r="K373">
            <v>0</v>
          </cell>
          <cell r="L373">
            <v>0</v>
          </cell>
          <cell r="M373">
            <v>0</v>
          </cell>
          <cell r="N373">
            <v>0</v>
          </cell>
          <cell r="O373">
            <v>0</v>
          </cell>
          <cell r="P373">
            <v>0</v>
          </cell>
        </row>
        <row r="374">
          <cell r="A374" t="str">
            <v>E.</v>
          </cell>
          <cell r="B374" t="str">
            <v>TELEPHONE SYSTEM(全廠區建築物間之管線)</v>
          </cell>
          <cell r="F374">
            <v>0</v>
          </cell>
          <cell r="H374">
            <v>0</v>
          </cell>
          <cell r="J374">
            <v>0</v>
          </cell>
          <cell r="K374">
            <v>0</v>
          </cell>
          <cell r="L374">
            <v>0</v>
          </cell>
          <cell r="M374">
            <v>0</v>
          </cell>
          <cell r="N374">
            <v>0</v>
          </cell>
          <cell r="O374">
            <v>0</v>
          </cell>
          <cell r="P374">
            <v>0</v>
          </cell>
        </row>
        <row r="375">
          <cell r="A375">
            <v>1</v>
          </cell>
          <cell r="B375" t="str">
            <v>PABX , W/100 EXTENSION , 10 TRUNK LINE</v>
          </cell>
          <cell r="C375">
            <v>1</v>
          </cell>
          <cell r="D375" t="str">
            <v>SET</v>
          </cell>
          <cell r="E375">
            <v>380000</v>
          </cell>
          <cell r="F375">
            <v>380000</v>
          </cell>
          <cell r="H375">
            <v>0</v>
          </cell>
          <cell r="I375">
            <v>40</v>
          </cell>
          <cell r="J375">
            <v>40</v>
          </cell>
          <cell r="K375">
            <v>380000</v>
          </cell>
          <cell r="L375">
            <v>380000</v>
          </cell>
          <cell r="M375">
            <v>0</v>
          </cell>
          <cell r="N375">
            <v>0</v>
          </cell>
          <cell r="O375">
            <v>11200</v>
          </cell>
          <cell r="P375">
            <v>11200</v>
          </cell>
        </row>
        <row r="376">
          <cell r="A376">
            <v>2</v>
          </cell>
          <cell r="B376" t="str">
            <v xml:space="preserve"> TELEPHONE CABLE, SOLID COPPER PVBC INSU. 5 PAIRS</v>
          </cell>
          <cell r="C376">
            <v>1300</v>
          </cell>
          <cell r="D376" t="str">
            <v>M</v>
          </cell>
          <cell r="E376">
            <v>14</v>
          </cell>
          <cell r="F376">
            <v>18200</v>
          </cell>
          <cell r="H376">
            <v>0</v>
          </cell>
          <cell r="I376">
            <v>8.5999999999999993E-2</v>
          </cell>
          <cell r="J376">
            <v>112</v>
          </cell>
          <cell r="K376">
            <v>14</v>
          </cell>
          <cell r="L376">
            <v>18200</v>
          </cell>
          <cell r="M376">
            <v>0</v>
          </cell>
          <cell r="N376">
            <v>0</v>
          </cell>
          <cell r="O376">
            <v>24</v>
          </cell>
          <cell r="P376">
            <v>31200</v>
          </cell>
        </row>
        <row r="377">
          <cell r="A377">
            <v>3</v>
          </cell>
          <cell r="B377" t="str">
            <v xml:space="preserve"> DITTO, BUT 10 PAIRS</v>
          </cell>
          <cell r="C377">
            <v>250</v>
          </cell>
          <cell r="D377" t="str">
            <v>M</v>
          </cell>
          <cell r="E377">
            <v>30</v>
          </cell>
          <cell r="F377">
            <v>7500</v>
          </cell>
          <cell r="H377">
            <v>0</v>
          </cell>
          <cell r="I377">
            <v>0.122</v>
          </cell>
          <cell r="J377">
            <v>31</v>
          </cell>
          <cell r="K377">
            <v>30</v>
          </cell>
          <cell r="L377">
            <v>7500</v>
          </cell>
          <cell r="M377">
            <v>0</v>
          </cell>
          <cell r="N377">
            <v>0</v>
          </cell>
          <cell r="O377">
            <v>34</v>
          </cell>
          <cell r="P377">
            <v>8500</v>
          </cell>
        </row>
        <row r="378">
          <cell r="A378">
            <v>4</v>
          </cell>
          <cell r="B378" t="str">
            <v xml:space="preserve"> DITTO, BUT 30 PAIRS</v>
          </cell>
          <cell r="C378">
            <v>300</v>
          </cell>
          <cell r="D378" t="str">
            <v>M</v>
          </cell>
          <cell r="E378">
            <v>80</v>
          </cell>
          <cell r="F378">
            <v>24000</v>
          </cell>
          <cell r="H378">
            <v>0</v>
          </cell>
          <cell r="I378">
            <v>0.20599999999999999</v>
          </cell>
          <cell r="J378">
            <v>62</v>
          </cell>
          <cell r="K378">
            <v>80</v>
          </cell>
          <cell r="L378">
            <v>24000</v>
          </cell>
          <cell r="M378">
            <v>0</v>
          </cell>
          <cell r="N378">
            <v>0</v>
          </cell>
          <cell r="O378">
            <v>58</v>
          </cell>
          <cell r="P378">
            <v>17400</v>
          </cell>
        </row>
        <row r="379">
          <cell r="A379">
            <v>4</v>
          </cell>
          <cell r="B379" t="str">
            <v xml:space="preserve"> DITTO, BUT 50 PAIRS</v>
          </cell>
          <cell r="C379">
            <v>400</v>
          </cell>
          <cell r="D379" t="str">
            <v>M</v>
          </cell>
          <cell r="E379">
            <v>133</v>
          </cell>
          <cell r="F379">
            <v>53200</v>
          </cell>
          <cell r="H379">
            <v>0</v>
          </cell>
          <cell r="I379">
            <v>0.25600000000000001</v>
          </cell>
          <cell r="J379">
            <v>102</v>
          </cell>
          <cell r="K379">
            <v>133</v>
          </cell>
          <cell r="L379">
            <v>53200</v>
          </cell>
          <cell r="M379">
            <v>0</v>
          </cell>
          <cell r="N379">
            <v>0</v>
          </cell>
          <cell r="O379">
            <v>72</v>
          </cell>
          <cell r="P379">
            <v>28800</v>
          </cell>
        </row>
        <row r="380">
          <cell r="A380">
            <v>5</v>
          </cell>
          <cell r="B380" t="str">
            <v xml:space="preserve"> MISCELLANEOUS MATERIALS</v>
          </cell>
          <cell r="C380">
            <v>1</v>
          </cell>
          <cell r="D380" t="str">
            <v>LOT</v>
          </cell>
          <cell r="E380">
            <v>10290</v>
          </cell>
          <cell r="F380">
            <v>10290</v>
          </cell>
          <cell r="H380">
            <v>0</v>
          </cell>
          <cell r="I380">
            <v>105</v>
          </cell>
          <cell r="J380">
            <v>105</v>
          </cell>
          <cell r="K380">
            <v>10290</v>
          </cell>
          <cell r="L380">
            <v>10290</v>
          </cell>
          <cell r="M380">
            <v>0</v>
          </cell>
          <cell r="N380">
            <v>0</v>
          </cell>
          <cell r="O380">
            <v>29400</v>
          </cell>
          <cell r="P380">
            <v>29400</v>
          </cell>
        </row>
        <row r="381">
          <cell r="B381" t="str">
            <v>SUB-TOTAL : (E)</v>
          </cell>
          <cell r="F381">
            <v>493190</v>
          </cell>
          <cell r="H381">
            <v>0</v>
          </cell>
          <cell r="J381">
            <v>452</v>
          </cell>
          <cell r="K381">
            <v>0</v>
          </cell>
          <cell r="L381">
            <v>493190</v>
          </cell>
          <cell r="M381">
            <v>0</v>
          </cell>
          <cell r="N381">
            <v>0</v>
          </cell>
          <cell r="O381">
            <v>0</v>
          </cell>
          <cell r="P381">
            <v>126500</v>
          </cell>
        </row>
        <row r="382">
          <cell r="F382">
            <v>0</v>
          </cell>
          <cell r="H382">
            <v>0</v>
          </cell>
          <cell r="J382">
            <v>0</v>
          </cell>
          <cell r="K382">
            <v>0</v>
          </cell>
          <cell r="L382">
            <v>0</v>
          </cell>
          <cell r="M382">
            <v>0</v>
          </cell>
          <cell r="N382">
            <v>0</v>
          </cell>
          <cell r="O382">
            <v>0</v>
          </cell>
          <cell r="P382">
            <v>0</v>
          </cell>
        </row>
        <row r="383">
          <cell r="F383">
            <v>0</v>
          </cell>
          <cell r="H383">
            <v>0</v>
          </cell>
          <cell r="J383">
            <v>0</v>
          </cell>
          <cell r="K383">
            <v>0</v>
          </cell>
          <cell r="L383">
            <v>0</v>
          </cell>
          <cell r="M383">
            <v>0</v>
          </cell>
          <cell r="N383">
            <v>0</v>
          </cell>
          <cell r="O383">
            <v>0</v>
          </cell>
          <cell r="P383">
            <v>0</v>
          </cell>
        </row>
        <row r="384">
          <cell r="A384" t="str">
            <v>F.</v>
          </cell>
          <cell r="B384" t="str">
            <v>PAGE/INTERCOMMUNICATION SYSTEM</v>
          </cell>
          <cell r="D384" t="str">
            <v xml:space="preserve"> </v>
          </cell>
          <cell r="F384">
            <v>0</v>
          </cell>
          <cell r="H384">
            <v>0</v>
          </cell>
          <cell r="J384">
            <v>0</v>
          </cell>
          <cell r="K384">
            <v>0</v>
          </cell>
          <cell r="L384">
            <v>0</v>
          </cell>
          <cell r="M384">
            <v>0</v>
          </cell>
          <cell r="N384">
            <v>0</v>
          </cell>
          <cell r="O384">
            <v>0</v>
          </cell>
          <cell r="P384">
            <v>0</v>
          </cell>
        </row>
        <row r="385">
          <cell r="A385">
            <v>1</v>
          </cell>
          <cell r="B385" t="str">
            <v xml:space="preserve"> PAGE/PARTY STATION, SINGLE PARTY LINE</v>
          </cell>
          <cell r="C385">
            <v>10</v>
          </cell>
          <cell r="D385" t="str">
            <v>SET</v>
          </cell>
          <cell r="E385">
            <v>19700</v>
          </cell>
          <cell r="F385">
            <v>197000</v>
          </cell>
          <cell r="H385">
            <v>0</v>
          </cell>
          <cell r="I385">
            <v>12</v>
          </cell>
          <cell r="J385">
            <v>120</v>
          </cell>
          <cell r="K385">
            <v>19700</v>
          </cell>
          <cell r="L385">
            <v>197000</v>
          </cell>
          <cell r="M385">
            <v>0</v>
          </cell>
          <cell r="N385">
            <v>0</v>
          </cell>
          <cell r="O385">
            <v>3360</v>
          </cell>
          <cell r="P385">
            <v>33600</v>
          </cell>
        </row>
        <row r="386">
          <cell r="B386" t="str">
            <v xml:space="preserve"> CL.1, DIV.2 , G-T #730-104 OR EQUAL</v>
          </cell>
          <cell r="F386">
            <v>0</v>
          </cell>
          <cell r="H386">
            <v>0</v>
          </cell>
          <cell r="J386">
            <v>0</v>
          </cell>
          <cell r="K386">
            <v>0</v>
          </cell>
          <cell r="L386">
            <v>0</v>
          </cell>
          <cell r="M386">
            <v>0</v>
          </cell>
          <cell r="N386">
            <v>0</v>
          </cell>
          <cell r="O386">
            <v>0</v>
          </cell>
          <cell r="P386">
            <v>0</v>
          </cell>
        </row>
        <row r="387">
          <cell r="A387">
            <v>2</v>
          </cell>
          <cell r="B387" t="str">
            <v>DITTO, BUT INDOOR TYPE, G-T #700-102</v>
          </cell>
          <cell r="C387">
            <v>4</v>
          </cell>
          <cell r="D387" t="str">
            <v>SET</v>
          </cell>
          <cell r="E387">
            <v>17800</v>
          </cell>
          <cell r="F387">
            <v>71200</v>
          </cell>
          <cell r="H387">
            <v>0</v>
          </cell>
          <cell r="I387">
            <v>10</v>
          </cell>
          <cell r="J387">
            <v>40</v>
          </cell>
          <cell r="K387">
            <v>17800</v>
          </cell>
          <cell r="L387">
            <v>71200</v>
          </cell>
          <cell r="M387">
            <v>0</v>
          </cell>
          <cell r="N387">
            <v>0</v>
          </cell>
          <cell r="O387">
            <v>2800</v>
          </cell>
          <cell r="P387">
            <v>11200</v>
          </cell>
        </row>
        <row r="388">
          <cell r="A388">
            <v>3</v>
          </cell>
          <cell r="B388" t="str">
            <v>DITTO, BUT DESK MOUNT. TYPE, G-T #726-102</v>
          </cell>
          <cell r="C388">
            <v>1</v>
          </cell>
          <cell r="D388" t="str">
            <v>SET</v>
          </cell>
          <cell r="E388">
            <v>23000</v>
          </cell>
          <cell r="F388">
            <v>23000</v>
          </cell>
          <cell r="H388">
            <v>0</v>
          </cell>
          <cell r="I388">
            <v>12</v>
          </cell>
          <cell r="J388">
            <v>12</v>
          </cell>
          <cell r="K388">
            <v>23000</v>
          </cell>
          <cell r="L388">
            <v>23000</v>
          </cell>
          <cell r="M388">
            <v>0</v>
          </cell>
          <cell r="N388">
            <v>0</v>
          </cell>
          <cell r="O388">
            <v>3360</v>
          </cell>
          <cell r="P388">
            <v>3360</v>
          </cell>
        </row>
        <row r="389">
          <cell r="A389">
            <v>4</v>
          </cell>
          <cell r="B389" t="str">
            <v xml:space="preserve"> HOT DIPPED GALVANIZED STEEL SUPPORT, C100</v>
          </cell>
          <cell r="C389">
            <v>10</v>
          </cell>
          <cell r="D389" t="str">
            <v>SET</v>
          </cell>
          <cell r="E389">
            <v>1500</v>
          </cell>
          <cell r="F389">
            <v>15000</v>
          </cell>
          <cell r="H389">
            <v>0</v>
          </cell>
          <cell r="I389">
            <v>4</v>
          </cell>
          <cell r="J389">
            <v>40</v>
          </cell>
          <cell r="K389">
            <v>1500</v>
          </cell>
          <cell r="L389">
            <v>15000</v>
          </cell>
          <cell r="M389">
            <v>0</v>
          </cell>
          <cell r="N389">
            <v>0</v>
          </cell>
          <cell r="O389">
            <v>1120</v>
          </cell>
          <cell r="P389">
            <v>11200</v>
          </cell>
        </row>
        <row r="390">
          <cell r="B390" t="str">
            <v>3M LG., W/ SMALL FOUNDATION</v>
          </cell>
          <cell r="F390">
            <v>0</v>
          </cell>
          <cell r="H390">
            <v>0</v>
          </cell>
          <cell r="J390">
            <v>0</v>
          </cell>
          <cell r="K390">
            <v>0</v>
          </cell>
          <cell r="L390">
            <v>0</v>
          </cell>
          <cell r="M390">
            <v>0</v>
          </cell>
          <cell r="N390">
            <v>0</v>
          </cell>
          <cell r="O390">
            <v>0</v>
          </cell>
          <cell r="P390">
            <v>0</v>
          </cell>
        </row>
        <row r="391">
          <cell r="A391">
            <v>5</v>
          </cell>
          <cell r="B391" t="str">
            <v xml:space="preserve"> DRIVER, W/MOLDED LEXAN FOR DIV. 2 G-T </v>
          </cell>
          <cell r="C391">
            <v>16</v>
          </cell>
          <cell r="D391" t="str">
            <v>SET</v>
          </cell>
          <cell r="E391">
            <v>3300</v>
          </cell>
          <cell r="F391">
            <v>52800</v>
          </cell>
          <cell r="H391">
            <v>0</v>
          </cell>
          <cell r="I391">
            <v>3</v>
          </cell>
          <cell r="J391">
            <v>48</v>
          </cell>
          <cell r="K391">
            <v>3300</v>
          </cell>
          <cell r="L391">
            <v>52800</v>
          </cell>
          <cell r="M391">
            <v>0</v>
          </cell>
          <cell r="N391">
            <v>0</v>
          </cell>
          <cell r="O391">
            <v>840</v>
          </cell>
          <cell r="P391">
            <v>13440</v>
          </cell>
        </row>
        <row r="392">
          <cell r="B392" t="str">
            <v xml:space="preserve"> 13314-001</v>
          </cell>
          <cell r="F392">
            <v>0</v>
          </cell>
          <cell r="H392">
            <v>0</v>
          </cell>
          <cell r="J392">
            <v>0</v>
          </cell>
          <cell r="K392">
            <v>0</v>
          </cell>
          <cell r="L392">
            <v>0</v>
          </cell>
          <cell r="M392">
            <v>0</v>
          </cell>
          <cell r="N392">
            <v>0</v>
          </cell>
          <cell r="O392">
            <v>0</v>
          </cell>
          <cell r="P392">
            <v>0</v>
          </cell>
        </row>
        <row r="393">
          <cell r="A393">
            <v>6</v>
          </cell>
          <cell r="B393" t="str">
            <v xml:space="preserve"> HORN SPEAKER W/ EPOXY G-T 13304-002</v>
          </cell>
          <cell r="C393">
            <v>16</v>
          </cell>
          <cell r="D393" t="str">
            <v>SET</v>
          </cell>
          <cell r="E393">
            <v>6000</v>
          </cell>
          <cell r="F393">
            <v>96000</v>
          </cell>
          <cell r="H393">
            <v>0</v>
          </cell>
          <cell r="I393">
            <v>5</v>
          </cell>
          <cell r="J393">
            <v>80</v>
          </cell>
          <cell r="K393">
            <v>6000</v>
          </cell>
          <cell r="L393">
            <v>96000</v>
          </cell>
          <cell r="M393">
            <v>0</v>
          </cell>
          <cell r="N393">
            <v>0</v>
          </cell>
          <cell r="O393">
            <v>1400</v>
          </cell>
          <cell r="P393">
            <v>22400</v>
          </cell>
        </row>
        <row r="394">
          <cell r="B394" t="str">
            <v xml:space="preserve"> MOUNTING ASSEMBLY, G-T 411A1SPL</v>
          </cell>
          <cell r="F394">
            <v>0</v>
          </cell>
          <cell r="H394">
            <v>0</v>
          </cell>
          <cell r="J394">
            <v>0</v>
          </cell>
          <cell r="K394">
            <v>0</v>
          </cell>
          <cell r="L394">
            <v>0</v>
          </cell>
          <cell r="M394">
            <v>0</v>
          </cell>
          <cell r="N394">
            <v>0</v>
          </cell>
          <cell r="O394">
            <v>0</v>
          </cell>
          <cell r="P394">
            <v>0</v>
          </cell>
        </row>
        <row r="395">
          <cell r="A395">
            <v>7</v>
          </cell>
          <cell r="B395" t="str">
            <v xml:space="preserve"> LINE BALANCE UNIT G-T 305-001 OR EQUAL</v>
          </cell>
          <cell r="C395">
            <v>1</v>
          </cell>
          <cell r="D395" t="str">
            <v>SET</v>
          </cell>
          <cell r="E395">
            <v>2600</v>
          </cell>
          <cell r="F395">
            <v>2600</v>
          </cell>
          <cell r="H395">
            <v>0</v>
          </cell>
          <cell r="I395">
            <v>4</v>
          </cell>
          <cell r="J395">
            <v>4</v>
          </cell>
          <cell r="K395">
            <v>2600</v>
          </cell>
          <cell r="L395">
            <v>2600</v>
          </cell>
          <cell r="M395">
            <v>0</v>
          </cell>
          <cell r="N395">
            <v>0</v>
          </cell>
          <cell r="O395">
            <v>1120</v>
          </cell>
          <cell r="P395">
            <v>1120</v>
          </cell>
        </row>
        <row r="396">
          <cell r="A396">
            <v>8</v>
          </cell>
          <cell r="B396" t="str">
            <v xml:space="preserve"> CABLE, OVERALL &amp; INDIVIDUAL SHIELDED, 300V 8P-#14AWG</v>
          </cell>
          <cell r="C396">
            <v>2700</v>
          </cell>
          <cell r="D396" t="str">
            <v>M</v>
          </cell>
          <cell r="E396">
            <v>137</v>
          </cell>
          <cell r="F396">
            <v>369900</v>
          </cell>
          <cell r="H396">
            <v>0</v>
          </cell>
          <cell r="I396">
            <v>0.17799999999999999</v>
          </cell>
          <cell r="J396">
            <v>481</v>
          </cell>
          <cell r="K396">
            <v>137</v>
          </cell>
          <cell r="L396">
            <v>369900</v>
          </cell>
          <cell r="M396">
            <v>0</v>
          </cell>
          <cell r="N396">
            <v>0</v>
          </cell>
          <cell r="O396">
            <v>50</v>
          </cell>
          <cell r="P396">
            <v>135000</v>
          </cell>
        </row>
        <row r="397">
          <cell r="A397">
            <v>9</v>
          </cell>
          <cell r="B397" t="str">
            <v>XLPE CABLE 3C-3.5SQ.MM</v>
          </cell>
          <cell r="C397">
            <v>2800</v>
          </cell>
          <cell r="D397" t="str">
            <v>M</v>
          </cell>
          <cell r="E397">
            <v>15</v>
          </cell>
          <cell r="F397">
            <v>42000</v>
          </cell>
          <cell r="H397">
            <v>0</v>
          </cell>
          <cell r="I397">
            <v>7.9000000000000001E-2</v>
          </cell>
          <cell r="J397">
            <v>221</v>
          </cell>
          <cell r="K397">
            <v>15</v>
          </cell>
          <cell r="L397">
            <v>42000</v>
          </cell>
          <cell r="M397">
            <v>0</v>
          </cell>
          <cell r="N397">
            <v>0</v>
          </cell>
          <cell r="O397">
            <v>22</v>
          </cell>
          <cell r="P397">
            <v>61600</v>
          </cell>
        </row>
        <row r="398">
          <cell r="A398">
            <v>10</v>
          </cell>
          <cell r="B398" t="str">
            <v xml:space="preserve"> SPEAKER CABLE, TWISTED PAIR #18 AWG</v>
          </cell>
          <cell r="C398">
            <v>50</v>
          </cell>
          <cell r="D398" t="str">
            <v>M</v>
          </cell>
          <cell r="E398">
            <v>12</v>
          </cell>
          <cell r="F398">
            <v>600</v>
          </cell>
          <cell r="H398">
            <v>0</v>
          </cell>
          <cell r="I398">
            <v>6.2E-2</v>
          </cell>
          <cell r="J398">
            <v>3</v>
          </cell>
          <cell r="K398">
            <v>12</v>
          </cell>
          <cell r="L398">
            <v>600</v>
          </cell>
          <cell r="M398">
            <v>0</v>
          </cell>
          <cell r="N398">
            <v>0</v>
          </cell>
          <cell r="O398">
            <v>17</v>
          </cell>
          <cell r="P398">
            <v>850</v>
          </cell>
        </row>
        <row r="399">
          <cell r="A399">
            <v>11</v>
          </cell>
          <cell r="B399" t="str">
            <v>RSG CONDUIT, 2"</v>
          </cell>
          <cell r="C399">
            <v>100</v>
          </cell>
          <cell r="D399" t="str">
            <v>M</v>
          </cell>
          <cell r="E399">
            <v>105</v>
          </cell>
          <cell r="F399">
            <v>10500</v>
          </cell>
          <cell r="H399">
            <v>0</v>
          </cell>
          <cell r="I399">
            <v>0.98</v>
          </cell>
          <cell r="J399">
            <v>98</v>
          </cell>
          <cell r="K399">
            <v>105</v>
          </cell>
          <cell r="L399">
            <v>10500</v>
          </cell>
          <cell r="M399">
            <v>0</v>
          </cell>
          <cell r="N399">
            <v>0</v>
          </cell>
          <cell r="O399">
            <v>274</v>
          </cell>
          <cell r="P399">
            <v>27400</v>
          </cell>
        </row>
        <row r="400">
          <cell r="A400">
            <v>12</v>
          </cell>
          <cell r="B400" t="str">
            <v>DITTO BUT 3/4"</v>
          </cell>
          <cell r="C400">
            <v>50</v>
          </cell>
          <cell r="D400" t="str">
            <v>M</v>
          </cell>
          <cell r="E400">
            <v>32</v>
          </cell>
          <cell r="F400">
            <v>1600</v>
          </cell>
          <cell r="H400">
            <v>0</v>
          </cell>
          <cell r="I400">
            <v>0.47</v>
          </cell>
          <cell r="J400">
            <v>24</v>
          </cell>
          <cell r="K400">
            <v>32</v>
          </cell>
          <cell r="L400">
            <v>1600</v>
          </cell>
          <cell r="M400">
            <v>0</v>
          </cell>
          <cell r="N400">
            <v>0</v>
          </cell>
          <cell r="O400">
            <v>132</v>
          </cell>
          <cell r="P400">
            <v>6600</v>
          </cell>
        </row>
        <row r="401">
          <cell r="A401">
            <v>13</v>
          </cell>
          <cell r="B401" t="str">
            <v xml:space="preserve"> FLEXIBLE CONDUIT, 3/4", 1M LG, W/ TWO CONNECTOR</v>
          </cell>
          <cell r="C401">
            <v>16</v>
          </cell>
          <cell r="D401" t="str">
            <v>M</v>
          </cell>
          <cell r="E401">
            <v>81</v>
          </cell>
          <cell r="F401">
            <v>1296</v>
          </cell>
          <cell r="H401">
            <v>0</v>
          </cell>
          <cell r="I401">
            <v>0.56000000000000005</v>
          </cell>
          <cell r="J401">
            <v>9</v>
          </cell>
          <cell r="K401">
            <v>81</v>
          </cell>
          <cell r="L401">
            <v>1296</v>
          </cell>
          <cell r="M401">
            <v>0</v>
          </cell>
          <cell r="N401">
            <v>0</v>
          </cell>
          <cell r="O401">
            <v>157</v>
          </cell>
          <cell r="P401">
            <v>2512</v>
          </cell>
        </row>
        <row r="402">
          <cell r="A402">
            <v>14</v>
          </cell>
          <cell r="B402" t="str">
            <v xml:space="preserve"> HOT DIPPED GALVANIZED CONDUIT FITTING, UNION,</v>
          </cell>
          <cell r="C402">
            <v>1</v>
          </cell>
          <cell r="D402" t="str">
            <v>LOT</v>
          </cell>
          <cell r="E402">
            <v>36300</v>
          </cell>
          <cell r="F402">
            <v>36300</v>
          </cell>
          <cell r="H402">
            <v>0</v>
          </cell>
          <cell r="I402">
            <v>61</v>
          </cell>
          <cell r="J402">
            <v>61</v>
          </cell>
          <cell r="K402">
            <v>36300</v>
          </cell>
          <cell r="L402">
            <v>36300</v>
          </cell>
          <cell r="M402">
            <v>0</v>
          </cell>
          <cell r="N402">
            <v>0</v>
          </cell>
          <cell r="O402">
            <v>17080</v>
          </cell>
          <cell r="P402">
            <v>17080</v>
          </cell>
        </row>
        <row r="403">
          <cell r="B403" t="str">
            <v>SEALING FITTING</v>
          </cell>
          <cell r="F403">
            <v>0</v>
          </cell>
          <cell r="H403">
            <v>0</v>
          </cell>
          <cell r="J403">
            <v>0</v>
          </cell>
          <cell r="K403">
            <v>0</v>
          </cell>
          <cell r="L403">
            <v>0</v>
          </cell>
          <cell r="M403">
            <v>0</v>
          </cell>
          <cell r="N403">
            <v>0</v>
          </cell>
          <cell r="O403">
            <v>0</v>
          </cell>
          <cell r="P403">
            <v>0</v>
          </cell>
        </row>
        <row r="404">
          <cell r="A404">
            <v>15</v>
          </cell>
          <cell r="B404" t="str">
            <v>HOT DIPPED GALVALNIZED STEEL U-CHANNEL 41x41x2.0t</v>
          </cell>
          <cell r="C404">
            <v>15</v>
          </cell>
          <cell r="D404" t="str">
            <v>M</v>
          </cell>
          <cell r="E404">
            <v>82</v>
          </cell>
          <cell r="F404">
            <v>1230</v>
          </cell>
          <cell r="H404">
            <v>0</v>
          </cell>
          <cell r="I404">
            <v>0.40699999999999997</v>
          </cell>
          <cell r="J404">
            <v>6</v>
          </cell>
          <cell r="K404">
            <v>82</v>
          </cell>
          <cell r="L404">
            <v>1230</v>
          </cell>
          <cell r="M404">
            <v>0</v>
          </cell>
          <cell r="N404">
            <v>0</v>
          </cell>
          <cell r="O404">
            <v>114</v>
          </cell>
          <cell r="P404">
            <v>1710</v>
          </cell>
        </row>
        <row r="405">
          <cell r="A405">
            <v>16</v>
          </cell>
          <cell r="B405" t="str">
            <v>VHF PORTABLE MARINE BAND EXP-PROOF WALKY-TALKY</v>
          </cell>
          <cell r="C405">
            <v>2</v>
          </cell>
          <cell r="D405" t="str">
            <v>SET</v>
          </cell>
          <cell r="E405">
            <v>20000</v>
          </cell>
          <cell r="F405">
            <v>40000</v>
          </cell>
          <cell r="H405">
            <v>0</v>
          </cell>
          <cell r="J405">
            <v>0</v>
          </cell>
          <cell r="K405">
            <v>20000</v>
          </cell>
          <cell r="L405">
            <v>40000</v>
          </cell>
          <cell r="M405">
            <v>0</v>
          </cell>
          <cell r="N405">
            <v>0</v>
          </cell>
          <cell r="O405">
            <v>0</v>
          </cell>
          <cell r="P405">
            <v>0</v>
          </cell>
        </row>
        <row r="406">
          <cell r="A406">
            <v>17</v>
          </cell>
          <cell r="B406" t="str">
            <v xml:space="preserve"> MISCELLANEOUS MATERIALS </v>
          </cell>
          <cell r="C406">
            <v>1</v>
          </cell>
          <cell r="D406" t="str">
            <v>LOT</v>
          </cell>
          <cell r="E406">
            <v>48051.3</v>
          </cell>
          <cell r="F406">
            <v>48051</v>
          </cell>
          <cell r="H406">
            <v>0</v>
          </cell>
          <cell r="I406">
            <v>62.35</v>
          </cell>
          <cell r="J406">
            <v>62</v>
          </cell>
          <cell r="K406">
            <v>48051</v>
          </cell>
          <cell r="L406">
            <v>48051</v>
          </cell>
          <cell r="M406">
            <v>0</v>
          </cell>
          <cell r="N406">
            <v>0</v>
          </cell>
          <cell r="O406">
            <v>17458</v>
          </cell>
          <cell r="P406">
            <v>17458</v>
          </cell>
        </row>
        <row r="407">
          <cell r="B407" t="str">
            <v>SUB-TOTAL : (F)</v>
          </cell>
          <cell r="F407">
            <v>1009077</v>
          </cell>
          <cell r="H407">
            <v>0</v>
          </cell>
          <cell r="J407">
            <v>1309</v>
          </cell>
          <cell r="K407">
            <v>0</v>
          </cell>
          <cell r="L407">
            <v>1009077</v>
          </cell>
          <cell r="M407">
            <v>0</v>
          </cell>
          <cell r="N407">
            <v>0</v>
          </cell>
          <cell r="O407">
            <v>0</v>
          </cell>
          <cell r="P407">
            <v>366530</v>
          </cell>
        </row>
        <row r="408">
          <cell r="F408">
            <v>0</v>
          </cell>
          <cell r="H408">
            <v>0</v>
          </cell>
          <cell r="J408">
            <v>0</v>
          </cell>
          <cell r="K408">
            <v>0</v>
          </cell>
          <cell r="L408">
            <v>0</v>
          </cell>
          <cell r="M408">
            <v>0</v>
          </cell>
          <cell r="N408">
            <v>0</v>
          </cell>
          <cell r="O408">
            <v>0</v>
          </cell>
          <cell r="P408">
            <v>0</v>
          </cell>
        </row>
        <row r="409">
          <cell r="F409">
            <v>0</v>
          </cell>
          <cell r="H409">
            <v>0</v>
          </cell>
          <cell r="J409">
            <v>0</v>
          </cell>
          <cell r="K409">
            <v>0</v>
          </cell>
          <cell r="L409">
            <v>0</v>
          </cell>
          <cell r="M409">
            <v>0</v>
          </cell>
          <cell r="N409">
            <v>0</v>
          </cell>
          <cell r="O409">
            <v>0</v>
          </cell>
          <cell r="P409">
            <v>0</v>
          </cell>
        </row>
        <row r="410">
          <cell r="A410" t="str">
            <v>G.</v>
          </cell>
          <cell r="B410" t="str">
            <v>CCTV SYSTEM</v>
          </cell>
          <cell r="D410" t="str">
            <v xml:space="preserve"> </v>
          </cell>
          <cell r="F410">
            <v>0</v>
          </cell>
          <cell r="H410">
            <v>0</v>
          </cell>
          <cell r="J410">
            <v>0</v>
          </cell>
          <cell r="K410">
            <v>0</v>
          </cell>
          <cell r="L410">
            <v>0</v>
          </cell>
          <cell r="M410">
            <v>0</v>
          </cell>
          <cell r="N410">
            <v>0</v>
          </cell>
          <cell r="O410">
            <v>0</v>
          </cell>
          <cell r="P410">
            <v>0</v>
          </cell>
        </row>
        <row r="411">
          <cell r="A411">
            <v>1</v>
          </cell>
          <cell r="B411" t="str">
            <v xml:space="preserve"> 20" BLACK-AND-WHITE VEDIO MONITOR,  </v>
          </cell>
          <cell r="C411">
            <v>1</v>
          </cell>
          <cell r="D411" t="str">
            <v>SET</v>
          </cell>
          <cell r="E411">
            <v>9450</v>
          </cell>
          <cell r="F411">
            <v>9450</v>
          </cell>
          <cell r="H411">
            <v>0</v>
          </cell>
          <cell r="I411">
            <v>4</v>
          </cell>
          <cell r="J411">
            <v>4</v>
          </cell>
          <cell r="K411">
            <v>9450</v>
          </cell>
          <cell r="L411">
            <v>9450</v>
          </cell>
          <cell r="M411">
            <v>0</v>
          </cell>
          <cell r="N411">
            <v>0</v>
          </cell>
          <cell r="O411">
            <v>1120</v>
          </cell>
          <cell r="P411">
            <v>1120</v>
          </cell>
        </row>
        <row r="412">
          <cell r="A412">
            <v>2</v>
          </cell>
          <cell r="B412" t="str">
            <v xml:space="preserve"> BLACK-AND-WHITE CAMERA,1/2 CCD</v>
          </cell>
          <cell r="C412">
            <v>6</v>
          </cell>
          <cell r="D412" t="str">
            <v>SET</v>
          </cell>
          <cell r="E412">
            <v>8100</v>
          </cell>
          <cell r="F412">
            <v>48600</v>
          </cell>
          <cell r="H412">
            <v>0</v>
          </cell>
          <cell r="I412">
            <v>8</v>
          </cell>
          <cell r="J412">
            <v>48</v>
          </cell>
          <cell r="K412">
            <v>8100</v>
          </cell>
          <cell r="L412">
            <v>48600</v>
          </cell>
          <cell r="M412">
            <v>0</v>
          </cell>
          <cell r="N412">
            <v>0</v>
          </cell>
          <cell r="O412">
            <v>2240</v>
          </cell>
          <cell r="P412">
            <v>13440</v>
          </cell>
        </row>
        <row r="413">
          <cell r="A413">
            <v>3</v>
          </cell>
          <cell r="B413" t="str">
            <v xml:space="preserve"> MOTORIZED LENS, 10X, AUTO IRIS/FOCUS</v>
          </cell>
          <cell r="C413">
            <v>2</v>
          </cell>
          <cell r="D413" t="str">
            <v>PCS</v>
          </cell>
          <cell r="E413">
            <v>18900</v>
          </cell>
          <cell r="F413">
            <v>37800</v>
          </cell>
          <cell r="H413">
            <v>0</v>
          </cell>
          <cell r="I413">
            <v>2</v>
          </cell>
          <cell r="J413">
            <v>4</v>
          </cell>
          <cell r="K413">
            <v>18900</v>
          </cell>
          <cell r="L413">
            <v>37800</v>
          </cell>
          <cell r="M413">
            <v>0</v>
          </cell>
          <cell r="N413">
            <v>0</v>
          </cell>
          <cell r="O413">
            <v>560</v>
          </cell>
          <cell r="P413">
            <v>1120</v>
          </cell>
        </row>
        <row r="414">
          <cell r="A414">
            <v>4</v>
          </cell>
          <cell r="B414" t="str">
            <v xml:space="preserve"> FIXED LENS, AUTO IRIS 16 mm, </v>
          </cell>
          <cell r="C414">
            <v>4</v>
          </cell>
          <cell r="D414" t="str">
            <v>PCS</v>
          </cell>
          <cell r="E414">
            <v>4050</v>
          </cell>
          <cell r="F414">
            <v>16200</v>
          </cell>
          <cell r="H414">
            <v>0</v>
          </cell>
          <cell r="I414">
            <v>2</v>
          </cell>
          <cell r="J414">
            <v>8</v>
          </cell>
          <cell r="K414">
            <v>4050</v>
          </cell>
          <cell r="L414">
            <v>16200</v>
          </cell>
          <cell r="M414">
            <v>0</v>
          </cell>
          <cell r="N414">
            <v>0</v>
          </cell>
          <cell r="O414">
            <v>560</v>
          </cell>
          <cell r="P414">
            <v>2240</v>
          </cell>
        </row>
        <row r="415">
          <cell r="A415">
            <v>5</v>
          </cell>
          <cell r="B415" t="str">
            <v xml:space="preserve"> EXPLOSION ROOF HOUSING</v>
          </cell>
          <cell r="C415">
            <v>4</v>
          </cell>
          <cell r="D415" t="str">
            <v>SET</v>
          </cell>
          <cell r="E415">
            <v>148500</v>
          </cell>
          <cell r="F415">
            <v>594000</v>
          </cell>
          <cell r="H415">
            <v>0</v>
          </cell>
          <cell r="I415">
            <v>8</v>
          </cell>
          <cell r="J415">
            <v>32</v>
          </cell>
          <cell r="K415">
            <v>148500</v>
          </cell>
          <cell r="L415">
            <v>594000</v>
          </cell>
          <cell r="M415">
            <v>0</v>
          </cell>
          <cell r="N415">
            <v>0</v>
          </cell>
          <cell r="O415">
            <v>2240</v>
          </cell>
          <cell r="P415">
            <v>8960</v>
          </cell>
        </row>
        <row r="416">
          <cell r="A416">
            <v>6</v>
          </cell>
          <cell r="B416" t="str">
            <v>WEATHER PROOF HOUSING</v>
          </cell>
          <cell r="C416">
            <v>2</v>
          </cell>
          <cell r="D416" t="str">
            <v>SET</v>
          </cell>
          <cell r="E416">
            <v>49500</v>
          </cell>
          <cell r="F416">
            <v>99000</v>
          </cell>
          <cell r="H416">
            <v>0</v>
          </cell>
          <cell r="I416">
            <v>6</v>
          </cell>
          <cell r="J416">
            <v>12</v>
          </cell>
          <cell r="K416">
            <v>49500</v>
          </cell>
          <cell r="L416">
            <v>99000</v>
          </cell>
          <cell r="M416">
            <v>0</v>
          </cell>
          <cell r="N416">
            <v>0</v>
          </cell>
          <cell r="O416">
            <v>1680</v>
          </cell>
          <cell r="P416">
            <v>3360</v>
          </cell>
        </row>
        <row r="417">
          <cell r="A417">
            <v>7</v>
          </cell>
          <cell r="B417" t="str">
            <v xml:space="preserve"> PAN-AND-TILT DRIVER, CL.1 DIV.2</v>
          </cell>
          <cell r="C417">
            <v>2</v>
          </cell>
          <cell r="D417" t="str">
            <v>SET</v>
          </cell>
          <cell r="E417">
            <v>148500</v>
          </cell>
          <cell r="F417">
            <v>297000</v>
          </cell>
          <cell r="H417">
            <v>0</v>
          </cell>
          <cell r="I417">
            <v>8</v>
          </cell>
          <cell r="J417">
            <v>16</v>
          </cell>
          <cell r="K417">
            <v>148500</v>
          </cell>
          <cell r="L417">
            <v>297000</v>
          </cell>
          <cell r="M417">
            <v>0</v>
          </cell>
          <cell r="N417">
            <v>0</v>
          </cell>
          <cell r="O417">
            <v>2240</v>
          </cell>
          <cell r="P417">
            <v>4480</v>
          </cell>
        </row>
        <row r="418">
          <cell r="A418">
            <v>8</v>
          </cell>
          <cell r="B418" t="str">
            <v>24 hr  VCR</v>
          </cell>
          <cell r="C418">
            <v>1</v>
          </cell>
          <cell r="D418" t="str">
            <v>SET</v>
          </cell>
          <cell r="E418">
            <v>45000</v>
          </cell>
          <cell r="F418">
            <v>45000</v>
          </cell>
          <cell r="H418">
            <v>0</v>
          </cell>
          <cell r="I418">
            <v>8</v>
          </cell>
          <cell r="J418">
            <v>8</v>
          </cell>
          <cell r="K418">
            <v>45000</v>
          </cell>
          <cell r="L418">
            <v>45000</v>
          </cell>
          <cell r="M418">
            <v>0</v>
          </cell>
          <cell r="N418">
            <v>0</v>
          </cell>
          <cell r="O418">
            <v>2240</v>
          </cell>
          <cell r="P418">
            <v>2240</v>
          </cell>
        </row>
        <row r="419">
          <cell r="A419">
            <v>9</v>
          </cell>
          <cell r="B419" t="str">
            <v>CONTROL SIGNAL DISTRIBUTION UNIT, 5 CHANNEL</v>
          </cell>
          <cell r="C419">
            <v>1</v>
          </cell>
          <cell r="D419" t="str">
            <v>SET</v>
          </cell>
          <cell r="E419">
            <v>45000</v>
          </cell>
          <cell r="F419">
            <v>45000</v>
          </cell>
          <cell r="H419">
            <v>0</v>
          </cell>
          <cell r="I419">
            <v>8</v>
          </cell>
          <cell r="J419">
            <v>8</v>
          </cell>
          <cell r="K419">
            <v>45000</v>
          </cell>
          <cell r="L419">
            <v>45000</v>
          </cell>
          <cell r="M419">
            <v>0</v>
          </cell>
          <cell r="N419">
            <v>0</v>
          </cell>
          <cell r="O419">
            <v>2240</v>
          </cell>
          <cell r="P419">
            <v>2240</v>
          </cell>
        </row>
        <row r="420">
          <cell r="A420">
            <v>10</v>
          </cell>
          <cell r="B420" t="str">
            <v>VEDIO MULTIPLEXER, 9-CHANNEL</v>
          </cell>
          <cell r="C420">
            <v>1</v>
          </cell>
          <cell r="D420" t="str">
            <v>SET</v>
          </cell>
          <cell r="E420">
            <v>32000</v>
          </cell>
          <cell r="F420">
            <v>32000</v>
          </cell>
          <cell r="H420">
            <v>0</v>
          </cell>
          <cell r="I420">
            <v>20</v>
          </cell>
          <cell r="J420">
            <v>20</v>
          </cell>
          <cell r="K420">
            <v>32000</v>
          </cell>
          <cell r="L420">
            <v>32000</v>
          </cell>
          <cell r="M420">
            <v>0</v>
          </cell>
          <cell r="N420">
            <v>0</v>
          </cell>
          <cell r="O420">
            <v>5600</v>
          </cell>
          <cell r="P420">
            <v>5600</v>
          </cell>
        </row>
        <row r="421">
          <cell r="A421">
            <v>11</v>
          </cell>
          <cell r="B421" t="str">
            <v xml:space="preserve"> VIDEO COXIAL CABLE, PWC 7C2V OR EQUAL</v>
          </cell>
          <cell r="C421">
            <v>2000</v>
          </cell>
          <cell r="D421" t="str">
            <v>M</v>
          </cell>
          <cell r="E421">
            <v>16</v>
          </cell>
          <cell r="F421">
            <v>32000</v>
          </cell>
          <cell r="H421">
            <v>0</v>
          </cell>
          <cell r="I421">
            <v>0.1</v>
          </cell>
          <cell r="J421">
            <v>200</v>
          </cell>
          <cell r="K421">
            <v>16</v>
          </cell>
          <cell r="L421">
            <v>32000</v>
          </cell>
          <cell r="M421">
            <v>0</v>
          </cell>
          <cell r="N421">
            <v>0</v>
          </cell>
          <cell r="O421">
            <v>28</v>
          </cell>
          <cell r="P421">
            <v>56000</v>
          </cell>
        </row>
        <row r="422">
          <cell r="A422">
            <v>12</v>
          </cell>
          <cell r="B422" t="str">
            <v>SHIELDED CABLE, 8C-1.25 SQ.MM</v>
          </cell>
          <cell r="C422">
            <v>1600</v>
          </cell>
          <cell r="D422" t="str">
            <v>M</v>
          </cell>
          <cell r="E422">
            <v>32</v>
          </cell>
          <cell r="F422">
            <v>51200</v>
          </cell>
          <cell r="H422">
            <v>0</v>
          </cell>
          <cell r="I422">
            <v>7.0000000000000007E-2</v>
          </cell>
          <cell r="J422">
            <v>112</v>
          </cell>
          <cell r="K422">
            <v>32</v>
          </cell>
          <cell r="L422">
            <v>51200</v>
          </cell>
          <cell r="M422">
            <v>0</v>
          </cell>
          <cell r="N422">
            <v>0</v>
          </cell>
          <cell r="O422">
            <v>20</v>
          </cell>
          <cell r="P422">
            <v>32000</v>
          </cell>
        </row>
        <row r="423">
          <cell r="A423">
            <v>13</v>
          </cell>
          <cell r="B423" t="str">
            <v>600V XLPE CABLE, 3C-5.5 SQ.MM</v>
          </cell>
          <cell r="C423">
            <v>1500</v>
          </cell>
          <cell r="D423" t="str">
            <v>M</v>
          </cell>
          <cell r="E423">
            <v>20</v>
          </cell>
          <cell r="F423">
            <v>30000</v>
          </cell>
          <cell r="H423">
            <v>0</v>
          </cell>
          <cell r="I423">
            <v>0.1</v>
          </cell>
          <cell r="J423">
            <v>150</v>
          </cell>
          <cell r="K423">
            <v>20</v>
          </cell>
          <cell r="L423">
            <v>30000</v>
          </cell>
          <cell r="M423">
            <v>0</v>
          </cell>
          <cell r="N423">
            <v>0</v>
          </cell>
          <cell r="O423">
            <v>28</v>
          </cell>
          <cell r="P423">
            <v>42000</v>
          </cell>
        </row>
        <row r="424">
          <cell r="A424">
            <v>14</v>
          </cell>
          <cell r="B424" t="str">
            <v xml:space="preserve">JUNCTION BOX CL.1 DIV.2 GROUP D 250L x 250W x 150D </v>
          </cell>
          <cell r="C424">
            <v>4</v>
          </cell>
          <cell r="D424" t="str">
            <v>SET</v>
          </cell>
          <cell r="E424">
            <v>8000</v>
          </cell>
          <cell r="F424">
            <v>32000</v>
          </cell>
          <cell r="H424">
            <v>0</v>
          </cell>
          <cell r="I424">
            <v>4</v>
          </cell>
          <cell r="J424">
            <v>16</v>
          </cell>
          <cell r="K424">
            <v>8000</v>
          </cell>
          <cell r="L424">
            <v>32000</v>
          </cell>
          <cell r="M424">
            <v>0</v>
          </cell>
          <cell r="N424">
            <v>0</v>
          </cell>
          <cell r="O424">
            <v>1120</v>
          </cell>
          <cell r="P424">
            <v>4480</v>
          </cell>
        </row>
        <row r="425">
          <cell r="A425">
            <v>15</v>
          </cell>
          <cell r="B425" t="str">
            <v xml:space="preserve">JUNCTION BOX WEATHER PROOF 250L x 250W x 150D </v>
          </cell>
          <cell r="C425">
            <v>2</v>
          </cell>
          <cell r="D425" t="str">
            <v>SET</v>
          </cell>
          <cell r="E425">
            <v>4000</v>
          </cell>
          <cell r="F425">
            <v>8000</v>
          </cell>
          <cell r="H425">
            <v>0</v>
          </cell>
          <cell r="I425">
            <v>3</v>
          </cell>
          <cell r="J425">
            <v>6</v>
          </cell>
          <cell r="K425">
            <v>4000</v>
          </cell>
          <cell r="L425">
            <v>8000</v>
          </cell>
          <cell r="M425">
            <v>0</v>
          </cell>
          <cell r="N425">
            <v>0</v>
          </cell>
          <cell r="O425">
            <v>840</v>
          </cell>
          <cell r="P425">
            <v>1680</v>
          </cell>
        </row>
        <row r="426">
          <cell r="A426">
            <v>16</v>
          </cell>
          <cell r="B426" t="str">
            <v>RSG CONDUIT, 2"</v>
          </cell>
          <cell r="C426">
            <v>250</v>
          </cell>
          <cell r="D426" t="str">
            <v>M</v>
          </cell>
          <cell r="E426">
            <v>105</v>
          </cell>
          <cell r="F426">
            <v>26250</v>
          </cell>
          <cell r="H426">
            <v>0</v>
          </cell>
          <cell r="I426">
            <v>0.98</v>
          </cell>
          <cell r="J426">
            <v>245</v>
          </cell>
          <cell r="K426">
            <v>105</v>
          </cell>
          <cell r="L426">
            <v>26250</v>
          </cell>
          <cell r="M426">
            <v>0</v>
          </cell>
          <cell r="N426">
            <v>0</v>
          </cell>
          <cell r="O426">
            <v>274</v>
          </cell>
          <cell r="P426">
            <v>68500</v>
          </cell>
        </row>
        <row r="427">
          <cell r="A427">
            <v>17</v>
          </cell>
          <cell r="B427" t="str">
            <v>HOT DIPPED GALVALNIZED STEEL U-CHANNEL 41x41x2.0t</v>
          </cell>
          <cell r="C427">
            <v>15</v>
          </cell>
          <cell r="D427" t="str">
            <v>M</v>
          </cell>
          <cell r="E427">
            <v>82</v>
          </cell>
          <cell r="F427">
            <v>1230</v>
          </cell>
          <cell r="H427">
            <v>0</v>
          </cell>
          <cell r="I427">
            <v>0.40699999999999997</v>
          </cell>
          <cell r="J427">
            <v>6</v>
          </cell>
          <cell r="K427">
            <v>82</v>
          </cell>
          <cell r="L427">
            <v>1230</v>
          </cell>
          <cell r="M427">
            <v>0</v>
          </cell>
          <cell r="N427">
            <v>0</v>
          </cell>
          <cell r="O427">
            <v>114</v>
          </cell>
          <cell r="P427">
            <v>1710</v>
          </cell>
        </row>
        <row r="428">
          <cell r="A428">
            <v>18</v>
          </cell>
          <cell r="B428" t="str">
            <v xml:space="preserve">CAMERA SUPPORT, HOT DIPPED GALVANIZED STEEL </v>
          </cell>
          <cell r="C428">
            <v>4</v>
          </cell>
          <cell r="D428" t="str">
            <v>SET</v>
          </cell>
          <cell r="E428">
            <v>8100</v>
          </cell>
          <cell r="F428">
            <v>32400</v>
          </cell>
          <cell r="H428">
            <v>0</v>
          </cell>
          <cell r="I428">
            <v>4</v>
          </cell>
          <cell r="J428">
            <v>16</v>
          </cell>
          <cell r="K428">
            <v>8100</v>
          </cell>
          <cell r="L428">
            <v>32400</v>
          </cell>
          <cell r="M428">
            <v>0</v>
          </cell>
          <cell r="N428">
            <v>0</v>
          </cell>
          <cell r="O428">
            <v>1120</v>
          </cell>
          <cell r="P428">
            <v>4480</v>
          </cell>
        </row>
        <row r="429">
          <cell r="B429" t="str">
            <v>W/ COATING, WALL MOUNT. TYPE</v>
          </cell>
          <cell r="F429">
            <v>0</v>
          </cell>
          <cell r="H429">
            <v>0</v>
          </cell>
          <cell r="J429">
            <v>0</v>
          </cell>
          <cell r="K429">
            <v>0</v>
          </cell>
          <cell r="L429">
            <v>0</v>
          </cell>
          <cell r="M429">
            <v>0</v>
          </cell>
          <cell r="N429">
            <v>0</v>
          </cell>
          <cell r="O429">
            <v>0</v>
          </cell>
          <cell r="P429">
            <v>0</v>
          </cell>
        </row>
        <row r="430">
          <cell r="A430">
            <v>19</v>
          </cell>
          <cell r="B430" t="str">
            <v xml:space="preserve">CAMERA SUPPORT, HOT DIPPED GALVANIZED STEEL </v>
          </cell>
          <cell r="C430">
            <v>6</v>
          </cell>
          <cell r="D430" t="str">
            <v>SET</v>
          </cell>
          <cell r="E430">
            <v>14000</v>
          </cell>
          <cell r="F430">
            <v>84000</v>
          </cell>
          <cell r="H430">
            <v>0</v>
          </cell>
          <cell r="I430">
            <v>20</v>
          </cell>
          <cell r="J430">
            <v>120</v>
          </cell>
          <cell r="K430">
            <v>14000</v>
          </cell>
          <cell r="L430">
            <v>84000</v>
          </cell>
          <cell r="M430">
            <v>0</v>
          </cell>
          <cell r="N430">
            <v>0</v>
          </cell>
          <cell r="O430">
            <v>5600</v>
          </cell>
          <cell r="P430">
            <v>33600</v>
          </cell>
        </row>
        <row r="431">
          <cell r="B431" t="str">
            <v>W/ COATING, STANCHION TYPE, 3M H , W/FUNDATION</v>
          </cell>
          <cell r="F431">
            <v>0</v>
          </cell>
          <cell r="H431">
            <v>0</v>
          </cell>
          <cell r="J431">
            <v>0</v>
          </cell>
          <cell r="K431">
            <v>0</v>
          </cell>
          <cell r="L431">
            <v>0</v>
          </cell>
          <cell r="M431">
            <v>0</v>
          </cell>
          <cell r="N431">
            <v>0</v>
          </cell>
          <cell r="O431">
            <v>0</v>
          </cell>
          <cell r="P431">
            <v>0</v>
          </cell>
        </row>
        <row r="432">
          <cell r="A432">
            <v>20</v>
          </cell>
          <cell r="B432" t="str">
            <v xml:space="preserve"> HOT DIPPED GALVANIZED CONDUIT FITTING, UNION,</v>
          </cell>
          <cell r="C432">
            <v>1</v>
          </cell>
          <cell r="D432" t="str">
            <v>LOT</v>
          </cell>
          <cell r="E432">
            <v>78750</v>
          </cell>
          <cell r="F432">
            <v>78750</v>
          </cell>
          <cell r="H432">
            <v>0</v>
          </cell>
          <cell r="I432">
            <v>122.5</v>
          </cell>
          <cell r="J432">
            <v>123</v>
          </cell>
          <cell r="K432">
            <v>78750</v>
          </cell>
          <cell r="L432">
            <v>78750</v>
          </cell>
          <cell r="M432">
            <v>0</v>
          </cell>
          <cell r="N432">
            <v>0</v>
          </cell>
          <cell r="O432">
            <v>34300</v>
          </cell>
          <cell r="P432">
            <v>34300</v>
          </cell>
        </row>
        <row r="433">
          <cell r="B433" t="str">
            <v>SEALING FITTING</v>
          </cell>
          <cell r="F433">
            <v>0</v>
          </cell>
          <cell r="H433">
            <v>0</v>
          </cell>
          <cell r="J433">
            <v>0</v>
          </cell>
          <cell r="K433">
            <v>0</v>
          </cell>
          <cell r="L433">
            <v>0</v>
          </cell>
          <cell r="M433">
            <v>0</v>
          </cell>
          <cell r="N433">
            <v>0</v>
          </cell>
          <cell r="O433">
            <v>0</v>
          </cell>
          <cell r="P433">
            <v>0</v>
          </cell>
        </row>
        <row r="434">
          <cell r="A434">
            <v>21</v>
          </cell>
          <cell r="B434" t="str">
            <v>FIBER OPTIC CABLE CABLE , 1 FIBERS</v>
          </cell>
          <cell r="C434">
            <v>1250</v>
          </cell>
          <cell r="D434" t="str">
            <v>M</v>
          </cell>
          <cell r="E434">
            <v>38</v>
          </cell>
          <cell r="F434">
            <v>47500</v>
          </cell>
          <cell r="H434">
            <v>0</v>
          </cell>
          <cell r="I434">
            <v>0.1</v>
          </cell>
          <cell r="J434">
            <v>125</v>
          </cell>
          <cell r="K434">
            <v>38</v>
          </cell>
          <cell r="L434">
            <v>47500</v>
          </cell>
          <cell r="M434">
            <v>0</v>
          </cell>
          <cell r="N434">
            <v>0</v>
          </cell>
          <cell r="O434">
            <v>28</v>
          </cell>
          <cell r="P434">
            <v>35000</v>
          </cell>
        </row>
        <row r="435">
          <cell r="A435">
            <v>22</v>
          </cell>
          <cell r="B435" t="str">
            <v>FIBER OPTIC VIDEO SIGNAL RECEIVER</v>
          </cell>
          <cell r="C435">
            <v>1</v>
          </cell>
          <cell r="D435" t="str">
            <v>SET</v>
          </cell>
          <cell r="E435">
            <v>23400</v>
          </cell>
          <cell r="F435">
            <v>23400</v>
          </cell>
          <cell r="H435">
            <v>0</v>
          </cell>
          <cell r="I435">
            <v>4</v>
          </cell>
          <cell r="J435">
            <v>4</v>
          </cell>
          <cell r="K435">
            <v>23400</v>
          </cell>
          <cell r="L435">
            <v>23400</v>
          </cell>
          <cell r="M435">
            <v>0</v>
          </cell>
          <cell r="N435">
            <v>0</v>
          </cell>
          <cell r="O435">
            <v>1120</v>
          </cell>
          <cell r="P435">
            <v>1120</v>
          </cell>
        </row>
        <row r="436">
          <cell r="A436">
            <v>23</v>
          </cell>
          <cell r="B436" t="str">
            <v>FIBER OPTIC VIDEO SIGNAL TRANSMITER</v>
          </cell>
          <cell r="C436">
            <v>1</v>
          </cell>
          <cell r="D436" t="str">
            <v>SET</v>
          </cell>
          <cell r="E436">
            <v>25200</v>
          </cell>
          <cell r="F436">
            <v>25200</v>
          </cell>
          <cell r="H436">
            <v>0</v>
          </cell>
          <cell r="I436">
            <v>4</v>
          </cell>
          <cell r="J436">
            <v>4</v>
          </cell>
          <cell r="K436">
            <v>25200</v>
          </cell>
          <cell r="L436">
            <v>25200</v>
          </cell>
          <cell r="M436">
            <v>0</v>
          </cell>
          <cell r="N436">
            <v>0</v>
          </cell>
          <cell r="O436">
            <v>1120</v>
          </cell>
          <cell r="P436">
            <v>1120</v>
          </cell>
        </row>
        <row r="437">
          <cell r="A437">
            <v>24</v>
          </cell>
          <cell r="B437" t="str">
            <v xml:space="preserve"> MISCELLANEOUS MATERIALS</v>
          </cell>
          <cell r="C437">
            <v>1</v>
          </cell>
          <cell r="D437" t="str">
            <v>LOT</v>
          </cell>
          <cell r="E437">
            <v>50879.4</v>
          </cell>
          <cell r="F437">
            <v>50879</v>
          </cell>
          <cell r="H437">
            <v>0</v>
          </cell>
          <cell r="I437">
            <v>38.61</v>
          </cell>
          <cell r="J437">
            <v>39</v>
          </cell>
          <cell r="K437">
            <v>50879</v>
          </cell>
          <cell r="L437">
            <v>50879</v>
          </cell>
          <cell r="M437">
            <v>0</v>
          </cell>
          <cell r="N437">
            <v>0</v>
          </cell>
          <cell r="O437">
            <v>10811</v>
          </cell>
          <cell r="P437">
            <v>10811</v>
          </cell>
        </row>
        <row r="438">
          <cell r="B438" t="str">
            <v>SUB-TOTAL : (G)</v>
          </cell>
          <cell r="F438">
            <v>1746859</v>
          </cell>
          <cell r="H438">
            <v>0</v>
          </cell>
          <cell r="J438">
            <v>1326</v>
          </cell>
          <cell r="K438">
            <v>0</v>
          </cell>
          <cell r="L438">
            <v>1746859</v>
          </cell>
          <cell r="M438">
            <v>0</v>
          </cell>
          <cell r="N438">
            <v>0</v>
          </cell>
          <cell r="O438">
            <v>0</v>
          </cell>
          <cell r="P438">
            <v>371601</v>
          </cell>
        </row>
        <row r="439">
          <cell r="F439">
            <v>0</v>
          </cell>
          <cell r="H439">
            <v>0</v>
          </cell>
          <cell r="J439">
            <v>0</v>
          </cell>
          <cell r="K439">
            <v>0</v>
          </cell>
          <cell r="L439">
            <v>0</v>
          </cell>
          <cell r="M439">
            <v>0</v>
          </cell>
          <cell r="N439">
            <v>0</v>
          </cell>
          <cell r="O439">
            <v>0</v>
          </cell>
          <cell r="P439">
            <v>0</v>
          </cell>
        </row>
        <row r="440">
          <cell r="F440">
            <v>0</v>
          </cell>
          <cell r="H440">
            <v>0</v>
          </cell>
          <cell r="J440">
            <v>0</v>
          </cell>
          <cell r="K440">
            <v>0</v>
          </cell>
          <cell r="L440">
            <v>0</v>
          </cell>
          <cell r="M440">
            <v>0</v>
          </cell>
          <cell r="N440">
            <v>0</v>
          </cell>
          <cell r="O440">
            <v>0</v>
          </cell>
          <cell r="P440">
            <v>0</v>
          </cell>
        </row>
        <row r="441">
          <cell r="A441" t="str">
            <v>H.</v>
          </cell>
          <cell r="B441" t="str">
            <v xml:space="preserve"> CATHODIC PROTECTION SYSTEM </v>
          </cell>
          <cell r="F441">
            <v>0</v>
          </cell>
          <cell r="H441">
            <v>0</v>
          </cell>
          <cell r="J441">
            <v>0</v>
          </cell>
          <cell r="K441">
            <v>0</v>
          </cell>
          <cell r="L441">
            <v>0</v>
          </cell>
          <cell r="M441">
            <v>0</v>
          </cell>
          <cell r="N441">
            <v>0</v>
          </cell>
          <cell r="O441">
            <v>0</v>
          </cell>
          <cell r="P441">
            <v>0</v>
          </cell>
        </row>
        <row r="442">
          <cell r="A442">
            <v>1</v>
          </cell>
          <cell r="B442" t="str">
            <v>40LB型鎂犧牲陽極</v>
          </cell>
          <cell r="C442">
            <v>60</v>
          </cell>
          <cell r="D442" t="str">
            <v>SET</v>
          </cell>
          <cell r="E442">
            <v>8000</v>
          </cell>
          <cell r="F442">
            <v>480000</v>
          </cell>
          <cell r="H442">
            <v>0</v>
          </cell>
          <cell r="I442">
            <v>9</v>
          </cell>
          <cell r="J442">
            <v>540</v>
          </cell>
          <cell r="K442">
            <v>8000</v>
          </cell>
          <cell r="L442">
            <v>480000</v>
          </cell>
          <cell r="M442">
            <v>0</v>
          </cell>
          <cell r="N442">
            <v>0</v>
          </cell>
          <cell r="O442">
            <v>2520</v>
          </cell>
          <cell r="P442">
            <v>151200</v>
          </cell>
        </row>
        <row r="443">
          <cell r="A443">
            <v>2</v>
          </cell>
          <cell r="B443" t="str">
            <v xml:space="preserve">ZINC GROUNDING CELL, FOUR ANODE UNITS WITH </v>
          </cell>
          <cell r="C443">
            <v>5</v>
          </cell>
          <cell r="D443" t="str">
            <v>SET</v>
          </cell>
          <cell r="E443">
            <v>14000</v>
          </cell>
          <cell r="F443">
            <v>70000</v>
          </cell>
          <cell r="H443">
            <v>0</v>
          </cell>
          <cell r="I443">
            <v>6</v>
          </cell>
          <cell r="J443">
            <v>30</v>
          </cell>
          <cell r="K443">
            <v>14000</v>
          </cell>
          <cell r="L443">
            <v>70000</v>
          </cell>
          <cell r="M443">
            <v>0</v>
          </cell>
          <cell r="N443">
            <v>0</v>
          </cell>
          <cell r="O443">
            <v>1680</v>
          </cell>
          <cell r="P443">
            <v>8400</v>
          </cell>
        </row>
        <row r="444">
          <cell r="B444" t="str">
            <v xml:space="preserve">10 FT OF #6 AWG HMWPE CATHODIC </v>
          </cell>
          <cell r="F444">
            <v>0</v>
          </cell>
          <cell r="H444">
            <v>0</v>
          </cell>
          <cell r="J444">
            <v>0</v>
          </cell>
          <cell r="K444">
            <v>0</v>
          </cell>
          <cell r="L444">
            <v>0</v>
          </cell>
          <cell r="M444">
            <v>0</v>
          </cell>
          <cell r="N444">
            <v>0</v>
          </cell>
          <cell r="O444">
            <v>0</v>
          </cell>
          <cell r="P444">
            <v>0</v>
          </cell>
        </row>
        <row r="445">
          <cell r="B445" t="str">
            <v xml:space="preserve">PROTECTION COPPER CABLE, 1.4"X1.4"X60" </v>
          </cell>
          <cell r="F445">
            <v>0</v>
          </cell>
          <cell r="H445">
            <v>0</v>
          </cell>
          <cell r="J445">
            <v>0</v>
          </cell>
          <cell r="K445">
            <v>0</v>
          </cell>
          <cell r="L445">
            <v>0</v>
          </cell>
          <cell r="M445">
            <v>0</v>
          </cell>
          <cell r="N445">
            <v>0</v>
          </cell>
          <cell r="O445">
            <v>0</v>
          </cell>
          <cell r="P445">
            <v>0</v>
          </cell>
        </row>
        <row r="446">
          <cell r="B446" t="str">
            <v>ANODE</v>
          </cell>
          <cell r="F446">
            <v>0</v>
          </cell>
          <cell r="H446">
            <v>0</v>
          </cell>
          <cell r="J446">
            <v>0</v>
          </cell>
          <cell r="K446">
            <v>0</v>
          </cell>
          <cell r="L446">
            <v>0</v>
          </cell>
          <cell r="M446">
            <v>0</v>
          </cell>
          <cell r="N446">
            <v>0</v>
          </cell>
          <cell r="O446">
            <v>0</v>
          </cell>
          <cell r="P446">
            <v>0</v>
          </cell>
        </row>
        <row r="447">
          <cell r="A447">
            <v>3</v>
          </cell>
          <cell r="B447" t="str">
            <v>TEST JUNTION BOX</v>
          </cell>
          <cell r="C447">
            <v>7</v>
          </cell>
          <cell r="D447" t="str">
            <v>SET</v>
          </cell>
          <cell r="E447">
            <v>3000</v>
          </cell>
          <cell r="F447">
            <v>21000</v>
          </cell>
          <cell r="H447">
            <v>0</v>
          </cell>
          <cell r="I447">
            <v>6</v>
          </cell>
          <cell r="J447">
            <v>42</v>
          </cell>
          <cell r="K447">
            <v>3000</v>
          </cell>
          <cell r="L447">
            <v>21000</v>
          </cell>
          <cell r="M447">
            <v>0</v>
          </cell>
          <cell r="N447">
            <v>0</v>
          </cell>
          <cell r="O447">
            <v>1680</v>
          </cell>
          <cell r="P447">
            <v>11760</v>
          </cell>
        </row>
        <row r="448">
          <cell r="A448">
            <v>4</v>
          </cell>
          <cell r="B448" t="str">
            <v>Cu-CuS04 REFERENCE ELECTRODE WITH 10 FT OF</v>
          </cell>
          <cell r="C448">
            <v>7</v>
          </cell>
          <cell r="D448" t="str">
            <v>SET</v>
          </cell>
          <cell r="E448">
            <v>4000</v>
          </cell>
          <cell r="F448">
            <v>28000</v>
          </cell>
          <cell r="H448">
            <v>0</v>
          </cell>
          <cell r="I448">
            <v>6</v>
          </cell>
          <cell r="J448">
            <v>42</v>
          </cell>
          <cell r="K448">
            <v>4000</v>
          </cell>
          <cell r="L448">
            <v>28000</v>
          </cell>
          <cell r="M448">
            <v>0</v>
          </cell>
          <cell r="N448">
            <v>0</v>
          </cell>
          <cell r="O448">
            <v>1680</v>
          </cell>
          <cell r="P448">
            <v>11760</v>
          </cell>
        </row>
        <row r="449">
          <cell r="B449" t="str">
            <v xml:space="preserve">#8 AWG HMWPE CATHODIC PROTECTION  </v>
          </cell>
        </row>
        <row r="450">
          <cell r="B450" t="str">
            <v xml:space="preserve">COPPER CABLE &amp; BACKFILL OVER SIZE   </v>
          </cell>
        </row>
        <row r="451">
          <cell r="B451" t="str">
            <v>6" D x 10" L, GLOBAL TYPE OR EQUAL</v>
          </cell>
        </row>
        <row r="452">
          <cell r="A452">
            <v>5</v>
          </cell>
          <cell r="B452" t="str">
            <v>#8AWG 1/C HALAR CABLE</v>
          </cell>
          <cell r="C452">
            <v>475</v>
          </cell>
          <cell r="D452" t="str">
            <v>M</v>
          </cell>
          <cell r="E452">
            <v>120</v>
          </cell>
          <cell r="F452">
            <v>57000</v>
          </cell>
          <cell r="H452">
            <v>0</v>
          </cell>
          <cell r="I452">
            <v>0.12</v>
          </cell>
          <cell r="J452">
            <v>57</v>
          </cell>
          <cell r="K452">
            <v>120</v>
          </cell>
          <cell r="L452">
            <v>57000</v>
          </cell>
          <cell r="M452">
            <v>0</v>
          </cell>
          <cell r="N452">
            <v>0</v>
          </cell>
          <cell r="O452">
            <v>34</v>
          </cell>
          <cell r="P452">
            <v>16150</v>
          </cell>
        </row>
        <row r="453">
          <cell r="A453">
            <v>6</v>
          </cell>
          <cell r="B453" t="str">
            <v>CADWELD POWDER CARTRIDGE, CA-25 TYPE</v>
          </cell>
          <cell r="C453">
            <v>15</v>
          </cell>
          <cell r="D453" t="str">
            <v>PCS</v>
          </cell>
          <cell r="E453">
            <v>125</v>
          </cell>
          <cell r="F453">
            <v>1875</v>
          </cell>
          <cell r="H453">
            <v>0</v>
          </cell>
          <cell r="I453">
            <v>1</v>
          </cell>
          <cell r="J453">
            <v>15</v>
          </cell>
          <cell r="K453">
            <v>125</v>
          </cell>
          <cell r="L453">
            <v>1875</v>
          </cell>
          <cell r="M453">
            <v>0</v>
          </cell>
          <cell r="N453">
            <v>0</v>
          </cell>
          <cell r="O453">
            <v>280</v>
          </cell>
          <cell r="P453">
            <v>4200</v>
          </cell>
        </row>
        <row r="454">
          <cell r="A454">
            <v>7</v>
          </cell>
          <cell r="B454" t="str">
            <v>CADWELD MOLD</v>
          </cell>
          <cell r="C454">
            <v>1</v>
          </cell>
          <cell r="D454" t="str">
            <v>SET</v>
          </cell>
          <cell r="E454">
            <v>1500</v>
          </cell>
          <cell r="F454">
            <v>1500</v>
          </cell>
          <cell r="H454">
            <v>0</v>
          </cell>
          <cell r="J454">
            <v>0</v>
          </cell>
          <cell r="K454">
            <v>1500</v>
          </cell>
          <cell r="L454">
            <v>1500</v>
          </cell>
          <cell r="M454">
            <v>0</v>
          </cell>
          <cell r="N454">
            <v>0</v>
          </cell>
          <cell r="O454">
            <v>0</v>
          </cell>
          <cell r="P454">
            <v>0</v>
          </cell>
        </row>
        <row r="455">
          <cell r="A455">
            <v>8</v>
          </cell>
          <cell r="B455" t="str">
            <v>C TYPE LUG</v>
          </cell>
          <cell r="C455">
            <v>60</v>
          </cell>
          <cell r="D455" t="str">
            <v>PCS</v>
          </cell>
          <cell r="E455">
            <v>50</v>
          </cell>
          <cell r="F455">
            <v>3000</v>
          </cell>
          <cell r="H455">
            <v>0</v>
          </cell>
          <cell r="I455">
            <v>0.5</v>
          </cell>
          <cell r="J455">
            <v>30</v>
          </cell>
          <cell r="K455">
            <v>50</v>
          </cell>
          <cell r="L455">
            <v>3000</v>
          </cell>
          <cell r="M455">
            <v>0</v>
          </cell>
          <cell r="N455">
            <v>0</v>
          </cell>
          <cell r="O455">
            <v>140</v>
          </cell>
          <cell r="P455">
            <v>8400</v>
          </cell>
        </row>
        <row r="456">
          <cell r="A456">
            <v>9</v>
          </cell>
          <cell r="B456" t="str">
            <v>TOOL,MOLD SUPPORT CLAMP CADWELD CAB-320</v>
          </cell>
          <cell r="C456">
            <v>1</v>
          </cell>
          <cell r="D456" t="str">
            <v>PCS</v>
          </cell>
          <cell r="E456">
            <v>2500</v>
          </cell>
          <cell r="F456">
            <v>2500</v>
          </cell>
          <cell r="H456">
            <v>0</v>
          </cell>
          <cell r="J456">
            <v>0</v>
          </cell>
          <cell r="K456">
            <v>2500</v>
          </cell>
          <cell r="L456">
            <v>2500</v>
          </cell>
          <cell r="M456">
            <v>0</v>
          </cell>
          <cell r="N456">
            <v>0</v>
          </cell>
          <cell r="O456">
            <v>0</v>
          </cell>
          <cell r="P456">
            <v>0</v>
          </cell>
        </row>
        <row r="457">
          <cell r="A457">
            <v>10</v>
          </cell>
          <cell r="B457" t="str">
            <v xml:space="preserve">NONMETALLIC CONDUIT, PVC CNS 1302 UPVC </v>
          </cell>
          <cell r="C457">
            <v>285</v>
          </cell>
          <cell r="D457" t="str">
            <v>M</v>
          </cell>
          <cell r="E457">
            <v>16</v>
          </cell>
          <cell r="F457">
            <v>4560</v>
          </cell>
          <cell r="H457">
            <v>0</v>
          </cell>
          <cell r="I457">
            <v>0.5</v>
          </cell>
          <cell r="J457">
            <v>143</v>
          </cell>
          <cell r="K457">
            <v>16</v>
          </cell>
          <cell r="L457">
            <v>4560</v>
          </cell>
          <cell r="M457">
            <v>0</v>
          </cell>
          <cell r="N457">
            <v>0</v>
          </cell>
          <cell r="O457">
            <v>140</v>
          </cell>
          <cell r="P457">
            <v>39900</v>
          </cell>
        </row>
        <row r="458">
          <cell r="B458" t="str">
            <v>TABLE 1, 1"</v>
          </cell>
          <cell r="P458">
            <v>0</v>
          </cell>
        </row>
        <row r="459">
          <cell r="A459">
            <v>11</v>
          </cell>
          <cell r="B459" t="str">
            <v xml:space="preserve">CONCRETE, 3000PSI </v>
          </cell>
          <cell r="C459">
            <v>3</v>
          </cell>
          <cell r="D459" t="str">
            <v>M3</v>
          </cell>
          <cell r="E459" t="str">
            <v>M+L</v>
          </cell>
          <cell r="F459" t="str">
            <v>M+L</v>
          </cell>
          <cell r="H459">
            <v>0</v>
          </cell>
          <cell r="J459">
            <v>0</v>
          </cell>
          <cell r="K459" t="str">
            <v>M+L</v>
          </cell>
          <cell r="L459" t="str">
            <v>M+L</v>
          </cell>
          <cell r="O459">
            <v>2300</v>
          </cell>
          <cell r="P459">
            <v>6900</v>
          </cell>
        </row>
        <row r="460">
          <cell r="A460">
            <v>12</v>
          </cell>
          <cell r="B460" t="str">
            <v>STEEL REINFORCING BAR, 3/8"</v>
          </cell>
          <cell r="C460">
            <v>610</v>
          </cell>
          <cell r="D460" t="str">
            <v>KG</v>
          </cell>
          <cell r="E460" t="str">
            <v>M+L</v>
          </cell>
          <cell r="F460" t="str">
            <v>M+L</v>
          </cell>
          <cell r="H460">
            <v>0</v>
          </cell>
          <cell r="J460">
            <v>0</v>
          </cell>
          <cell r="K460" t="str">
            <v>M+L</v>
          </cell>
          <cell r="L460" t="str">
            <v>M+L</v>
          </cell>
          <cell r="O460">
            <v>16</v>
          </cell>
          <cell r="P460">
            <v>9760</v>
          </cell>
        </row>
        <row r="461">
          <cell r="A461">
            <v>13</v>
          </cell>
          <cell r="B461" t="str">
            <v xml:space="preserve"> EXCAVATION</v>
          </cell>
          <cell r="C461">
            <v>152</v>
          </cell>
          <cell r="D461" t="str">
            <v>M3</v>
          </cell>
          <cell r="E461" t="str">
            <v>M+L</v>
          </cell>
          <cell r="F461" t="str">
            <v>M+L</v>
          </cell>
          <cell r="H461">
            <v>0</v>
          </cell>
          <cell r="J461">
            <v>0</v>
          </cell>
          <cell r="K461" t="str">
            <v>M+L</v>
          </cell>
          <cell r="L461" t="str">
            <v>M+L</v>
          </cell>
          <cell r="O461">
            <v>120</v>
          </cell>
          <cell r="P461">
            <v>18240</v>
          </cell>
        </row>
        <row r="462">
          <cell r="A462">
            <v>14</v>
          </cell>
          <cell r="B462" t="str">
            <v xml:space="preserve"> BACKFILL SAND</v>
          </cell>
          <cell r="C462">
            <v>50</v>
          </cell>
          <cell r="D462" t="str">
            <v>M3</v>
          </cell>
          <cell r="E462" t="str">
            <v>M+L</v>
          </cell>
          <cell r="F462" t="str">
            <v>M+L</v>
          </cell>
          <cell r="H462">
            <v>0</v>
          </cell>
          <cell r="J462">
            <v>0</v>
          </cell>
          <cell r="K462" t="str">
            <v>M+L</v>
          </cell>
          <cell r="L462" t="str">
            <v>M+L</v>
          </cell>
          <cell r="O462">
            <v>550</v>
          </cell>
          <cell r="P462">
            <v>27500</v>
          </cell>
        </row>
        <row r="463">
          <cell r="A463">
            <v>15</v>
          </cell>
          <cell r="B463" t="str">
            <v xml:space="preserve"> BACKFILL STONE</v>
          </cell>
          <cell r="C463">
            <v>31</v>
          </cell>
          <cell r="D463" t="str">
            <v>M3</v>
          </cell>
          <cell r="E463" t="str">
            <v>M+L</v>
          </cell>
          <cell r="F463" t="str">
            <v>M+L</v>
          </cell>
          <cell r="H463">
            <v>0</v>
          </cell>
          <cell r="J463">
            <v>0</v>
          </cell>
          <cell r="K463" t="str">
            <v>M+L</v>
          </cell>
          <cell r="L463" t="str">
            <v>M+L</v>
          </cell>
          <cell r="O463">
            <v>520</v>
          </cell>
          <cell r="P463">
            <v>16120</v>
          </cell>
        </row>
        <row r="464">
          <cell r="A464">
            <v>16</v>
          </cell>
          <cell r="B464" t="str">
            <v xml:space="preserve"> DISPOSAL</v>
          </cell>
          <cell r="C464">
            <v>80</v>
          </cell>
          <cell r="D464" t="str">
            <v>M3</v>
          </cell>
          <cell r="E464" t="str">
            <v>M+L</v>
          </cell>
          <cell r="F464" t="str">
            <v>M+L</v>
          </cell>
          <cell r="H464">
            <v>0</v>
          </cell>
          <cell r="J464">
            <v>0</v>
          </cell>
          <cell r="K464" t="str">
            <v>M+L</v>
          </cell>
          <cell r="L464" t="str">
            <v>M+L</v>
          </cell>
          <cell r="O464">
            <v>220</v>
          </cell>
          <cell r="P464">
            <v>17600</v>
          </cell>
        </row>
        <row r="465">
          <cell r="A465">
            <v>17</v>
          </cell>
          <cell r="B465" t="str">
            <v>熱縮絕緣套管理(含熱溶膠)</v>
          </cell>
          <cell r="C465">
            <v>9</v>
          </cell>
          <cell r="D465" t="str">
            <v>PCS</v>
          </cell>
          <cell r="E465">
            <v>500</v>
          </cell>
          <cell r="F465">
            <v>4500</v>
          </cell>
          <cell r="H465">
            <v>0</v>
          </cell>
          <cell r="I465">
            <v>2</v>
          </cell>
          <cell r="J465">
            <v>18</v>
          </cell>
          <cell r="K465">
            <v>500</v>
          </cell>
          <cell r="L465">
            <v>4500</v>
          </cell>
          <cell r="M465">
            <v>0</v>
          </cell>
          <cell r="N465">
            <v>0</v>
          </cell>
          <cell r="O465">
            <v>560</v>
          </cell>
          <cell r="P465">
            <v>5040</v>
          </cell>
        </row>
        <row r="466">
          <cell r="A466">
            <v>18</v>
          </cell>
          <cell r="B466" t="str">
            <v>自融型絕緣膠帶</v>
          </cell>
          <cell r="C466">
            <v>7</v>
          </cell>
          <cell r="D466" t="str">
            <v>ROLL</v>
          </cell>
          <cell r="E466">
            <v>300</v>
          </cell>
          <cell r="F466">
            <v>2100</v>
          </cell>
          <cell r="H466">
            <v>0</v>
          </cell>
          <cell r="I466">
            <v>1</v>
          </cell>
          <cell r="J466">
            <v>7</v>
          </cell>
          <cell r="K466">
            <v>300</v>
          </cell>
          <cell r="L466">
            <v>2100</v>
          </cell>
          <cell r="M466">
            <v>0</v>
          </cell>
          <cell r="N466">
            <v>0</v>
          </cell>
          <cell r="O466">
            <v>280</v>
          </cell>
          <cell r="P466">
            <v>1960</v>
          </cell>
        </row>
        <row r="467">
          <cell r="A467">
            <v>19</v>
          </cell>
          <cell r="B467" t="str">
            <v>熱融焊點PE包覆蓋</v>
          </cell>
          <cell r="C467">
            <v>8</v>
          </cell>
          <cell r="D467" t="str">
            <v>PCS</v>
          </cell>
          <cell r="E467">
            <v>350</v>
          </cell>
          <cell r="F467">
            <v>2800</v>
          </cell>
          <cell r="H467">
            <v>0</v>
          </cell>
          <cell r="I467">
            <v>1</v>
          </cell>
          <cell r="J467">
            <v>8</v>
          </cell>
          <cell r="K467">
            <v>350</v>
          </cell>
          <cell r="L467">
            <v>2800</v>
          </cell>
          <cell r="M467">
            <v>0</v>
          </cell>
          <cell r="N467">
            <v>0</v>
          </cell>
          <cell r="O467">
            <v>280</v>
          </cell>
          <cell r="P467">
            <v>2240</v>
          </cell>
        </row>
        <row r="468">
          <cell r="A468">
            <v>20</v>
          </cell>
          <cell r="B468" t="str">
            <v>MISCELLANEOUS INCLUDE 防蝕系統測試調整 &amp; 交通安全措施費</v>
          </cell>
          <cell r="C468">
            <v>1</v>
          </cell>
          <cell r="D468" t="str">
            <v>LOT</v>
          </cell>
          <cell r="E468">
            <v>67883.5</v>
          </cell>
          <cell r="F468">
            <v>67884</v>
          </cell>
          <cell r="H468">
            <v>0</v>
          </cell>
          <cell r="I468">
            <v>93.2</v>
          </cell>
          <cell r="J468">
            <v>93</v>
          </cell>
          <cell r="K468">
            <v>67884</v>
          </cell>
          <cell r="L468">
            <v>67884</v>
          </cell>
          <cell r="M468">
            <v>0</v>
          </cell>
          <cell r="N468">
            <v>0</v>
          </cell>
          <cell r="O468">
            <v>26096</v>
          </cell>
          <cell r="P468">
            <v>26096</v>
          </cell>
        </row>
        <row r="469">
          <cell r="B469" t="str">
            <v>SUB-TOTAL : (H)</v>
          </cell>
          <cell r="F469">
            <v>746719</v>
          </cell>
          <cell r="H469">
            <v>0</v>
          </cell>
          <cell r="J469">
            <v>1025</v>
          </cell>
          <cell r="K469">
            <v>0</v>
          </cell>
          <cell r="L469">
            <v>746719</v>
          </cell>
          <cell r="M469">
            <v>0</v>
          </cell>
          <cell r="N469">
            <v>0</v>
          </cell>
          <cell r="O469">
            <v>0</v>
          </cell>
          <cell r="P469">
            <v>383226</v>
          </cell>
        </row>
        <row r="470">
          <cell r="F470">
            <v>0</v>
          </cell>
          <cell r="H470">
            <v>0</v>
          </cell>
          <cell r="J470">
            <v>0</v>
          </cell>
          <cell r="K470">
            <v>0</v>
          </cell>
          <cell r="L470">
            <v>0</v>
          </cell>
          <cell r="M470">
            <v>0</v>
          </cell>
          <cell r="N470">
            <v>0</v>
          </cell>
          <cell r="O470">
            <v>0</v>
          </cell>
          <cell r="P470">
            <v>0</v>
          </cell>
        </row>
        <row r="471">
          <cell r="F471">
            <v>0</v>
          </cell>
          <cell r="H471">
            <v>0</v>
          </cell>
          <cell r="J471">
            <v>0</v>
          </cell>
          <cell r="K471">
            <v>0</v>
          </cell>
          <cell r="L471">
            <v>0</v>
          </cell>
          <cell r="M471">
            <v>0</v>
          </cell>
          <cell r="N471">
            <v>0</v>
          </cell>
          <cell r="O471">
            <v>0</v>
          </cell>
          <cell r="P471">
            <v>0</v>
          </cell>
        </row>
        <row r="472">
          <cell r="F472">
            <v>0</v>
          </cell>
          <cell r="H472">
            <v>0</v>
          </cell>
          <cell r="J472">
            <v>0</v>
          </cell>
          <cell r="K472">
            <v>0</v>
          </cell>
          <cell r="L472">
            <v>0</v>
          </cell>
          <cell r="M472">
            <v>0</v>
          </cell>
          <cell r="N472">
            <v>0</v>
          </cell>
          <cell r="O472">
            <v>0</v>
          </cell>
          <cell r="P472">
            <v>0</v>
          </cell>
        </row>
        <row r="473">
          <cell r="A473" t="str">
            <v>I.</v>
          </cell>
          <cell r="B473" t="str">
            <v>APS SYSTEM</v>
          </cell>
          <cell r="F473">
            <v>0</v>
          </cell>
          <cell r="H473">
            <v>0</v>
          </cell>
          <cell r="J473">
            <v>0</v>
          </cell>
          <cell r="K473">
            <v>0</v>
          </cell>
          <cell r="L473">
            <v>0</v>
          </cell>
          <cell r="M473">
            <v>0</v>
          </cell>
          <cell r="N473">
            <v>0</v>
          </cell>
          <cell r="O473">
            <v>0</v>
          </cell>
          <cell r="P473">
            <v>0</v>
          </cell>
        </row>
        <row r="474">
          <cell r="B474" t="str">
            <v>D&amp;F SYSTEM PANEL, INCLUDING</v>
          </cell>
          <cell r="F474">
            <v>0</v>
          </cell>
          <cell r="H474">
            <v>0</v>
          </cell>
          <cell r="J474">
            <v>0</v>
          </cell>
          <cell r="K474">
            <v>0</v>
          </cell>
          <cell r="L474">
            <v>0</v>
          </cell>
          <cell r="M474">
            <v>0</v>
          </cell>
          <cell r="N474">
            <v>0</v>
          </cell>
          <cell r="O474">
            <v>0</v>
          </cell>
          <cell r="P474">
            <v>0</v>
          </cell>
        </row>
        <row r="475">
          <cell r="A475">
            <v>1</v>
          </cell>
          <cell r="B475" t="str">
            <v>PLC BASE PANEL, INDOOR IP20 ENCLOSURE, W/</v>
          </cell>
          <cell r="C475">
            <v>1</v>
          </cell>
          <cell r="D475" t="str">
            <v>SET</v>
          </cell>
          <cell r="E475">
            <v>1285400</v>
          </cell>
          <cell r="F475">
            <v>1285400</v>
          </cell>
          <cell r="H475">
            <v>0</v>
          </cell>
          <cell r="I475">
            <v>50</v>
          </cell>
          <cell r="J475">
            <v>50</v>
          </cell>
          <cell r="K475">
            <v>1285400</v>
          </cell>
          <cell r="L475">
            <v>1285400</v>
          </cell>
          <cell r="M475">
            <v>0</v>
          </cell>
          <cell r="N475">
            <v>0</v>
          </cell>
          <cell r="O475">
            <v>14000</v>
          </cell>
          <cell r="P475">
            <v>14000</v>
          </cell>
        </row>
        <row r="476">
          <cell r="B476" t="str">
            <v xml:space="preserve">POWER SUPPLY, DIx144, DOx100, </v>
          </cell>
          <cell r="F476">
            <v>0</v>
          </cell>
          <cell r="H476">
            <v>0</v>
          </cell>
          <cell r="J476">
            <v>0</v>
          </cell>
          <cell r="K476">
            <v>0</v>
          </cell>
          <cell r="L476">
            <v>0</v>
          </cell>
          <cell r="M476">
            <v>0</v>
          </cell>
          <cell r="N476">
            <v>0</v>
          </cell>
          <cell r="O476">
            <v>0</v>
          </cell>
          <cell r="P476">
            <v>0</v>
          </cell>
        </row>
        <row r="477">
          <cell r="B477" t="str">
            <v>INTERPOSITION RELAY x50,  WIRING, AND TB.</v>
          </cell>
          <cell r="F477">
            <v>0</v>
          </cell>
          <cell r="H477">
            <v>0</v>
          </cell>
          <cell r="J477">
            <v>0</v>
          </cell>
          <cell r="K477">
            <v>0</v>
          </cell>
          <cell r="L477">
            <v>0</v>
          </cell>
          <cell r="M477">
            <v>0</v>
          </cell>
          <cell r="N477">
            <v>0</v>
          </cell>
          <cell r="O477">
            <v>0</v>
          </cell>
          <cell r="P477">
            <v>0</v>
          </cell>
        </row>
        <row r="478">
          <cell r="B478" t="str">
            <v>SOFTWARE DESIGN PACKAGE</v>
          </cell>
          <cell r="F478">
            <v>0</v>
          </cell>
          <cell r="H478">
            <v>0</v>
          </cell>
          <cell r="J478">
            <v>0</v>
          </cell>
          <cell r="K478">
            <v>0</v>
          </cell>
          <cell r="L478">
            <v>0</v>
          </cell>
          <cell r="M478">
            <v>0</v>
          </cell>
          <cell r="N478">
            <v>0</v>
          </cell>
          <cell r="O478">
            <v>0</v>
          </cell>
          <cell r="P478">
            <v>0</v>
          </cell>
        </row>
        <row r="479">
          <cell r="A479">
            <v>2</v>
          </cell>
          <cell r="B479" t="str">
            <v>OPERATION CONSOLE, INCLUDING</v>
          </cell>
          <cell r="C479">
            <v>1</v>
          </cell>
          <cell r="D479" t="str">
            <v>SET</v>
          </cell>
          <cell r="E479">
            <v>357000</v>
          </cell>
          <cell r="F479">
            <v>357000</v>
          </cell>
          <cell r="H479">
            <v>0</v>
          </cell>
          <cell r="I479">
            <v>20</v>
          </cell>
          <cell r="J479">
            <v>20</v>
          </cell>
          <cell r="K479">
            <v>357000</v>
          </cell>
          <cell r="L479">
            <v>357000</v>
          </cell>
          <cell r="M479">
            <v>0</v>
          </cell>
          <cell r="N479">
            <v>0</v>
          </cell>
          <cell r="O479">
            <v>5600</v>
          </cell>
          <cell r="P479">
            <v>5600</v>
          </cell>
        </row>
        <row r="480">
          <cell r="B480" t="str">
            <v>ANNUNCIATOR PANEL, W/ 50 WINDOWS</v>
          </cell>
          <cell r="F480">
            <v>0</v>
          </cell>
          <cell r="H480">
            <v>0</v>
          </cell>
          <cell r="J480">
            <v>0</v>
          </cell>
          <cell r="K480">
            <v>0</v>
          </cell>
          <cell r="L480">
            <v>0</v>
          </cell>
          <cell r="M480">
            <v>0</v>
          </cell>
          <cell r="N480">
            <v>0</v>
          </cell>
          <cell r="O480">
            <v>0</v>
          </cell>
          <cell r="P480">
            <v>0</v>
          </cell>
        </row>
        <row r="481">
          <cell r="B481" t="str">
            <v xml:space="preserve">COMMAND BOARD, W/ 15 PB SWITCH(SW. W/LIGHT) </v>
          </cell>
          <cell r="F481">
            <v>0</v>
          </cell>
          <cell r="H481">
            <v>0</v>
          </cell>
          <cell r="J481">
            <v>0</v>
          </cell>
          <cell r="K481">
            <v>0</v>
          </cell>
          <cell r="L481">
            <v>0</v>
          </cell>
          <cell r="M481">
            <v>0</v>
          </cell>
          <cell r="N481">
            <v>0</v>
          </cell>
          <cell r="O481">
            <v>0</v>
          </cell>
          <cell r="P481">
            <v>0</v>
          </cell>
        </row>
        <row r="482">
          <cell r="B482" t="str">
            <v>WIRING, AND TB.</v>
          </cell>
          <cell r="F482">
            <v>0</v>
          </cell>
          <cell r="H482">
            <v>0</v>
          </cell>
          <cell r="J482">
            <v>0</v>
          </cell>
          <cell r="K482">
            <v>0</v>
          </cell>
          <cell r="L482">
            <v>0</v>
          </cell>
          <cell r="M482">
            <v>0</v>
          </cell>
          <cell r="N482">
            <v>0</v>
          </cell>
          <cell r="O482">
            <v>0</v>
          </cell>
          <cell r="P482">
            <v>0</v>
          </cell>
        </row>
        <row r="483">
          <cell r="A483">
            <v>3</v>
          </cell>
          <cell r="B483" t="str">
            <v>MIMIC PANEL, ENCLOSURE SIZE 2300Hx1400Wx600D</v>
          </cell>
          <cell r="C483">
            <v>1</v>
          </cell>
          <cell r="D483" t="str">
            <v>SET</v>
          </cell>
          <cell r="E483">
            <v>448000</v>
          </cell>
          <cell r="F483">
            <v>448000</v>
          </cell>
          <cell r="H483">
            <v>0</v>
          </cell>
          <cell r="I483">
            <v>20</v>
          </cell>
          <cell r="J483">
            <v>20</v>
          </cell>
          <cell r="K483">
            <v>448000</v>
          </cell>
          <cell r="L483">
            <v>448000</v>
          </cell>
          <cell r="M483">
            <v>0</v>
          </cell>
          <cell r="N483">
            <v>0</v>
          </cell>
          <cell r="O483">
            <v>5600</v>
          </cell>
          <cell r="P483">
            <v>5600</v>
          </cell>
        </row>
        <row r="484">
          <cell r="B484" t="str">
            <v>MOSAIC PANEL  SIZE 1200Hx1200W, W/</v>
          </cell>
          <cell r="F484">
            <v>0</v>
          </cell>
          <cell r="H484">
            <v>0</v>
          </cell>
          <cell r="J484">
            <v>0</v>
          </cell>
          <cell r="K484">
            <v>0</v>
          </cell>
          <cell r="L484">
            <v>0</v>
          </cell>
          <cell r="M484">
            <v>0</v>
          </cell>
          <cell r="N484">
            <v>0</v>
          </cell>
          <cell r="O484">
            <v>0</v>
          </cell>
          <cell r="P484">
            <v>0</v>
          </cell>
        </row>
        <row r="485">
          <cell r="B485" t="str">
            <v>INDICATION LIGHT x60, POWER SUPPLY, WIRING, AND TB.</v>
          </cell>
          <cell r="F485">
            <v>0</v>
          </cell>
          <cell r="H485">
            <v>0</v>
          </cell>
          <cell r="J485">
            <v>0</v>
          </cell>
          <cell r="K485">
            <v>0</v>
          </cell>
          <cell r="L485">
            <v>0</v>
          </cell>
          <cell r="M485">
            <v>0</v>
          </cell>
          <cell r="N485">
            <v>0</v>
          </cell>
          <cell r="O485">
            <v>0</v>
          </cell>
          <cell r="P485">
            <v>0</v>
          </cell>
        </row>
        <row r="486">
          <cell r="A486">
            <v>4</v>
          </cell>
          <cell r="B486" t="str">
            <v>RECEIVING PANEL, INDOOR IP20 ENCLOSURE, W/</v>
          </cell>
          <cell r="C486">
            <v>1</v>
          </cell>
          <cell r="D486" t="str">
            <v>SET</v>
          </cell>
          <cell r="E486">
            <v>1400000</v>
          </cell>
          <cell r="F486">
            <v>1400000</v>
          </cell>
          <cell r="H486">
            <v>0</v>
          </cell>
          <cell r="I486">
            <v>50</v>
          </cell>
          <cell r="J486">
            <v>50</v>
          </cell>
          <cell r="K486">
            <v>1400000</v>
          </cell>
          <cell r="L486">
            <v>1400000</v>
          </cell>
          <cell r="M486">
            <v>0</v>
          </cell>
          <cell r="N486">
            <v>0</v>
          </cell>
          <cell r="O486">
            <v>14000</v>
          </cell>
          <cell r="P486">
            <v>14000</v>
          </cell>
        </row>
        <row r="487">
          <cell r="B487" t="str">
            <v>UV/IR DETECTOR CONTROLLER, 4-CHANNEL x1</v>
          </cell>
          <cell r="F487">
            <v>0</v>
          </cell>
          <cell r="H487">
            <v>0</v>
          </cell>
          <cell r="J487">
            <v>0</v>
          </cell>
          <cell r="K487">
            <v>0</v>
          </cell>
          <cell r="L487">
            <v>0</v>
          </cell>
          <cell r="M487">
            <v>0</v>
          </cell>
          <cell r="N487">
            <v>0</v>
          </cell>
          <cell r="O487">
            <v>0</v>
          </cell>
          <cell r="P487">
            <v>0</v>
          </cell>
        </row>
        <row r="488">
          <cell r="B488" t="str">
            <v>GAS DETECTOR CONTROLLER, 8-CHANNEL x8</v>
          </cell>
          <cell r="F488">
            <v>0</v>
          </cell>
          <cell r="H488">
            <v>0</v>
          </cell>
          <cell r="J488">
            <v>0</v>
          </cell>
          <cell r="K488">
            <v>0</v>
          </cell>
          <cell r="L488">
            <v>0</v>
          </cell>
          <cell r="M488">
            <v>0</v>
          </cell>
          <cell r="N488">
            <v>0</v>
          </cell>
          <cell r="O488">
            <v>0</v>
          </cell>
          <cell r="P488">
            <v>0</v>
          </cell>
        </row>
        <row r="489">
          <cell r="B489" t="str">
            <v>LOW TEMP. DETECTOR CONTROLLER, 4-CHANNEL x7</v>
          </cell>
          <cell r="F489">
            <v>0</v>
          </cell>
          <cell r="H489">
            <v>0</v>
          </cell>
          <cell r="J489">
            <v>0</v>
          </cell>
          <cell r="K489">
            <v>0</v>
          </cell>
          <cell r="L489">
            <v>0</v>
          </cell>
          <cell r="M489">
            <v>0</v>
          </cell>
          <cell r="N489">
            <v>0</v>
          </cell>
          <cell r="O489">
            <v>0</v>
          </cell>
          <cell r="P489">
            <v>0</v>
          </cell>
        </row>
        <row r="490">
          <cell r="B490" t="str">
            <v>POWER SUPPLY, WIRING, AND TB.</v>
          </cell>
          <cell r="F490">
            <v>0</v>
          </cell>
          <cell r="H490">
            <v>0</v>
          </cell>
          <cell r="J490">
            <v>0</v>
          </cell>
          <cell r="K490">
            <v>0</v>
          </cell>
          <cell r="L490">
            <v>0</v>
          </cell>
          <cell r="M490">
            <v>0</v>
          </cell>
          <cell r="N490">
            <v>0</v>
          </cell>
          <cell r="O490">
            <v>0</v>
          </cell>
          <cell r="P490">
            <v>0</v>
          </cell>
        </row>
        <row r="491">
          <cell r="A491">
            <v>5</v>
          </cell>
          <cell r="B491" t="str">
            <v>MANUAL STATION, 110VAC, CL.1 DIV.2, NEMA-4X</v>
          </cell>
          <cell r="C491">
            <v>16</v>
          </cell>
          <cell r="D491" t="str">
            <v>SET</v>
          </cell>
          <cell r="E491">
            <v>30000</v>
          </cell>
          <cell r="F491">
            <v>480000</v>
          </cell>
          <cell r="H491">
            <v>0</v>
          </cell>
          <cell r="I491">
            <v>5</v>
          </cell>
          <cell r="J491">
            <v>80</v>
          </cell>
          <cell r="K491">
            <v>30000</v>
          </cell>
          <cell r="L491">
            <v>480000</v>
          </cell>
          <cell r="M491">
            <v>0</v>
          </cell>
          <cell r="N491">
            <v>0</v>
          </cell>
          <cell r="O491">
            <v>1400</v>
          </cell>
          <cell r="P491">
            <v>22400</v>
          </cell>
        </row>
        <row r="492">
          <cell r="A492">
            <v>6</v>
          </cell>
          <cell r="B492" t="str">
            <v>SIREN(SPEAKER),, 110VAC, CL.1 DIV.2, NEMA-4X</v>
          </cell>
          <cell r="C492">
            <v>16</v>
          </cell>
          <cell r="D492" t="str">
            <v>SET</v>
          </cell>
          <cell r="E492">
            <v>40000</v>
          </cell>
          <cell r="F492">
            <v>640000</v>
          </cell>
          <cell r="H492">
            <v>0</v>
          </cell>
          <cell r="I492">
            <v>5</v>
          </cell>
          <cell r="J492">
            <v>80</v>
          </cell>
          <cell r="K492">
            <v>40000</v>
          </cell>
          <cell r="L492">
            <v>640000</v>
          </cell>
          <cell r="M492">
            <v>0</v>
          </cell>
          <cell r="N492">
            <v>0</v>
          </cell>
          <cell r="O492">
            <v>1400</v>
          </cell>
          <cell r="P492">
            <v>22400</v>
          </cell>
        </row>
        <row r="493">
          <cell r="A493">
            <v>7</v>
          </cell>
          <cell r="B493" t="str">
            <v>VISUAL ALARM BECON, , 110VAC, CL.1 DIV.2, NEMA-4X</v>
          </cell>
          <cell r="C493">
            <v>16</v>
          </cell>
          <cell r="D493" t="str">
            <v>SET</v>
          </cell>
          <cell r="E493">
            <v>37000</v>
          </cell>
          <cell r="F493">
            <v>592000</v>
          </cell>
          <cell r="H493">
            <v>0</v>
          </cell>
          <cell r="I493">
            <v>5</v>
          </cell>
          <cell r="J493">
            <v>80</v>
          </cell>
          <cell r="K493">
            <v>37000</v>
          </cell>
          <cell r="L493">
            <v>592000</v>
          </cell>
          <cell r="M493">
            <v>0</v>
          </cell>
          <cell r="N493">
            <v>0</v>
          </cell>
          <cell r="O493">
            <v>1400</v>
          </cell>
          <cell r="P493">
            <v>22400</v>
          </cell>
        </row>
        <row r="494">
          <cell r="A494">
            <v>8</v>
          </cell>
          <cell r="B494" t="str">
            <v>UV/IR FLAME DETECTOR, CL.1 DIV.2, NEMA-4X</v>
          </cell>
          <cell r="C494">
            <v>4</v>
          </cell>
          <cell r="D494" t="str">
            <v>SET</v>
          </cell>
          <cell r="E494">
            <v>67000</v>
          </cell>
          <cell r="F494">
            <v>268000</v>
          </cell>
          <cell r="H494">
            <v>0</v>
          </cell>
          <cell r="I494">
            <v>8</v>
          </cell>
          <cell r="J494">
            <v>32</v>
          </cell>
          <cell r="K494">
            <v>67000</v>
          </cell>
          <cell r="L494">
            <v>268000</v>
          </cell>
          <cell r="M494">
            <v>0</v>
          </cell>
          <cell r="N494">
            <v>0</v>
          </cell>
          <cell r="O494">
            <v>2240</v>
          </cell>
          <cell r="P494">
            <v>8960</v>
          </cell>
        </row>
        <row r="495">
          <cell r="A495">
            <v>9</v>
          </cell>
          <cell r="B495" t="str">
            <v>LOW TEMPERATURE DETECTOR, 50FT LG., NEMA-4X</v>
          </cell>
          <cell r="C495">
            <v>4</v>
          </cell>
          <cell r="D495" t="str">
            <v>SET</v>
          </cell>
          <cell r="E495">
            <v>288000</v>
          </cell>
          <cell r="F495">
            <v>1152000</v>
          </cell>
          <cell r="H495">
            <v>0</v>
          </cell>
          <cell r="I495">
            <v>10</v>
          </cell>
          <cell r="J495">
            <v>40</v>
          </cell>
          <cell r="K495">
            <v>288000</v>
          </cell>
          <cell r="L495">
            <v>1152000</v>
          </cell>
          <cell r="M495">
            <v>0</v>
          </cell>
          <cell r="N495">
            <v>0</v>
          </cell>
          <cell r="O495">
            <v>2800</v>
          </cell>
          <cell r="P495">
            <v>11200</v>
          </cell>
        </row>
        <row r="496">
          <cell r="A496">
            <v>10</v>
          </cell>
          <cell r="B496" t="str">
            <v>COMBUSTIBLE GAS DETECTOR,  CATALYTIC TYPE</v>
          </cell>
          <cell r="C496">
            <v>60</v>
          </cell>
          <cell r="D496" t="str">
            <v>EST</v>
          </cell>
          <cell r="E496">
            <v>50000</v>
          </cell>
          <cell r="F496">
            <v>3000000</v>
          </cell>
          <cell r="H496">
            <v>0</v>
          </cell>
          <cell r="I496">
            <v>5</v>
          </cell>
          <cell r="J496">
            <v>300</v>
          </cell>
          <cell r="K496">
            <v>50000</v>
          </cell>
          <cell r="L496">
            <v>3000000</v>
          </cell>
          <cell r="M496">
            <v>0</v>
          </cell>
          <cell r="N496">
            <v>0</v>
          </cell>
          <cell r="O496">
            <v>1400</v>
          </cell>
          <cell r="P496">
            <v>84000</v>
          </cell>
        </row>
        <row r="497">
          <cell r="B497" t="str">
            <v>CL.1, DIV.2, W/ WEATHER HOUSING, FILTER, NEMA-4X</v>
          </cell>
          <cell r="F497">
            <v>0</v>
          </cell>
          <cell r="H497">
            <v>0</v>
          </cell>
          <cell r="J497">
            <v>0</v>
          </cell>
          <cell r="K497">
            <v>0</v>
          </cell>
          <cell r="L497">
            <v>0</v>
          </cell>
          <cell r="M497">
            <v>0</v>
          </cell>
          <cell r="N497">
            <v>0</v>
          </cell>
          <cell r="O497">
            <v>0</v>
          </cell>
          <cell r="P497">
            <v>0</v>
          </cell>
        </row>
        <row r="498">
          <cell r="A498">
            <v>11</v>
          </cell>
          <cell r="B498" t="str">
            <v>GAS DETECTOR TEST KIT FOR 60 DETECTORS &amp; GRAPHIC PANEL</v>
          </cell>
          <cell r="C498">
            <v>1</v>
          </cell>
          <cell r="D498" t="str">
            <v>SET</v>
          </cell>
          <cell r="E498">
            <v>350000</v>
          </cell>
          <cell r="F498">
            <v>350000</v>
          </cell>
          <cell r="H498">
            <v>0</v>
          </cell>
          <cell r="I498">
            <v>10</v>
          </cell>
          <cell r="J498">
            <v>10</v>
          </cell>
          <cell r="K498">
            <v>350000</v>
          </cell>
          <cell r="L498">
            <v>350000</v>
          </cell>
          <cell r="M498">
            <v>0</v>
          </cell>
          <cell r="N498">
            <v>0</v>
          </cell>
          <cell r="O498">
            <v>2800</v>
          </cell>
          <cell r="P498">
            <v>2800</v>
          </cell>
        </row>
        <row r="499">
          <cell r="A499">
            <v>12</v>
          </cell>
          <cell r="B499" t="str">
            <v>R.S.G. CONDUIT/W COUPLING 1"</v>
          </cell>
          <cell r="C499">
            <v>1600</v>
          </cell>
          <cell r="D499" t="str">
            <v>M</v>
          </cell>
          <cell r="E499">
            <v>49</v>
          </cell>
          <cell r="F499">
            <v>78400</v>
          </cell>
          <cell r="H499">
            <v>0</v>
          </cell>
          <cell r="I499">
            <v>0.54</v>
          </cell>
          <cell r="J499">
            <v>864</v>
          </cell>
          <cell r="K499">
            <v>49</v>
          </cell>
          <cell r="L499">
            <v>78400</v>
          </cell>
          <cell r="M499">
            <v>0</v>
          </cell>
          <cell r="N499">
            <v>0</v>
          </cell>
          <cell r="O499">
            <v>151</v>
          </cell>
          <cell r="P499">
            <v>241600</v>
          </cell>
        </row>
        <row r="500">
          <cell r="A500">
            <v>13</v>
          </cell>
          <cell r="B500" t="str">
            <v>R.S.G. CONDUIT/W COUPLING 2"</v>
          </cell>
          <cell r="C500">
            <v>2300</v>
          </cell>
          <cell r="D500" t="str">
            <v>M</v>
          </cell>
          <cell r="E500">
            <v>105</v>
          </cell>
          <cell r="F500">
            <v>241500</v>
          </cell>
          <cell r="H500">
            <v>0</v>
          </cell>
          <cell r="I500">
            <v>0.98</v>
          </cell>
          <cell r="J500">
            <v>2254</v>
          </cell>
          <cell r="K500">
            <v>105</v>
          </cell>
          <cell r="L500">
            <v>241500</v>
          </cell>
          <cell r="M500">
            <v>0</v>
          </cell>
          <cell r="N500">
            <v>0</v>
          </cell>
          <cell r="O500">
            <v>274</v>
          </cell>
          <cell r="P500">
            <v>630200</v>
          </cell>
        </row>
        <row r="501">
          <cell r="A501">
            <v>14</v>
          </cell>
          <cell r="B501" t="str">
            <v>FITTING FOR R.S.G. CONDUIT</v>
          </cell>
          <cell r="C501">
            <v>1</v>
          </cell>
          <cell r="D501" t="str">
            <v>LOT</v>
          </cell>
          <cell r="E501">
            <v>639800</v>
          </cell>
          <cell r="F501">
            <v>639800</v>
          </cell>
          <cell r="H501">
            <v>0</v>
          </cell>
          <cell r="I501">
            <v>935.4</v>
          </cell>
          <cell r="J501">
            <v>935</v>
          </cell>
          <cell r="K501">
            <v>639800</v>
          </cell>
          <cell r="L501">
            <v>639800</v>
          </cell>
          <cell r="M501">
            <v>0</v>
          </cell>
          <cell r="N501">
            <v>0</v>
          </cell>
          <cell r="O501">
            <v>261912</v>
          </cell>
          <cell r="P501">
            <v>261912</v>
          </cell>
        </row>
        <row r="502">
          <cell r="A502">
            <v>15</v>
          </cell>
          <cell r="B502" t="str">
            <v>600V控制電纜,銅導体,PVC絕緣,麥拉遮蔽(OVERALL),</v>
          </cell>
          <cell r="C502">
            <v>650</v>
          </cell>
          <cell r="D502" t="str">
            <v>M</v>
          </cell>
          <cell r="E502">
            <v>37</v>
          </cell>
          <cell r="F502">
            <v>24050</v>
          </cell>
          <cell r="H502">
            <v>0</v>
          </cell>
          <cell r="I502">
            <v>0.11700000000000001</v>
          </cell>
          <cell r="J502">
            <v>76</v>
          </cell>
          <cell r="K502">
            <v>37</v>
          </cell>
          <cell r="L502">
            <v>24050</v>
          </cell>
          <cell r="M502">
            <v>0</v>
          </cell>
          <cell r="N502">
            <v>0</v>
          </cell>
          <cell r="O502">
            <v>33</v>
          </cell>
          <cell r="P502">
            <v>21450</v>
          </cell>
        </row>
        <row r="503">
          <cell r="B503" t="str">
            <v>PVC黑色被覆 7C-2SQ.MM</v>
          </cell>
          <cell r="F503">
            <v>0</v>
          </cell>
          <cell r="H503">
            <v>0</v>
          </cell>
          <cell r="J503">
            <v>0</v>
          </cell>
          <cell r="K503">
            <v>0</v>
          </cell>
          <cell r="L503">
            <v>0</v>
          </cell>
          <cell r="M503">
            <v>0</v>
          </cell>
          <cell r="N503">
            <v>0</v>
          </cell>
          <cell r="O503">
            <v>0</v>
          </cell>
          <cell r="P503">
            <v>0</v>
          </cell>
        </row>
        <row r="504">
          <cell r="A504">
            <v>16</v>
          </cell>
          <cell r="B504" t="str">
            <v>600V控制電纜,銅導体,PVC絕緣,麥拉遮蔽(OVERALL),</v>
          </cell>
          <cell r="C504">
            <v>1500</v>
          </cell>
          <cell r="D504" t="str">
            <v>M</v>
          </cell>
          <cell r="E504">
            <v>41</v>
          </cell>
          <cell r="F504">
            <v>61500</v>
          </cell>
          <cell r="H504">
            <v>0</v>
          </cell>
          <cell r="I504">
            <v>0.13300000000000001</v>
          </cell>
          <cell r="J504">
            <v>200</v>
          </cell>
          <cell r="K504">
            <v>41</v>
          </cell>
          <cell r="L504">
            <v>61500</v>
          </cell>
          <cell r="M504">
            <v>0</v>
          </cell>
          <cell r="N504">
            <v>0</v>
          </cell>
          <cell r="O504">
            <v>37</v>
          </cell>
          <cell r="P504">
            <v>55500</v>
          </cell>
        </row>
        <row r="505">
          <cell r="B505" t="str">
            <v>PVC黑色被覆 9C-2SQ.MM</v>
          </cell>
          <cell r="F505">
            <v>0</v>
          </cell>
          <cell r="H505">
            <v>0</v>
          </cell>
          <cell r="J505">
            <v>0</v>
          </cell>
          <cell r="K505">
            <v>0</v>
          </cell>
          <cell r="L505">
            <v>0</v>
          </cell>
          <cell r="M505">
            <v>0</v>
          </cell>
          <cell r="N505">
            <v>0</v>
          </cell>
          <cell r="O505">
            <v>0</v>
          </cell>
          <cell r="P505">
            <v>0</v>
          </cell>
        </row>
        <row r="506">
          <cell r="A506">
            <v>17</v>
          </cell>
          <cell r="B506" t="str">
            <v>600V控制電纜,銅導体,PVC絕緣,麥拉遮蔽(OVERALL),</v>
          </cell>
          <cell r="C506">
            <v>2600</v>
          </cell>
          <cell r="D506" t="str">
            <v>M</v>
          </cell>
          <cell r="E506">
            <v>53</v>
          </cell>
          <cell r="F506">
            <v>137800</v>
          </cell>
          <cell r="H506">
            <v>0</v>
          </cell>
          <cell r="I506">
            <v>0.153</v>
          </cell>
          <cell r="J506">
            <v>398</v>
          </cell>
          <cell r="K506">
            <v>53</v>
          </cell>
          <cell r="L506">
            <v>137800</v>
          </cell>
          <cell r="M506">
            <v>0</v>
          </cell>
          <cell r="N506">
            <v>0</v>
          </cell>
          <cell r="O506">
            <v>43</v>
          </cell>
          <cell r="P506">
            <v>111800</v>
          </cell>
        </row>
        <row r="507">
          <cell r="B507" t="str">
            <v>PVC黑色被覆 12C-2SQ.MM</v>
          </cell>
          <cell r="F507">
            <v>0</v>
          </cell>
          <cell r="H507">
            <v>0</v>
          </cell>
          <cell r="J507">
            <v>0</v>
          </cell>
          <cell r="K507">
            <v>0</v>
          </cell>
          <cell r="L507">
            <v>0</v>
          </cell>
          <cell r="M507">
            <v>0</v>
          </cell>
          <cell r="N507">
            <v>0</v>
          </cell>
          <cell r="O507">
            <v>0</v>
          </cell>
          <cell r="P507">
            <v>0</v>
          </cell>
        </row>
        <row r="508">
          <cell r="A508">
            <v>18</v>
          </cell>
          <cell r="B508" t="str">
            <v>600V控制電纜,銅導体,PVC絕緣,麥拉遮蔽(OVERALL),</v>
          </cell>
          <cell r="C508">
            <v>10000</v>
          </cell>
          <cell r="D508" t="str">
            <v>M</v>
          </cell>
          <cell r="E508">
            <v>44</v>
          </cell>
          <cell r="F508">
            <v>440000</v>
          </cell>
          <cell r="H508">
            <v>0</v>
          </cell>
          <cell r="I508">
            <v>0.13500000000000001</v>
          </cell>
          <cell r="J508">
            <v>1350</v>
          </cell>
          <cell r="K508">
            <v>44</v>
          </cell>
          <cell r="L508">
            <v>440000</v>
          </cell>
          <cell r="M508">
            <v>0</v>
          </cell>
          <cell r="N508">
            <v>0</v>
          </cell>
          <cell r="O508">
            <v>38</v>
          </cell>
          <cell r="P508">
            <v>380000</v>
          </cell>
        </row>
        <row r="509">
          <cell r="B509" t="str">
            <v>PVC黑色被覆 7C-3.5SQ.MM</v>
          </cell>
          <cell r="F509">
            <v>0</v>
          </cell>
          <cell r="H509">
            <v>0</v>
          </cell>
          <cell r="J509">
            <v>0</v>
          </cell>
          <cell r="K509">
            <v>0</v>
          </cell>
          <cell r="L509">
            <v>0</v>
          </cell>
          <cell r="M509">
            <v>0</v>
          </cell>
          <cell r="N509">
            <v>0</v>
          </cell>
          <cell r="O509">
            <v>0</v>
          </cell>
          <cell r="P509">
            <v>0</v>
          </cell>
        </row>
        <row r="510">
          <cell r="A510">
            <v>19</v>
          </cell>
          <cell r="B510" t="str">
            <v>600V控制電纜,銅導体,PVC絕緣,麥拉遮蔽(OVERALL),</v>
          </cell>
          <cell r="C510">
            <v>3000</v>
          </cell>
          <cell r="D510" t="str">
            <v>M</v>
          </cell>
          <cell r="E510">
            <v>76</v>
          </cell>
          <cell r="F510">
            <v>228000</v>
          </cell>
          <cell r="H510">
            <v>0</v>
          </cell>
          <cell r="I510">
            <v>0.193</v>
          </cell>
          <cell r="J510">
            <v>579</v>
          </cell>
          <cell r="K510">
            <v>76</v>
          </cell>
          <cell r="L510">
            <v>228000</v>
          </cell>
          <cell r="M510">
            <v>0</v>
          </cell>
          <cell r="N510">
            <v>0</v>
          </cell>
          <cell r="O510">
            <v>54</v>
          </cell>
          <cell r="P510">
            <v>162000</v>
          </cell>
        </row>
        <row r="511">
          <cell r="B511" t="str">
            <v>PVC黑色被覆 19C-2SQ.MM</v>
          </cell>
          <cell r="F511">
            <v>0</v>
          </cell>
          <cell r="H511">
            <v>0</v>
          </cell>
          <cell r="J511">
            <v>0</v>
          </cell>
          <cell r="K511">
            <v>0</v>
          </cell>
          <cell r="L511">
            <v>0</v>
          </cell>
          <cell r="M511">
            <v>0</v>
          </cell>
          <cell r="N511">
            <v>0</v>
          </cell>
          <cell r="O511">
            <v>0</v>
          </cell>
          <cell r="P511">
            <v>0</v>
          </cell>
        </row>
        <row r="512">
          <cell r="A512">
            <v>20</v>
          </cell>
          <cell r="B512" t="str">
            <v>600V控制電纜,銅導体,PVC絕緣,麥拉遮蔽(OVERALL),</v>
          </cell>
          <cell r="C512">
            <v>14000</v>
          </cell>
          <cell r="D512" t="str">
            <v>M</v>
          </cell>
          <cell r="E512">
            <v>119</v>
          </cell>
          <cell r="F512">
            <v>1666000</v>
          </cell>
          <cell r="H512">
            <v>0</v>
          </cell>
          <cell r="I512">
            <v>0.23599999999999999</v>
          </cell>
          <cell r="J512">
            <v>3304</v>
          </cell>
          <cell r="K512">
            <v>119</v>
          </cell>
          <cell r="L512">
            <v>1666000</v>
          </cell>
          <cell r="M512">
            <v>0</v>
          </cell>
          <cell r="N512">
            <v>0</v>
          </cell>
          <cell r="O512">
            <v>66</v>
          </cell>
          <cell r="P512">
            <v>924000</v>
          </cell>
        </row>
        <row r="513">
          <cell r="B513" t="str">
            <v>PVC黑色被覆 30C-2SQ.MM</v>
          </cell>
          <cell r="F513">
            <v>0</v>
          </cell>
          <cell r="H513">
            <v>0</v>
          </cell>
          <cell r="J513">
            <v>0</v>
          </cell>
          <cell r="K513">
            <v>0</v>
          </cell>
          <cell r="L513">
            <v>0</v>
          </cell>
          <cell r="M513">
            <v>0</v>
          </cell>
          <cell r="N513">
            <v>0</v>
          </cell>
          <cell r="O513">
            <v>0</v>
          </cell>
          <cell r="P513">
            <v>0</v>
          </cell>
        </row>
        <row r="514">
          <cell r="A514">
            <v>21</v>
          </cell>
          <cell r="B514" t="str">
            <v>300V信號電纜,PVC絕緣,麥拉遮蔽(OVERALL &amp; INDIVID)PVC</v>
          </cell>
          <cell r="C514">
            <v>12000</v>
          </cell>
          <cell r="D514" t="str">
            <v>M</v>
          </cell>
          <cell r="E514">
            <v>17</v>
          </cell>
          <cell r="F514">
            <v>204000</v>
          </cell>
          <cell r="H514">
            <v>0</v>
          </cell>
          <cell r="I514">
            <v>6.4000000000000001E-2</v>
          </cell>
          <cell r="J514">
            <v>768</v>
          </cell>
          <cell r="K514">
            <v>17</v>
          </cell>
          <cell r="L514">
            <v>204000</v>
          </cell>
          <cell r="M514">
            <v>0</v>
          </cell>
          <cell r="N514">
            <v>0</v>
          </cell>
          <cell r="O514">
            <v>18</v>
          </cell>
          <cell r="P514">
            <v>216000</v>
          </cell>
        </row>
        <row r="515">
          <cell r="B515" t="str">
            <v>黑色被覆  1TxAWG#16</v>
          </cell>
          <cell r="F515">
            <v>0</v>
          </cell>
          <cell r="H515">
            <v>0</v>
          </cell>
          <cell r="J515">
            <v>0</v>
          </cell>
          <cell r="K515">
            <v>0</v>
          </cell>
          <cell r="L515">
            <v>0</v>
          </cell>
          <cell r="M515">
            <v>0</v>
          </cell>
          <cell r="N515">
            <v>0</v>
          </cell>
          <cell r="O515">
            <v>0</v>
          </cell>
          <cell r="P515">
            <v>0</v>
          </cell>
        </row>
        <row r="516">
          <cell r="A516">
            <v>22</v>
          </cell>
          <cell r="B516" t="str">
            <v>300V信號電纜,PVC絕緣,麥拉遮蔽(OVERALL &amp; INDIVID)PVC</v>
          </cell>
          <cell r="C516">
            <v>3500</v>
          </cell>
          <cell r="D516" t="str">
            <v>M</v>
          </cell>
          <cell r="E516">
            <v>227</v>
          </cell>
          <cell r="F516">
            <v>794500</v>
          </cell>
          <cell r="H516">
            <v>0</v>
          </cell>
          <cell r="I516">
            <v>0.25</v>
          </cell>
          <cell r="J516">
            <v>875</v>
          </cell>
          <cell r="K516">
            <v>227</v>
          </cell>
          <cell r="L516">
            <v>794500</v>
          </cell>
          <cell r="M516">
            <v>0</v>
          </cell>
          <cell r="N516">
            <v>0</v>
          </cell>
          <cell r="O516">
            <v>70</v>
          </cell>
          <cell r="P516">
            <v>245000</v>
          </cell>
        </row>
        <row r="517">
          <cell r="B517" t="str">
            <v>黑色被覆  12TxAWG#14</v>
          </cell>
          <cell r="F517">
            <v>0</v>
          </cell>
          <cell r="H517">
            <v>0</v>
          </cell>
          <cell r="J517">
            <v>0</v>
          </cell>
          <cell r="K517">
            <v>0</v>
          </cell>
          <cell r="L517">
            <v>0</v>
          </cell>
          <cell r="M517">
            <v>0</v>
          </cell>
          <cell r="N517">
            <v>0</v>
          </cell>
          <cell r="O517">
            <v>0</v>
          </cell>
          <cell r="P517">
            <v>0</v>
          </cell>
        </row>
        <row r="518">
          <cell r="A518">
            <v>23</v>
          </cell>
          <cell r="B518" t="str">
            <v>300V信號電纜,PVC絕緣,麥拉遮蔽(OVERALL &amp; INDIVID)PVC</v>
          </cell>
          <cell r="C518">
            <v>350</v>
          </cell>
          <cell r="D518" t="str">
            <v>M</v>
          </cell>
          <cell r="E518">
            <v>471</v>
          </cell>
          <cell r="F518">
            <v>164850</v>
          </cell>
          <cell r="H518">
            <v>0</v>
          </cell>
          <cell r="I518">
            <v>0.4</v>
          </cell>
          <cell r="J518">
            <v>140</v>
          </cell>
          <cell r="K518">
            <v>471</v>
          </cell>
          <cell r="L518">
            <v>164850</v>
          </cell>
          <cell r="M518">
            <v>0</v>
          </cell>
          <cell r="N518">
            <v>0</v>
          </cell>
          <cell r="O518">
            <v>112</v>
          </cell>
          <cell r="P518">
            <v>39200</v>
          </cell>
        </row>
        <row r="519">
          <cell r="B519" t="str">
            <v>黑色被覆 24TxAWG#14</v>
          </cell>
          <cell r="F519">
            <v>0</v>
          </cell>
          <cell r="H519">
            <v>0</v>
          </cell>
          <cell r="J519">
            <v>0</v>
          </cell>
          <cell r="K519">
            <v>0</v>
          </cell>
          <cell r="L519">
            <v>0</v>
          </cell>
          <cell r="M519">
            <v>0</v>
          </cell>
          <cell r="N519">
            <v>0</v>
          </cell>
          <cell r="O519">
            <v>0</v>
          </cell>
          <cell r="P519">
            <v>0</v>
          </cell>
        </row>
        <row r="520">
          <cell r="A520">
            <v>24</v>
          </cell>
          <cell r="B520" t="str">
            <v>HOT DIPPED GALV, STEEL CHANNEL 100X50X5X7.5</v>
          </cell>
          <cell r="C520">
            <v>50</v>
          </cell>
          <cell r="D520" t="str">
            <v>M</v>
          </cell>
          <cell r="E520">
            <v>200</v>
          </cell>
          <cell r="F520">
            <v>10000</v>
          </cell>
          <cell r="H520">
            <v>0</v>
          </cell>
          <cell r="I520">
            <v>1.5</v>
          </cell>
          <cell r="J520">
            <v>75</v>
          </cell>
          <cell r="K520">
            <v>200</v>
          </cell>
          <cell r="L520">
            <v>10000</v>
          </cell>
          <cell r="M520">
            <v>0</v>
          </cell>
          <cell r="N520">
            <v>0</v>
          </cell>
          <cell r="O520">
            <v>420</v>
          </cell>
          <cell r="P520">
            <v>21000</v>
          </cell>
        </row>
        <row r="521">
          <cell r="A521">
            <v>25</v>
          </cell>
          <cell r="B521" t="str">
            <v>HOT DIPPED GALV, U- CHANNEL 41X41</v>
          </cell>
          <cell r="C521">
            <v>335</v>
          </cell>
          <cell r="D521" t="str">
            <v>M</v>
          </cell>
          <cell r="E521">
            <v>82</v>
          </cell>
          <cell r="F521">
            <v>27470</v>
          </cell>
          <cell r="H521">
            <v>0</v>
          </cell>
          <cell r="I521">
            <v>0.40699999999999997</v>
          </cell>
          <cell r="J521">
            <v>136</v>
          </cell>
          <cell r="K521">
            <v>82</v>
          </cell>
          <cell r="L521">
            <v>27470</v>
          </cell>
          <cell r="M521">
            <v>0</v>
          </cell>
          <cell r="N521">
            <v>0</v>
          </cell>
          <cell r="O521">
            <v>114</v>
          </cell>
          <cell r="P521">
            <v>38190</v>
          </cell>
        </row>
        <row r="522">
          <cell r="A522">
            <v>26</v>
          </cell>
          <cell r="B522" t="str">
            <v>FLEXIBLE CONDUIT 1"</v>
          </cell>
          <cell r="C522">
            <v>40</v>
          </cell>
          <cell r="D522" t="str">
            <v>M</v>
          </cell>
          <cell r="E522">
            <v>252</v>
          </cell>
          <cell r="F522">
            <v>10080</v>
          </cell>
          <cell r="H522">
            <v>0</v>
          </cell>
          <cell r="I522">
            <v>0.64</v>
          </cell>
          <cell r="J522">
            <v>26</v>
          </cell>
          <cell r="K522">
            <v>252</v>
          </cell>
          <cell r="L522">
            <v>10080</v>
          </cell>
          <cell r="M522">
            <v>0</v>
          </cell>
          <cell r="N522">
            <v>0</v>
          </cell>
          <cell r="O522">
            <v>179</v>
          </cell>
          <cell r="P522">
            <v>7160</v>
          </cell>
        </row>
        <row r="523">
          <cell r="A523">
            <v>27</v>
          </cell>
          <cell r="B523" t="str">
            <v>HOT DIPPED GALV. STEEL PLATE 1829X6401X3t</v>
          </cell>
          <cell r="C523">
            <v>2</v>
          </cell>
          <cell r="D523" t="str">
            <v>PCS</v>
          </cell>
          <cell r="E523">
            <v>1000</v>
          </cell>
          <cell r="F523">
            <v>2000</v>
          </cell>
          <cell r="H523">
            <v>0</v>
          </cell>
          <cell r="I523">
            <v>10</v>
          </cell>
          <cell r="J523">
            <v>20</v>
          </cell>
          <cell r="K523">
            <v>1000</v>
          </cell>
          <cell r="L523">
            <v>2000</v>
          </cell>
          <cell r="M523">
            <v>0</v>
          </cell>
          <cell r="N523">
            <v>0</v>
          </cell>
          <cell r="O523">
            <v>2800</v>
          </cell>
          <cell r="P523">
            <v>5600</v>
          </cell>
        </row>
        <row r="524">
          <cell r="A524">
            <v>28</v>
          </cell>
          <cell r="B524" t="str">
            <v>1/4圓(半徑30公分)低溫偵測器之補償器遮蔽板SS316製</v>
          </cell>
          <cell r="C524">
            <v>4</v>
          </cell>
          <cell r="D524" t="str">
            <v>PCS</v>
          </cell>
          <cell r="E524">
            <v>3000</v>
          </cell>
          <cell r="F524">
            <v>12000</v>
          </cell>
          <cell r="H524">
            <v>0</v>
          </cell>
          <cell r="I524">
            <v>4</v>
          </cell>
          <cell r="J524">
            <v>16</v>
          </cell>
          <cell r="K524">
            <v>3000</v>
          </cell>
          <cell r="L524">
            <v>12000</v>
          </cell>
          <cell r="M524">
            <v>0</v>
          </cell>
          <cell r="N524">
            <v>0</v>
          </cell>
          <cell r="O524">
            <v>1120</v>
          </cell>
          <cell r="P524">
            <v>4480</v>
          </cell>
        </row>
        <row r="525">
          <cell r="A525">
            <v>29</v>
          </cell>
          <cell r="B525" t="str">
            <v>接線箱,附端子板20P,FRP外殼,屋外防水型</v>
          </cell>
          <cell r="C525">
            <v>5</v>
          </cell>
          <cell r="D525" t="str">
            <v>SET</v>
          </cell>
          <cell r="E525">
            <v>3500</v>
          </cell>
          <cell r="F525">
            <v>17500</v>
          </cell>
          <cell r="H525">
            <v>0</v>
          </cell>
          <cell r="I525">
            <v>4</v>
          </cell>
          <cell r="J525">
            <v>20</v>
          </cell>
          <cell r="K525">
            <v>3500</v>
          </cell>
          <cell r="L525">
            <v>17500</v>
          </cell>
          <cell r="M525">
            <v>0</v>
          </cell>
          <cell r="N525">
            <v>0</v>
          </cell>
          <cell r="O525">
            <v>1120</v>
          </cell>
          <cell r="P525">
            <v>5600</v>
          </cell>
        </row>
        <row r="526">
          <cell r="A526">
            <v>30</v>
          </cell>
          <cell r="B526" t="str">
            <v>接線箱,附端子板50P,FRP外殼,屋外防水型</v>
          </cell>
          <cell r="C526">
            <v>4</v>
          </cell>
          <cell r="D526" t="str">
            <v>SET</v>
          </cell>
          <cell r="E526">
            <v>5500</v>
          </cell>
          <cell r="F526">
            <v>22000</v>
          </cell>
          <cell r="H526">
            <v>0</v>
          </cell>
          <cell r="I526">
            <v>8</v>
          </cell>
          <cell r="J526">
            <v>32</v>
          </cell>
          <cell r="K526">
            <v>5500</v>
          </cell>
          <cell r="L526">
            <v>22000</v>
          </cell>
          <cell r="M526">
            <v>0</v>
          </cell>
          <cell r="N526">
            <v>0</v>
          </cell>
          <cell r="O526">
            <v>2240</v>
          </cell>
          <cell r="P526">
            <v>8960</v>
          </cell>
        </row>
        <row r="527">
          <cell r="A527">
            <v>31</v>
          </cell>
          <cell r="B527" t="str">
            <v>接線箱,附端子板100P,FRP外殼,屋外防水型</v>
          </cell>
          <cell r="C527">
            <v>1</v>
          </cell>
          <cell r="D527" t="str">
            <v>SET</v>
          </cell>
          <cell r="E527">
            <v>9000</v>
          </cell>
          <cell r="F527">
            <v>9000</v>
          </cell>
          <cell r="H527">
            <v>0</v>
          </cell>
          <cell r="I527">
            <v>12</v>
          </cell>
          <cell r="J527">
            <v>12</v>
          </cell>
          <cell r="K527">
            <v>9000</v>
          </cell>
          <cell r="L527">
            <v>9000</v>
          </cell>
          <cell r="M527">
            <v>0</v>
          </cell>
          <cell r="N527">
            <v>0</v>
          </cell>
          <cell r="O527">
            <v>3360</v>
          </cell>
          <cell r="P527">
            <v>3360</v>
          </cell>
        </row>
        <row r="528">
          <cell r="A528">
            <v>32</v>
          </cell>
          <cell r="B528" t="str">
            <v>HOT DIPPED GALV, STEEL CHANNEL 100X50X5X7.5X2.4高</v>
          </cell>
          <cell r="C528">
            <v>26</v>
          </cell>
          <cell r="D528" t="str">
            <v>SET</v>
          </cell>
          <cell r="E528">
            <v>2400</v>
          </cell>
          <cell r="F528">
            <v>62400</v>
          </cell>
          <cell r="H528">
            <v>0</v>
          </cell>
          <cell r="I528">
            <v>3</v>
          </cell>
          <cell r="J528">
            <v>78</v>
          </cell>
          <cell r="K528">
            <v>2400</v>
          </cell>
          <cell r="L528">
            <v>62400</v>
          </cell>
          <cell r="M528">
            <v>0</v>
          </cell>
          <cell r="N528">
            <v>0</v>
          </cell>
          <cell r="O528">
            <v>840</v>
          </cell>
          <cell r="P528">
            <v>21840</v>
          </cell>
        </row>
        <row r="529">
          <cell r="B529" t="str">
            <v>附基礎</v>
          </cell>
          <cell r="F529">
            <v>0</v>
          </cell>
          <cell r="H529">
            <v>0</v>
          </cell>
          <cell r="J529">
            <v>0</v>
          </cell>
          <cell r="K529">
            <v>0</v>
          </cell>
          <cell r="L529">
            <v>0</v>
          </cell>
          <cell r="M529">
            <v>0</v>
          </cell>
          <cell r="N529">
            <v>0</v>
          </cell>
          <cell r="O529">
            <v>0</v>
          </cell>
          <cell r="P529">
            <v>0</v>
          </cell>
        </row>
        <row r="530">
          <cell r="A530">
            <v>33</v>
          </cell>
          <cell r="B530" t="str">
            <v>DITTO, BUT STEEL CHANNEL 為3.6M高</v>
          </cell>
          <cell r="C530">
            <v>13</v>
          </cell>
          <cell r="D530" t="str">
            <v>SET</v>
          </cell>
          <cell r="E530">
            <v>3600</v>
          </cell>
          <cell r="F530">
            <v>46800</v>
          </cell>
          <cell r="H530">
            <v>0</v>
          </cell>
          <cell r="I530">
            <v>4</v>
          </cell>
          <cell r="J530">
            <v>52</v>
          </cell>
          <cell r="K530">
            <v>3600</v>
          </cell>
          <cell r="L530">
            <v>46800</v>
          </cell>
          <cell r="M530">
            <v>0</v>
          </cell>
          <cell r="N530">
            <v>0</v>
          </cell>
          <cell r="O530">
            <v>1120</v>
          </cell>
          <cell r="P530">
            <v>14560</v>
          </cell>
        </row>
        <row r="531">
          <cell r="A531">
            <v>34</v>
          </cell>
          <cell r="B531" t="str">
            <v>DITTO, BUT STEEL CHANNEL 為1.95M高</v>
          </cell>
          <cell r="C531">
            <v>3</v>
          </cell>
          <cell r="D531" t="str">
            <v>SET</v>
          </cell>
          <cell r="E531">
            <v>2000</v>
          </cell>
          <cell r="F531">
            <v>6000</v>
          </cell>
          <cell r="H531">
            <v>0</v>
          </cell>
          <cell r="I531">
            <v>3</v>
          </cell>
          <cell r="J531">
            <v>9</v>
          </cell>
          <cell r="K531">
            <v>2000</v>
          </cell>
          <cell r="L531">
            <v>6000</v>
          </cell>
          <cell r="M531">
            <v>0</v>
          </cell>
          <cell r="N531">
            <v>0</v>
          </cell>
          <cell r="O531">
            <v>840</v>
          </cell>
          <cell r="P531">
            <v>2520</v>
          </cell>
        </row>
        <row r="532">
          <cell r="A532">
            <v>35</v>
          </cell>
          <cell r="B532" t="str">
            <v xml:space="preserve">MISCELLANEOUS </v>
          </cell>
          <cell r="C532">
            <v>1</v>
          </cell>
          <cell r="D532" t="str">
            <v>LOT</v>
          </cell>
          <cell r="E532">
            <v>743902.5</v>
          </cell>
          <cell r="F532">
            <v>743903</v>
          </cell>
          <cell r="H532">
            <v>0</v>
          </cell>
          <cell r="I532">
            <v>646.55000000000007</v>
          </cell>
          <cell r="J532">
            <v>647</v>
          </cell>
          <cell r="K532">
            <v>743903</v>
          </cell>
          <cell r="L532">
            <v>743903</v>
          </cell>
          <cell r="M532">
            <v>0</v>
          </cell>
          <cell r="N532">
            <v>0</v>
          </cell>
          <cell r="O532">
            <v>181034</v>
          </cell>
          <cell r="P532">
            <v>181034</v>
          </cell>
        </row>
        <row r="533">
          <cell r="B533" t="str">
            <v>SUB-TOTAL : (I)</v>
          </cell>
          <cell r="F533">
            <v>15621953</v>
          </cell>
          <cell r="H533">
            <v>0</v>
          </cell>
          <cell r="J533">
            <v>13628</v>
          </cell>
          <cell r="K533">
            <v>0</v>
          </cell>
          <cell r="L533">
            <v>15621953</v>
          </cell>
          <cell r="M533">
            <v>0</v>
          </cell>
          <cell r="N533">
            <v>0</v>
          </cell>
          <cell r="O533">
            <v>0</v>
          </cell>
          <cell r="P533">
            <v>3816326</v>
          </cell>
        </row>
        <row r="536">
          <cell r="A536" t="str">
            <v>J.</v>
          </cell>
          <cell r="B536" t="str">
            <v>U/G CONDUIT BANK</v>
          </cell>
          <cell r="F536">
            <v>0</v>
          </cell>
          <cell r="H536">
            <v>0</v>
          </cell>
          <cell r="J536">
            <v>0</v>
          </cell>
          <cell r="K536">
            <v>0</v>
          </cell>
          <cell r="L536">
            <v>0</v>
          </cell>
          <cell r="M536">
            <v>0</v>
          </cell>
          <cell r="N536">
            <v>0</v>
          </cell>
          <cell r="O536">
            <v>0</v>
          </cell>
          <cell r="P536">
            <v>0</v>
          </cell>
        </row>
        <row r="538">
          <cell r="A538" t="str">
            <v>J.1</v>
          </cell>
          <cell r="B538" t="str">
            <v>U/G CONDUIT BANK FOR TEL., P/P, CCTV, APS</v>
          </cell>
          <cell r="F538">
            <v>0</v>
          </cell>
          <cell r="H538">
            <v>0</v>
          </cell>
          <cell r="J538">
            <v>0</v>
          </cell>
          <cell r="K538">
            <v>0</v>
          </cell>
          <cell r="L538">
            <v>0</v>
          </cell>
          <cell r="M538">
            <v>0</v>
          </cell>
          <cell r="N538">
            <v>0</v>
          </cell>
          <cell r="O538">
            <v>0</v>
          </cell>
          <cell r="P538">
            <v>0</v>
          </cell>
        </row>
        <row r="539">
          <cell r="A539" t="str">
            <v>J.1.1</v>
          </cell>
          <cell r="B539" t="str">
            <v xml:space="preserve"> PVC CONDUIT, THICK WALL, CNS1302 SCH. B , 1"</v>
          </cell>
          <cell r="C539">
            <v>800</v>
          </cell>
          <cell r="D539" t="str">
            <v>M</v>
          </cell>
          <cell r="E539">
            <v>16</v>
          </cell>
          <cell r="F539">
            <v>12800</v>
          </cell>
          <cell r="H539">
            <v>0</v>
          </cell>
          <cell r="I539">
            <v>0.22</v>
          </cell>
          <cell r="J539">
            <v>176</v>
          </cell>
          <cell r="K539">
            <v>16</v>
          </cell>
          <cell r="L539">
            <v>12800</v>
          </cell>
          <cell r="M539">
            <v>0</v>
          </cell>
          <cell r="N539">
            <v>0</v>
          </cell>
          <cell r="O539">
            <v>62</v>
          </cell>
          <cell r="P539">
            <v>49600</v>
          </cell>
        </row>
        <row r="540">
          <cell r="A540" t="str">
            <v>J.1.2</v>
          </cell>
          <cell r="B540" t="str">
            <v xml:space="preserve"> PVC CONDUIT, THICK WALL, CNS1302 SCH. B , 2"</v>
          </cell>
          <cell r="C540">
            <v>22000</v>
          </cell>
          <cell r="D540" t="str">
            <v>M</v>
          </cell>
          <cell r="E540">
            <v>38</v>
          </cell>
          <cell r="F540">
            <v>836000</v>
          </cell>
          <cell r="H540">
            <v>0</v>
          </cell>
          <cell r="I540">
            <v>0.3</v>
          </cell>
          <cell r="J540">
            <v>6600</v>
          </cell>
          <cell r="K540">
            <v>38</v>
          </cell>
          <cell r="L540">
            <v>836000</v>
          </cell>
          <cell r="M540">
            <v>0</v>
          </cell>
          <cell r="N540">
            <v>0</v>
          </cell>
          <cell r="O540">
            <v>84</v>
          </cell>
          <cell r="P540">
            <v>1848000</v>
          </cell>
        </row>
        <row r="541">
          <cell r="A541" t="str">
            <v>J.1.3</v>
          </cell>
          <cell r="B541" t="str">
            <v xml:space="preserve"> PVC CONDUIT, THICK WALL, CNS1302 SCH. B , 4"</v>
          </cell>
          <cell r="C541">
            <v>16500</v>
          </cell>
          <cell r="D541" t="str">
            <v>M</v>
          </cell>
          <cell r="E541">
            <v>128</v>
          </cell>
          <cell r="F541">
            <v>2112000</v>
          </cell>
          <cell r="H541">
            <v>0</v>
          </cell>
          <cell r="I541">
            <v>0.43</v>
          </cell>
          <cell r="J541">
            <v>7095</v>
          </cell>
          <cell r="K541">
            <v>128</v>
          </cell>
          <cell r="L541">
            <v>2112000</v>
          </cell>
          <cell r="M541">
            <v>0</v>
          </cell>
          <cell r="N541">
            <v>0</v>
          </cell>
          <cell r="O541">
            <v>120</v>
          </cell>
          <cell r="P541">
            <v>1980000</v>
          </cell>
        </row>
        <row r="542">
          <cell r="A542" t="str">
            <v>J.1.4</v>
          </cell>
          <cell r="B542" t="str">
            <v xml:space="preserve"> PVC CONDUIT, THICK WALL, CNS1302 SCH. B , 6"</v>
          </cell>
          <cell r="C542">
            <v>8000</v>
          </cell>
          <cell r="D542" t="str">
            <v>M</v>
          </cell>
          <cell r="E542">
            <v>242</v>
          </cell>
          <cell r="F542">
            <v>1936000</v>
          </cell>
          <cell r="H542">
            <v>0</v>
          </cell>
          <cell r="I542">
            <v>0.68</v>
          </cell>
          <cell r="J542">
            <v>5440</v>
          </cell>
          <cell r="K542">
            <v>242</v>
          </cell>
          <cell r="L542">
            <v>1936000</v>
          </cell>
          <cell r="M542">
            <v>0</v>
          </cell>
          <cell r="N542">
            <v>0</v>
          </cell>
          <cell r="O542">
            <v>190</v>
          </cell>
          <cell r="P542">
            <v>1520000</v>
          </cell>
        </row>
        <row r="543">
          <cell r="A543" t="str">
            <v>J.1.5</v>
          </cell>
          <cell r="B543" t="str">
            <v xml:space="preserve"> EXCAVATION</v>
          </cell>
          <cell r="C543">
            <v>7000</v>
          </cell>
          <cell r="D543" t="str">
            <v>M3</v>
          </cell>
          <cell r="E543" t="str">
            <v>M+L</v>
          </cell>
          <cell r="F543" t="str">
            <v>M+L</v>
          </cell>
          <cell r="H543">
            <v>0</v>
          </cell>
          <cell r="J543">
            <v>0</v>
          </cell>
          <cell r="K543" t="str">
            <v>M+L</v>
          </cell>
          <cell r="L543" t="str">
            <v>M+L</v>
          </cell>
          <cell r="M543">
            <v>0</v>
          </cell>
          <cell r="N543">
            <v>0</v>
          </cell>
          <cell r="O543">
            <v>60</v>
          </cell>
          <cell r="P543">
            <v>420000</v>
          </cell>
        </row>
        <row r="544">
          <cell r="A544" t="str">
            <v>J.1.6</v>
          </cell>
          <cell r="B544" t="str">
            <v xml:space="preserve"> BACKFILL</v>
          </cell>
          <cell r="C544">
            <v>5100</v>
          </cell>
          <cell r="D544" t="str">
            <v>M3</v>
          </cell>
          <cell r="E544" t="str">
            <v>M+L</v>
          </cell>
          <cell r="F544" t="str">
            <v>M+L</v>
          </cell>
          <cell r="H544">
            <v>0</v>
          </cell>
          <cell r="J544">
            <v>0</v>
          </cell>
          <cell r="K544" t="str">
            <v>M+L</v>
          </cell>
          <cell r="L544" t="str">
            <v>M+L</v>
          </cell>
          <cell r="M544">
            <v>0</v>
          </cell>
          <cell r="N544">
            <v>0</v>
          </cell>
          <cell r="O544">
            <v>100</v>
          </cell>
          <cell r="P544">
            <v>510000</v>
          </cell>
        </row>
        <row r="545">
          <cell r="A545" t="str">
            <v>J.1.7</v>
          </cell>
          <cell r="B545" t="str">
            <v xml:space="preserve"> CONCRETE FOR DUCT BANK 2000 PSI</v>
          </cell>
          <cell r="C545">
            <v>1900</v>
          </cell>
          <cell r="D545" t="str">
            <v>M3</v>
          </cell>
          <cell r="E545" t="str">
            <v>M+L</v>
          </cell>
          <cell r="F545" t="str">
            <v>M+L</v>
          </cell>
          <cell r="H545">
            <v>0</v>
          </cell>
          <cell r="J545">
            <v>0</v>
          </cell>
          <cell r="K545" t="str">
            <v>M+L</v>
          </cell>
          <cell r="L545" t="str">
            <v>M+L</v>
          </cell>
          <cell r="M545">
            <v>0</v>
          </cell>
          <cell r="N545">
            <v>0</v>
          </cell>
          <cell r="O545">
            <v>1700</v>
          </cell>
          <cell r="P545">
            <v>3230000</v>
          </cell>
        </row>
        <row r="546">
          <cell r="A546" t="str">
            <v>J.1.8</v>
          </cell>
          <cell r="B546" t="str">
            <v xml:space="preserve"> RED COLORED OXIDE</v>
          </cell>
          <cell r="C546">
            <v>17100</v>
          </cell>
          <cell r="D546" t="str">
            <v>KG</v>
          </cell>
          <cell r="E546" t="str">
            <v>M+L</v>
          </cell>
          <cell r="F546" t="str">
            <v>M+L</v>
          </cell>
          <cell r="H546">
            <v>0</v>
          </cell>
          <cell r="J546">
            <v>0</v>
          </cell>
          <cell r="K546" t="str">
            <v>M+L</v>
          </cell>
          <cell r="L546" t="str">
            <v>M+L</v>
          </cell>
          <cell r="M546">
            <v>0</v>
          </cell>
          <cell r="N546">
            <v>0</v>
          </cell>
          <cell r="O546">
            <v>60</v>
          </cell>
          <cell r="P546">
            <v>1026000</v>
          </cell>
        </row>
        <row r="547">
          <cell r="A547" t="str">
            <v>J.1.9</v>
          </cell>
          <cell r="B547" t="str">
            <v xml:space="preserve"> DISPOSAL</v>
          </cell>
          <cell r="C547">
            <v>1900</v>
          </cell>
          <cell r="D547" t="str">
            <v>M3</v>
          </cell>
          <cell r="E547" t="str">
            <v>M+L</v>
          </cell>
          <cell r="F547" t="str">
            <v>M+L</v>
          </cell>
          <cell r="H547">
            <v>0</v>
          </cell>
          <cell r="J547">
            <v>0</v>
          </cell>
          <cell r="K547" t="str">
            <v>M+L</v>
          </cell>
          <cell r="L547" t="str">
            <v>M+L</v>
          </cell>
          <cell r="M547">
            <v>0</v>
          </cell>
          <cell r="N547">
            <v>0</v>
          </cell>
          <cell r="O547">
            <v>220</v>
          </cell>
          <cell r="P547">
            <v>418000</v>
          </cell>
        </row>
        <row r="548">
          <cell r="A548" t="str">
            <v>J.1.10</v>
          </cell>
          <cell r="B548" t="str">
            <v xml:space="preserve"> FORMWORK</v>
          </cell>
          <cell r="C548">
            <v>5200</v>
          </cell>
          <cell r="D548" t="str">
            <v>M2</v>
          </cell>
          <cell r="E548" t="str">
            <v>M+L</v>
          </cell>
          <cell r="F548" t="str">
            <v>M+L</v>
          </cell>
          <cell r="H548">
            <v>0</v>
          </cell>
          <cell r="J548">
            <v>0</v>
          </cell>
          <cell r="K548" t="str">
            <v>M+L</v>
          </cell>
          <cell r="L548" t="str">
            <v>M+L</v>
          </cell>
          <cell r="M548">
            <v>0</v>
          </cell>
          <cell r="N548">
            <v>0</v>
          </cell>
          <cell r="O548">
            <v>360</v>
          </cell>
          <cell r="P548">
            <v>1872000</v>
          </cell>
        </row>
        <row r="549">
          <cell r="A549" t="str">
            <v>J.1.11</v>
          </cell>
          <cell r="B549" t="str">
            <v xml:space="preserve"> RE-BAR</v>
          </cell>
          <cell r="C549">
            <v>36500</v>
          </cell>
          <cell r="D549" t="str">
            <v>KG</v>
          </cell>
          <cell r="E549" t="str">
            <v>M+L</v>
          </cell>
          <cell r="F549" t="str">
            <v>M+L</v>
          </cell>
          <cell r="H549">
            <v>0</v>
          </cell>
          <cell r="J549">
            <v>0</v>
          </cell>
          <cell r="K549" t="str">
            <v>M+L</v>
          </cell>
          <cell r="L549" t="str">
            <v>M+L</v>
          </cell>
          <cell r="M549">
            <v>0</v>
          </cell>
          <cell r="N549">
            <v>0</v>
          </cell>
          <cell r="O549">
            <v>16</v>
          </cell>
          <cell r="P549">
            <v>584000</v>
          </cell>
        </row>
        <row r="550">
          <cell r="A550" t="str">
            <v>J.1.12</v>
          </cell>
          <cell r="B550" t="str">
            <v xml:space="preserve"> MAN-HOLE, 2,000 L x 2,000 W x 2,000 D</v>
          </cell>
          <cell r="C550">
            <v>24</v>
          </cell>
          <cell r="D550" t="str">
            <v>SET</v>
          </cell>
          <cell r="E550" t="str">
            <v>M+L</v>
          </cell>
          <cell r="F550" t="str">
            <v>M+L</v>
          </cell>
          <cell r="H550">
            <v>0</v>
          </cell>
          <cell r="J550">
            <v>0</v>
          </cell>
          <cell r="K550" t="str">
            <v>M+L</v>
          </cell>
          <cell r="L550" t="str">
            <v>M+L</v>
          </cell>
          <cell r="M550">
            <v>0</v>
          </cell>
          <cell r="N550">
            <v>0</v>
          </cell>
          <cell r="O550">
            <v>65000</v>
          </cell>
          <cell r="P550">
            <v>1560000</v>
          </cell>
        </row>
        <row r="551">
          <cell r="A551" t="str">
            <v>J.1.13</v>
          </cell>
          <cell r="B551" t="str">
            <v xml:space="preserve"> MAN-HOLE, 1,500 L x 1,500 W x 2,000 D</v>
          </cell>
          <cell r="C551">
            <v>0</v>
          </cell>
          <cell r="D551" t="str">
            <v>SET</v>
          </cell>
          <cell r="E551" t="str">
            <v>M+L</v>
          </cell>
          <cell r="F551" t="str">
            <v>M+L</v>
          </cell>
          <cell r="H551">
            <v>0</v>
          </cell>
          <cell r="J551">
            <v>0</v>
          </cell>
          <cell r="K551" t="str">
            <v>M+L</v>
          </cell>
          <cell r="L551" t="str">
            <v>M+L</v>
          </cell>
          <cell r="M551">
            <v>0</v>
          </cell>
          <cell r="N551">
            <v>0</v>
          </cell>
          <cell r="O551">
            <v>52000</v>
          </cell>
          <cell r="P551">
            <v>0</v>
          </cell>
        </row>
        <row r="552">
          <cell r="A552" t="str">
            <v>J.1.14</v>
          </cell>
          <cell r="B552" t="str">
            <v xml:space="preserve"> COMPOND FOR WATER SEALING(IN MH.)</v>
          </cell>
          <cell r="C552">
            <v>2500</v>
          </cell>
          <cell r="D552" t="str">
            <v>KG</v>
          </cell>
          <cell r="E552" t="str">
            <v>M+L</v>
          </cell>
          <cell r="F552" t="str">
            <v>M+L</v>
          </cell>
          <cell r="H552">
            <v>0</v>
          </cell>
          <cell r="J552">
            <v>0</v>
          </cell>
          <cell r="K552" t="str">
            <v>M+L</v>
          </cell>
          <cell r="L552" t="str">
            <v>M+L</v>
          </cell>
          <cell r="M552">
            <v>0</v>
          </cell>
          <cell r="N552">
            <v>0</v>
          </cell>
          <cell r="O552">
            <v>200</v>
          </cell>
          <cell r="P552">
            <v>500000</v>
          </cell>
        </row>
        <row r="553">
          <cell r="B553" t="str">
            <v>SUB-TOTAL : (J.1)</v>
          </cell>
          <cell r="F553">
            <v>4896800</v>
          </cell>
          <cell r="J553">
            <v>19311</v>
          </cell>
          <cell r="L553">
            <v>4896800</v>
          </cell>
          <cell r="P553">
            <v>15517600</v>
          </cell>
        </row>
        <row r="555">
          <cell r="A555" t="str">
            <v>J.2</v>
          </cell>
          <cell r="B555" t="str">
            <v>U/G CONDUIT BANK FOR TEL., P/P, CCTV, APS</v>
          </cell>
          <cell r="F555">
            <v>0</v>
          </cell>
          <cell r="H555">
            <v>0</v>
          </cell>
          <cell r="J555">
            <v>0</v>
          </cell>
          <cell r="K555">
            <v>0</v>
          </cell>
          <cell r="L555">
            <v>0</v>
          </cell>
          <cell r="M555">
            <v>0</v>
          </cell>
          <cell r="N555">
            <v>0</v>
          </cell>
          <cell r="O555">
            <v>0</v>
          </cell>
          <cell r="P555">
            <v>0</v>
          </cell>
        </row>
        <row r="556">
          <cell r="A556" t="str">
            <v>J.2.1</v>
          </cell>
          <cell r="B556" t="str">
            <v xml:space="preserve"> PVC CONDUIT, THICK WALL, CNS1302 SCH. B , 1"</v>
          </cell>
          <cell r="C556">
            <v>1000</v>
          </cell>
          <cell r="D556" t="str">
            <v>M</v>
          </cell>
          <cell r="E556">
            <v>16</v>
          </cell>
          <cell r="F556">
            <v>16000</v>
          </cell>
          <cell r="H556">
            <v>0</v>
          </cell>
          <cell r="I556">
            <v>0.22</v>
          </cell>
          <cell r="J556">
            <v>220</v>
          </cell>
          <cell r="K556">
            <v>16</v>
          </cell>
          <cell r="L556">
            <v>16000</v>
          </cell>
          <cell r="M556">
            <v>0</v>
          </cell>
          <cell r="N556">
            <v>0</v>
          </cell>
          <cell r="O556">
            <v>62</v>
          </cell>
          <cell r="P556">
            <v>62000</v>
          </cell>
        </row>
        <row r="557">
          <cell r="A557" t="str">
            <v>J.2.2</v>
          </cell>
          <cell r="B557" t="str">
            <v xml:space="preserve"> PVC CONDUIT, THICK WALL, CNS1302 SCH. B , 2"</v>
          </cell>
          <cell r="C557">
            <v>26000</v>
          </cell>
          <cell r="D557" t="str">
            <v>M</v>
          </cell>
          <cell r="E557">
            <v>38</v>
          </cell>
          <cell r="F557">
            <v>988000</v>
          </cell>
          <cell r="H557">
            <v>0</v>
          </cell>
          <cell r="I557">
            <v>0.3</v>
          </cell>
          <cell r="J557">
            <v>7800</v>
          </cell>
          <cell r="K557">
            <v>38</v>
          </cell>
          <cell r="L557">
            <v>988000</v>
          </cell>
          <cell r="M557">
            <v>0</v>
          </cell>
          <cell r="N557">
            <v>0</v>
          </cell>
          <cell r="O557">
            <v>84</v>
          </cell>
          <cell r="P557">
            <v>2184000</v>
          </cell>
        </row>
        <row r="558">
          <cell r="A558" t="str">
            <v>J.2.3</v>
          </cell>
          <cell r="B558" t="str">
            <v xml:space="preserve"> EXCAVATION</v>
          </cell>
          <cell r="C558">
            <v>3500</v>
          </cell>
          <cell r="D558" t="str">
            <v>M3</v>
          </cell>
          <cell r="E558" t="str">
            <v>M+L</v>
          </cell>
          <cell r="F558" t="str">
            <v>M+L</v>
          </cell>
          <cell r="H558">
            <v>0</v>
          </cell>
          <cell r="J558">
            <v>0</v>
          </cell>
          <cell r="K558" t="str">
            <v>M+L</v>
          </cell>
          <cell r="L558" t="str">
            <v>M+L</v>
          </cell>
          <cell r="M558">
            <v>0</v>
          </cell>
          <cell r="N558">
            <v>0</v>
          </cell>
          <cell r="O558">
            <v>60</v>
          </cell>
          <cell r="P558">
            <v>210000</v>
          </cell>
        </row>
        <row r="559">
          <cell r="A559" t="str">
            <v>J.2.4</v>
          </cell>
          <cell r="B559" t="str">
            <v xml:space="preserve"> BACKFILL</v>
          </cell>
          <cell r="C559">
            <v>2550</v>
          </cell>
          <cell r="D559" t="str">
            <v>M3</v>
          </cell>
          <cell r="E559" t="str">
            <v>M+L</v>
          </cell>
          <cell r="F559" t="str">
            <v>M+L</v>
          </cell>
          <cell r="H559">
            <v>0</v>
          </cell>
          <cell r="J559">
            <v>0</v>
          </cell>
          <cell r="K559" t="str">
            <v>M+L</v>
          </cell>
          <cell r="L559" t="str">
            <v>M+L</v>
          </cell>
          <cell r="M559">
            <v>0</v>
          </cell>
          <cell r="N559">
            <v>0</v>
          </cell>
          <cell r="O559">
            <v>100</v>
          </cell>
          <cell r="P559">
            <v>255000</v>
          </cell>
        </row>
        <row r="560">
          <cell r="A560" t="str">
            <v>J.2.5</v>
          </cell>
          <cell r="B560" t="str">
            <v xml:space="preserve"> CONCRETE FOR DUCT BANK 2000 PSI</v>
          </cell>
          <cell r="C560">
            <v>950</v>
          </cell>
          <cell r="D560" t="str">
            <v>M3</v>
          </cell>
          <cell r="E560" t="str">
            <v>M+L</v>
          </cell>
          <cell r="F560" t="str">
            <v>M+L</v>
          </cell>
          <cell r="H560">
            <v>0</v>
          </cell>
          <cell r="J560">
            <v>0</v>
          </cell>
          <cell r="K560" t="str">
            <v>M+L</v>
          </cell>
          <cell r="L560" t="str">
            <v>M+L</v>
          </cell>
          <cell r="M560">
            <v>0</v>
          </cell>
          <cell r="N560">
            <v>0</v>
          </cell>
          <cell r="O560">
            <v>1700</v>
          </cell>
          <cell r="P560">
            <v>1615000</v>
          </cell>
        </row>
        <row r="561">
          <cell r="A561" t="str">
            <v>J.2.6</v>
          </cell>
          <cell r="B561" t="str">
            <v xml:space="preserve"> RED COLORED OXIDE</v>
          </cell>
          <cell r="C561">
            <v>8550</v>
          </cell>
          <cell r="D561" t="str">
            <v>KG</v>
          </cell>
          <cell r="E561" t="str">
            <v>M+L</v>
          </cell>
          <cell r="F561" t="str">
            <v>M+L</v>
          </cell>
          <cell r="H561">
            <v>0</v>
          </cell>
          <cell r="J561">
            <v>0</v>
          </cell>
          <cell r="K561" t="str">
            <v>M+L</v>
          </cell>
          <cell r="L561" t="str">
            <v>M+L</v>
          </cell>
          <cell r="M561">
            <v>0</v>
          </cell>
          <cell r="N561">
            <v>0</v>
          </cell>
          <cell r="O561">
            <v>60</v>
          </cell>
          <cell r="P561">
            <v>513000</v>
          </cell>
        </row>
        <row r="562">
          <cell r="A562" t="str">
            <v>J.2.7</v>
          </cell>
          <cell r="B562" t="str">
            <v xml:space="preserve"> DISPOSAL</v>
          </cell>
          <cell r="C562">
            <v>950</v>
          </cell>
          <cell r="D562" t="str">
            <v>M3</v>
          </cell>
          <cell r="E562" t="str">
            <v>M+L</v>
          </cell>
          <cell r="F562" t="str">
            <v>M+L</v>
          </cell>
          <cell r="H562">
            <v>0</v>
          </cell>
          <cell r="J562">
            <v>0</v>
          </cell>
          <cell r="K562" t="str">
            <v>M+L</v>
          </cell>
          <cell r="L562" t="str">
            <v>M+L</v>
          </cell>
          <cell r="M562">
            <v>0</v>
          </cell>
          <cell r="N562">
            <v>0</v>
          </cell>
          <cell r="O562">
            <v>220</v>
          </cell>
          <cell r="P562">
            <v>209000</v>
          </cell>
        </row>
        <row r="563">
          <cell r="A563" t="str">
            <v>J.2.8</v>
          </cell>
          <cell r="B563" t="str">
            <v xml:space="preserve"> FORMWORK</v>
          </cell>
          <cell r="C563">
            <v>2000</v>
          </cell>
          <cell r="D563" t="str">
            <v>M2</v>
          </cell>
          <cell r="E563" t="str">
            <v>M+L</v>
          </cell>
          <cell r="F563" t="str">
            <v>M+L</v>
          </cell>
          <cell r="H563">
            <v>0</v>
          </cell>
          <cell r="J563">
            <v>0</v>
          </cell>
          <cell r="K563" t="str">
            <v>M+L</v>
          </cell>
          <cell r="L563" t="str">
            <v>M+L</v>
          </cell>
          <cell r="M563">
            <v>0</v>
          </cell>
          <cell r="N563">
            <v>0</v>
          </cell>
          <cell r="O563">
            <v>360</v>
          </cell>
          <cell r="P563">
            <v>720000</v>
          </cell>
        </row>
        <row r="564">
          <cell r="A564" t="str">
            <v>J.2.9</v>
          </cell>
          <cell r="B564" t="str">
            <v xml:space="preserve"> RE-BAR</v>
          </cell>
          <cell r="C564">
            <v>18250</v>
          </cell>
          <cell r="D564" t="str">
            <v>KG</v>
          </cell>
          <cell r="E564" t="str">
            <v>M+L</v>
          </cell>
          <cell r="F564" t="str">
            <v>M+L</v>
          </cell>
          <cell r="H564">
            <v>0</v>
          </cell>
          <cell r="J564">
            <v>0</v>
          </cell>
          <cell r="K564" t="str">
            <v>M+L</v>
          </cell>
          <cell r="L564" t="str">
            <v>M+L</v>
          </cell>
          <cell r="M564">
            <v>0</v>
          </cell>
          <cell r="N564">
            <v>0</v>
          </cell>
          <cell r="O564">
            <v>16</v>
          </cell>
          <cell r="P564">
            <v>292000</v>
          </cell>
        </row>
        <row r="565">
          <cell r="A565" t="str">
            <v>J.2.10</v>
          </cell>
          <cell r="B565" t="str">
            <v xml:space="preserve"> MAN-HOLE, (與儀控共用)</v>
          </cell>
          <cell r="C565">
            <v>0</v>
          </cell>
          <cell r="D565" t="str">
            <v>SET</v>
          </cell>
          <cell r="P565">
            <v>0</v>
          </cell>
        </row>
        <row r="566">
          <cell r="A566" t="str">
            <v>J.2.11</v>
          </cell>
          <cell r="B566" t="str">
            <v xml:space="preserve"> HAND HOLE, 1200Lx1000Wx1200D</v>
          </cell>
          <cell r="C566">
            <v>7</v>
          </cell>
          <cell r="D566" t="str">
            <v>SET</v>
          </cell>
          <cell r="E566" t="str">
            <v>M+L</v>
          </cell>
          <cell r="F566" t="str">
            <v>M+L</v>
          </cell>
          <cell r="H566">
            <v>0</v>
          </cell>
          <cell r="J566">
            <v>0</v>
          </cell>
          <cell r="K566" t="str">
            <v>M+L</v>
          </cell>
          <cell r="L566" t="str">
            <v>M+L</v>
          </cell>
          <cell r="M566">
            <v>0</v>
          </cell>
          <cell r="N566">
            <v>0</v>
          </cell>
          <cell r="O566">
            <v>18000</v>
          </cell>
          <cell r="P566">
            <v>126000</v>
          </cell>
        </row>
        <row r="567">
          <cell r="A567" t="str">
            <v>J.2.12</v>
          </cell>
          <cell r="B567" t="str">
            <v xml:space="preserve"> COMPOND FOR WATER SEALING(IN MH.)</v>
          </cell>
          <cell r="C567">
            <v>1250</v>
          </cell>
          <cell r="D567" t="str">
            <v>KG</v>
          </cell>
          <cell r="E567" t="str">
            <v>M+L</v>
          </cell>
          <cell r="F567" t="str">
            <v>M+L</v>
          </cell>
          <cell r="H567">
            <v>0</v>
          </cell>
          <cell r="J567">
            <v>0</v>
          </cell>
          <cell r="K567" t="str">
            <v>M+L</v>
          </cell>
          <cell r="L567" t="str">
            <v>M+L</v>
          </cell>
          <cell r="M567">
            <v>0</v>
          </cell>
          <cell r="N567">
            <v>0</v>
          </cell>
          <cell r="O567">
            <v>200</v>
          </cell>
          <cell r="P567">
            <v>250000</v>
          </cell>
        </row>
        <row r="568">
          <cell r="B568" t="str">
            <v>SUB-TOTAL : (J.2)</v>
          </cell>
          <cell r="F568">
            <v>1004000</v>
          </cell>
          <cell r="J568">
            <v>8020</v>
          </cell>
          <cell r="L568">
            <v>1004000</v>
          </cell>
          <cell r="P568">
            <v>6436000</v>
          </cell>
        </row>
        <row r="569">
          <cell r="F569">
            <v>0</v>
          </cell>
          <cell r="H569">
            <v>0</v>
          </cell>
          <cell r="J569">
            <v>0</v>
          </cell>
          <cell r="K569">
            <v>0</v>
          </cell>
          <cell r="L569">
            <v>0</v>
          </cell>
          <cell r="M569">
            <v>0</v>
          </cell>
          <cell r="N569">
            <v>0</v>
          </cell>
          <cell r="O569">
            <v>0</v>
          </cell>
          <cell r="P569">
            <v>0</v>
          </cell>
        </row>
        <row r="570">
          <cell r="B570" t="str">
            <v>SUB-TOTAL : (J)</v>
          </cell>
          <cell r="F570">
            <v>5900800</v>
          </cell>
          <cell r="H570">
            <v>0</v>
          </cell>
          <cell r="J570">
            <v>27331</v>
          </cell>
          <cell r="K570">
            <v>0</v>
          </cell>
          <cell r="L570">
            <v>5900800</v>
          </cell>
          <cell r="M570">
            <v>0</v>
          </cell>
          <cell r="N570">
            <v>0</v>
          </cell>
          <cell r="O570">
            <v>0</v>
          </cell>
          <cell r="P570">
            <v>21953600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s>
    <sheetDataSet>
      <sheetData sheetId="0"/>
      <sheetData sheetId="1"/>
      <sheetData sheetId="2"/>
      <sheetData sheetId="3"/>
      <sheetData sheetId="4"/>
      <sheetData sheetId="5"/>
      <sheetData sheetId="6"/>
      <sheetData sheetId="7"/>
      <sheetData sheetId="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PCD"/>
      <sheetName val="THKL"/>
      <sheetName val="DTCT"/>
      <sheetName val="DGCT"/>
      <sheetName val="BGVL"/>
      <sheetName val="NC"/>
      <sheetName val="XM"/>
      <sheetName val="XXXXXXXX"/>
      <sheetName val="XL4Poppy"/>
    </sheetNames>
    <sheetDataSet>
      <sheetData sheetId="0" refreshError="1"/>
      <sheetData sheetId="1" refreshError="1"/>
      <sheetData sheetId="2" refreshError="1"/>
      <sheetData sheetId="3" refreshError="1"/>
      <sheetData sheetId="4" refreshError="1"/>
      <sheetData sheetId="5" refreshError="1"/>
      <sheetData sheetId="6" refreshError="1">
        <row r="5">
          <cell r="B5" t="str">
            <v>Baäc thôï</v>
          </cell>
          <cell r="C5" t="str">
            <v>Tieàn löông caàu</v>
          </cell>
          <cell r="D5" t="str">
            <v>Tieàn löông ñöôøng</v>
          </cell>
        </row>
        <row r="6">
          <cell r="B6">
            <v>2</v>
          </cell>
          <cell r="C6">
            <v>12552</v>
          </cell>
          <cell r="D6">
            <v>11924</v>
          </cell>
        </row>
        <row r="7">
          <cell r="B7">
            <v>2.1</v>
          </cell>
          <cell r="C7">
            <v>12685</v>
          </cell>
          <cell r="D7">
            <v>12043</v>
          </cell>
        </row>
        <row r="8">
          <cell r="B8">
            <v>2.2000000000000002</v>
          </cell>
          <cell r="C8">
            <v>12818</v>
          </cell>
          <cell r="D8">
            <v>12162</v>
          </cell>
        </row>
        <row r="9">
          <cell r="B9">
            <v>2.2999999999999998</v>
          </cell>
          <cell r="C9">
            <v>12950</v>
          </cell>
          <cell r="D9">
            <v>12280</v>
          </cell>
        </row>
        <row r="10">
          <cell r="B10">
            <v>2.4</v>
          </cell>
          <cell r="C10">
            <v>13083</v>
          </cell>
          <cell r="D10">
            <v>12399</v>
          </cell>
        </row>
        <row r="11">
          <cell r="B11">
            <v>2.5</v>
          </cell>
          <cell r="C11">
            <v>13215</v>
          </cell>
          <cell r="D11">
            <v>12517</v>
          </cell>
        </row>
        <row r="12">
          <cell r="B12">
            <v>2.6</v>
          </cell>
          <cell r="C12">
            <v>13348</v>
          </cell>
          <cell r="D12">
            <v>12636</v>
          </cell>
        </row>
        <row r="13">
          <cell r="B13">
            <v>2.7</v>
          </cell>
          <cell r="C13">
            <v>13481</v>
          </cell>
          <cell r="D13">
            <v>12755</v>
          </cell>
        </row>
        <row r="14">
          <cell r="B14">
            <v>2.8</v>
          </cell>
          <cell r="C14">
            <v>13613</v>
          </cell>
          <cell r="D14">
            <v>12873</v>
          </cell>
        </row>
        <row r="15">
          <cell r="B15">
            <v>2.9</v>
          </cell>
          <cell r="C15">
            <v>13746</v>
          </cell>
          <cell r="D15">
            <v>12992</v>
          </cell>
        </row>
        <row r="16">
          <cell r="B16">
            <v>3</v>
          </cell>
          <cell r="C16">
            <v>13878</v>
          </cell>
        </row>
        <row r="17">
          <cell r="B17">
            <v>3.1</v>
          </cell>
          <cell r="C17">
            <v>14025</v>
          </cell>
          <cell r="D17">
            <v>13250</v>
          </cell>
        </row>
        <row r="18">
          <cell r="B18">
            <v>3.2</v>
          </cell>
          <cell r="C18">
            <v>14171</v>
          </cell>
          <cell r="D18">
            <v>13390</v>
          </cell>
        </row>
        <row r="19">
          <cell r="B19">
            <v>3.3</v>
          </cell>
          <cell r="C19">
            <v>14318</v>
          </cell>
          <cell r="D19">
            <v>13529</v>
          </cell>
        </row>
        <row r="20">
          <cell r="B20">
            <v>3.4</v>
          </cell>
          <cell r="C20">
            <v>14464</v>
          </cell>
          <cell r="D20">
            <v>13669</v>
          </cell>
        </row>
        <row r="21">
          <cell r="B21">
            <v>3.5</v>
          </cell>
          <cell r="C21">
            <v>14611</v>
          </cell>
          <cell r="D21">
            <v>13808</v>
          </cell>
        </row>
        <row r="22">
          <cell r="B22">
            <v>3.6</v>
          </cell>
          <cell r="C22">
            <v>14758</v>
          </cell>
          <cell r="D22">
            <v>13948</v>
          </cell>
        </row>
        <row r="23">
          <cell r="B23">
            <v>3.7</v>
          </cell>
          <cell r="C23">
            <v>14904</v>
          </cell>
          <cell r="D23">
            <v>14088</v>
          </cell>
        </row>
        <row r="24">
          <cell r="B24">
            <v>3.8</v>
          </cell>
          <cell r="C24">
            <v>15051</v>
          </cell>
          <cell r="D24">
            <v>14227</v>
          </cell>
        </row>
        <row r="25">
          <cell r="B25">
            <v>3.9</v>
          </cell>
          <cell r="C25">
            <v>15197</v>
          </cell>
          <cell r="D25">
            <v>14367</v>
          </cell>
        </row>
        <row r="26">
          <cell r="B26">
            <v>4</v>
          </cell>
          <cell r="C26">
            <v>15344</v>
          </cell>
          <cell r="D26">
            <v>14506</v>
          </cell>
        </row>
        <row r="27">
          <cell r="B27">
            <v>4.0999999999999996</v>
          </cell>
          <cell r="C27">
            <v>15658</v>
          </cell>
          <cell r="D27">
            <v>14792</v>
          </cell>
        </row>
        <row r="28">
          <cell r="B28">
            <v>4.2</v>
          </cell>
          <cell r="C28">
            <v>15972</v>
          </cell>
          <cell r="D28">
            <v>15079</v>
          </cell>
        </row>
        <row r="29">
          <cell r="B29">
            <v>4.3</v>
          </cell>
          <cell r="C29">
            <v>16286</v>
          </cell>
          <cell r="D29">
            <v>15365</v>
          </cell>
        </row>
        <row r="30">
          <cell r="B30">
            <v>4.4000000000000004</v>
          </cell>
          <cell r="C30">
            <v>16600</v>
          </cell>
          <cell r="D30">
            <v>15651</v>
          </cell>
        </row>
        <row r="31">
          <cell r="B31">
            <v>4.5</v>
          </cell>
          <cell r="C31">
            <v>16914</v>
          </cell>
          <cell r="D31">
            <v>15937</v>
          </cell>
        </row>
        <row r="32">
          <cell r="B32">
            <v>4.5999999999999996</v>
          </cell>
          <cell r="C32">
            <v>17228</v>
          </cell>
          <cell r="D32">
            <v>16223</v>
          </cell>
        </row>
        <row r="33">
          <cell r="B33">
            <v>4.7</v>
          </cell>
          <cell r="C33">
            <v>17542</v>
          </cell>
          <cell r="D33">
            <v>16509</v>
          </cell>
        </row>
        <row r="34">
          <cell r="B34">
            <v>4.8</v>
          </cell>
          <cell r="C34">
            <v>17856</v>
          </cell>
          <cell r="D34">
            <v>16795</v>
          </cell>
        </row>
        <row r="35">
          <cell r="B35">
            <v>4.9000000000000004</v>
          </cell>
          <cell r="C35">
            <v>18240</v>
          </cell>
          <cell r="D35">
            <v>17081</v>
          </cell>
        </row>
        <row r="36">
          <cell r="B36">
            <v>5</v>
          </cell>
          <cell r="C36">
            <v>18484</v>
          </cell>
          <cell r="D36">
            <v>17368</v>
          </cell>
        </row>
        <row r="37">
          <cell r="B37">
            <v>5.0999999999999996</v>
          </cell>
          <cell r="C37">
            <v>18875</v>
          </cell>
          <cell r="D37">
            <v>17723</v>
          </cell>
        </row>
        <row r="38">
          <cell r="B38">
            <v>5.2</v>
          </cell>
          <cell r="C38">
            <v>19266</v>
          </cell>
          <cell r="D38">
            <v>18079</v>
          </cell>
        </row>
        <row r="39">
          <cell r="B39">
            <v>5.3</v>
          </cell>
          <cell r="C39">
            <v>19656</v>
          </cell>
          <cell r="D39">
            <v>18435</v>
          </cell>
        </row>
        <row r="40">
          <cell r="B40">
            <v>5.4</v>
          </cell>
          <cell r="C40">
            <v>20047</v>
          </cell>
          <cell r="D40">
            <v>18791</v>
          </cell>
        </row>
        <row r="41">
          <cell r="B41">
            <v>5.5</v>
          </cell>
          <cell r="C41">
            <v>20438</v>
          </cell>
          <cell r="D41">
            <v>19147</v>
          </cell>
        </row>
        <row r="42">
          <cell r="B42">
            <v>5.6</v>
          </cell>
          <cell r="C42">
            <v>20829</v>
          </cell>
          <cell r="D42">
            <v>19503</v>
          </cell>
        </row>
        <row r="43">
          <cell r="B43">
            <v>5.7</v>
          </cell>
          <cell r="C43">
            <v>21220</v>
          </cell>
          <cell r="D43">
            <v>19859</v>
          </cell>
        </row>
        <row r="44">
          <cell r="B44">
            <v>5.8</v>
          </cell>
          <cell r="C44">
            <v>21610</v>
          </cell>
          <cell r="D44">
            <v>20215</v>
          </cell>
        </row>
        <row r="45">
          <cell r="B45">
            <v>5.9</v>
          </cell>
          <cell r="C45">
            <v>22001</v>
          </cell>
          <cell r="D45">
            <v>20571</v>
          </cell>
        </row>
        <row r="46">
          <cell r="B46">
            <v>6</v>
          </cell>
          <cell r="C46">
            <v>22392</v>
          </cell>
          <cell r="D46">
            <v>20927</v>
          </cell>
        </row>
        <row r="47">
          <cell r="B47">
            <v>6.1</v>
          </cell>
          <cell r="C47">
            <v>22867</v>
          </cell>
          <cell r="D47">
            <v>21352</v>
          </cell>
        </row>
        <row r="48">
          <cell r="B48">
            <v>6.2</v>
          </cell>
          <cell r="C48">
            <v>23341</v>
          </cell>
          <cell r="D48">
            <v>21778</v>
          </cell>
        </row>
        <row r="49">
          <cell r="B49">
            <v>6.3</v>
          </cell>
          <cell r="C49">
            <v>23816</v>
          </cell>
          <cell r="D49">
            <v>22204</v>
          </cell>
        </row>
        <row r="50">
          <cell r="B50">
            <v>6.4</v>
          </cell>
          <cell r="C50">
            <v>24290</v>
          </cell>
          <cell r="D50">
            <v>22629</v>
          </cell>
        </row>
        <row r="51">
          <cell r="B51">
            <v>6.5</v>
          </cell>
          <cell r="C51">
            <v>24765</v>
          </cell>
          <cell r="D51">
            <v>23055</v>
          </cell>
        </row>
        <row r="52">
          <cell r="B52">
            <v>6.6</v>
          </cell>
          <cell r="C52">
            <v>25239</v>
          </cell>
          <cell r="D52">
            <v>23481</v>
          </cell>
        </row>
        <row r="53">
          <cell r="B53">
            <v>6.7</v>
          </cell>
          <cell r="C53">
            <v>25714</v>
          </cell>
          <cell r="D53">
            <v>23906</v>
          </cell>
        </row>
        <row r="54">
          <cell r="B54">
            <v>6.8</v>
          </cell>
          <cell r="C54">
            <v>26188</v>
          </cell>
          <cell r="D54">
            <v>24332</v>
          </cell>
        </row>
        <row r="55">
          <cell r="B55">
            <v>6.9</v>
          </cell>
          <cell r="C55">
            <v>26663</v>
          </cell>
          <cell r="D55">
            <v>24758</v>
          </cell>
        </row>
        <row r="56">
          <cell r="B56">
            <v>7</v>
          </cell>
          <cell r="C56">
            <v>27137</v>
          </cell>
          <cell r="D56">
            <v>25183</v>
          </cell>
        </row>
      </sheetData>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Q FORM FOR INQUIRY"/>
      <sheetName val="FORM OF PROPOSAL RFP-003"/>
      <sheetName val="??-BLDG"/>
      <sheetName val="???????-BLDG"/>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BCDPS"/>
      <sheetName val="NKC "/>
      <sheetName val="TM1"/>
      <sheetName val="SC 111"/>
      <sheetName val="NH"/>
      <sheetName val="SC 131"/>
      <sheetName val="SC 133"/>
      <sheetName val="SC 141"/>
      <sheetName val="SC 152"/>
      <sheetName val="SC154"/>
      <sheetName val="SC 331"/>
      <sheetName val="SC333"/>
      <sheetName val="Sc 334"/>
      <sheetName val="SC 411"/>
      <sheetName val="SC 511"/>
      <sheetName val="SC 642 loan"/>
      <sheetName val="SCT642"/>
      <sheetName val="211A"/>
      <sheetName val="211B"/>
      <sheetName val="SCT511"/>
      <sheetName val="SCT627"/>
      <sheetName val="SCT154"/>
      <sheetName val="Hoi phu nu"/>
      <sheetName val="4p1"/>
      <sheetName val="4P"/>
      <sheetName val="Schneider"/>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Du toan"/>
      <sheetName val="Phan tich vat tu"/>
      <sheetName val="Tong hop vat tu"/>
      <sheetName val="Gia tri vat tu"/>
      <sheetName val="Chenh lech vat tu"/>
      <sheetName val="Chi phi van chuyen"/>
      <sheetName val="Don gia chi tiet"/>
      <sheetName val="Du thau"/>
      <sheetName val="Tong hop kinh phi"/>
      <sheetName val="Tu van Thiet ke"/>
      <sheetName val="Tien do thi cong"/>
      <sheetName val="Bia du toan"/>
      <sheetName val="Tro giup"/>
      <sheetName val="Config"/>
      <sheetName val="________BLDG"/>
      <sheetName val="Apr1"/>
      <sheetName val="Apr2"/>
      <sheetName val="Apr3"/>
      <sheetName val="Apr4"/>
      <sheetName val="Apr5"/>
      <sheetName val="Apr7"/>
      <sheetName val="Apr8"/>
      <sheetName val="Apr9"/>
      <sheetName val="Dec31"/>
      <sheetName val="Jan2"/>
      <sheetName val="Jan3"/>
      <sheetName val="Jan4"/>
      <sheetName val="Jan6"/>
      <sheetName val="Jan7"/>
      <sheetName val="Jan8"/>
      <sheetName val="Jan9"/>
      <sheetName val="Jan10"/>
      <sheetName val="Q1-02"/>
      <sheetName val="Q2-02"/>
      <sheetName val="Q3-02"/>
      <sheetName val="Bia "/>
      <sheetName val="Muc luc"/>
      <sheetName val="Thuyet minh PA1"/>
      <sheetName val="kl xaychan khay"/>
      <sheetName val="Outlets"/>
      <sheetName val="PGs"/>
      <sheetName val="Jan11"/>
      <sheetName val="Jan13"/>
      <sheetName val="Jan14"/>
      <sheetName val="Jan15"/>
      <sheetName val="Jan16"/>
      <sheetName val="Jan17"/>
      <sheetName val="Jan18"/>
      <sheetName val="Jan20"/>
      <sheetName val="Jan21"/>
      <sheetName val="2001"/>
      <sheetName val="2002"/>
      <sheetName val="Tdoi t.truong"/>
      <sheetName val="BC DBKH T5"/>
      <sheetName val="BC DBKH T6"/>
      <sheetName val="BC DBKH T7"/>
      <sheetName val="XL4Test5"/>
      <sheetName val="Phan tich VT"/>
      <sheetName val="TKe VT"/>
      <sheetName val="Du tru Vat 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atgt"/>
      <sheetName val="cong"/>
      <sheetName val="vua"/>
      <sheetName val="gVL"/>
      <sheetName val="dtoan"/>
      <sheetName val="dtct"/>
      <sheetName val="t-dtoan"/>
      <sheetName val="cpkhac"/>
      <sheetName val="gpmb"/>
      <sheetName val="Sheet1"/>
      <sheetName val="XL4Poppy"/>
    </sheetNames>
    <sheetDataSet>
      <sheetData sheetId="0"/>
      <sheetData sheetId="1"/>
      <sheetData sheetId="2"/>
      <sheetData sheetId="3"/>
      <sheetData sheetId="4"/>
      <sheetData sheetId="5">
        <row r="64">
          <cell r="Q64">
            <v>5000</v>
          </cell>
        </row>
      </sheetData>
      <sheetData sheetId="6"/>
      <sheetData sheetId="7"/>
      <sheetData sheetId="8"/>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gVL"/>
      <sheetName val="dtoan"/>
      <sheetName val="dap"/>
      <sheetName val="GTXL-duong"/>
      <sheetName val="tkphi"/>
      <sheetName val="bth"/>
      <sheetName val="vattu"/>
    </sheetNames>
    <sheetDataSet>
      <sheetData sheetId="0" refreshError="1"/>
      <sheetData sheetId="1" refreshError="1"/>
      <sheetData sheetId="2" refreshError="1"/>
      <sheetData sheetId="3" refreshError="1"/>
      <sheetData sheetId="4" refreshError="1">
        <row r="19">
          <cell r="P19">
            <v>82440.853809523804</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FP003E"/>
      <sheetName val="TOTAL"/>
      <sheetName val="Pivot(Silicate)"/>
      <sheetName val="Pivot(RockWool)"/>
      <sheetName val="Pivot(Form Glass)"/>
      <sheetName val="Pivot(Urethan)"/>
      <sheetName val="Pivot(Glass Wool)"/>
      <sheetName val="ROCK WOOL"/>
      <sheetName val="SILICATE"/>
      <sheetName val="THANG1"/>
      <sheetName val="THANG2"/>
      <sheetName val="THANG3"/>
      <sheetName val="THANG4"/>
      <sheetName val="THANG5"/>
      <sheetName val="THANG6"/>
      <sheetName val="THANG7"/>
      <sheetName val="THANG 8"/>
      <sheetName val="Sheet9"/>
      <sheetName val="Sheet8"/>
      <sheetName val="Sheet7"/>
      <sheetName val="Sheet6"/>
      <sheetName val="Sheet5"/>
      <sheetName val="Sheet4"/>
      <sheetName val="Sheet3"/>
      <sheetName val="Sheet2"/>
      <sheetName val="Sheet1"/>
      <sheetName val="XL4Poppy"/>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00000000"/>
      <sheetName val="Tong hopQ48-1"/>
      <sheetName val="Tong hop QL48 - 2"/>
      <sheetName val="Tong hop QL47"/>
      <sheetName val="Tong hop QL48 - 3"/>
      <sheetName val="Chi tiet don gia khoi phuc"/>
      <sheetName val="Du toan chi tiet coc nuoc"/>
      <sheetName val="Du toan chi tiet coc"/>
      <sheetName val="Phan tich don gia chi tiet"/>
      <sheetName val="Nhap don gia VL dia phuong"/>
      <sheetName val="Luong mot ngay cong xay lap"/>
      <sheetName val="Luong mot ngay cong khao sat"/>
      <sheetName val="XXXXXXXX"/>
      <sheetName val="10000000"/>
      <sheetName val="XL4Test5"/>
      <sheetName val="VV-NTKL MUONG DOT 3"/>
      <sheetName val="CAPTHOAT"/>
      <sheetName val="kl lap nha kho "/>
      <sheetName val="KL LAP TH KHO"/>
      <sheetName val="kl chi tiet kho3"/>
      <sheetName val="kl th kho3"/>
      <sheetName val="VV-NTKL NHA KHO DOT 2"/>
      <sheetName val="kl th sxc3"/>
      <sheetName val="kl ct sxc3"/>
      <sheetName val="klthep"/>
      <sheetName val="hoc han"/>
      <sheetName val=" thoat nuoc nc"/>
      <sheetName val="cap thoat nuoc"/>
      <sheetName val="Q1-02"/>
      <sheetName val="Q2-02"/>
      <sheetName val="Q3-02"/>
      <sheetName val="Outlets"/>
      <sheetName val="PGs"/>
      <sheetName val="TAI"/>
      <sheetName val="BANLE"/>
      <sheetName val="t.kho"/>
      <sheetName val="CLB"/>
      <sheetName val="phong"/>
      <sheetName val="hoat"/>
      <sheetName val="tong BH"/>
      <sheetName val="nhapkho"/>
      <sheetName val="KH LDTL"/>
      <sheetName val="T6"/>
      <sheetName val="Mau"/>
      <sheetName val="SILICAT_x0003_"/>
      <sheetName val="1-1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Da tan dung"/>
      <sheetName val="PTDG"/>
      <sheetName val="duong+cong"/>
      <sheetName val="THGTXL05"/>
      <sheetName val="Tonghop"/>
      <sheetName val="Tra_bang"/>
      <sheetName val="kstk(DC)"/>
      <sheetName val="dbgt(tuyen)"/>
      <sheetName val="son-c"/>
      <sheetName val="duc"/>
      <sheetName val="n4"/>
      <sheetName val="bang "/>
      <sheetName val="373.e6"/>
      <sheetName val="678e5"/>
      <sheetName val="372 e6"/>
      <sheetName val="373 e4"/>
      <sheetName val="677e5"/>
      <sheetName val="Sheet4"/>
      <sheetName val="00000000"/>
      <sheetName val="10000000"/>
      <sheetName val="20000000"/>
      <sheetName val="30000000"/>
      <sheetName val="40000000"/>
      <sheetName val="50000000"/>
      <sheetName val=""/>
    </sheetNames>
    <sheetDataSet>
      <sheetData sheetId="0" refreshError="1"/>
      <sheetData sheetId="1" refreshError="1">
        <row r="201">
          <cell r="A201" t="str">
            <v>t</v>
          </cell>
          <cell r="B201" t="str">
            <v>S¾t thÐp c¸c lo¹i</v>
          </cell>
          <cell r="C201" t="str">
            <v>TÊn</v>
          </cell>
          <cell r="D201">
            <v>1</v>
          </cell>
          <cell r="E201">
            <v>2</v>
          </cell>
          <cell r="F201">
            <v>1.1000000000000001</v>
          </cell>
          <cell r="G201">
            <v>1</v>
          </cell>
          <cell r="H201">
            <v>7000</v>
          </cell>
        </row>
        <row r="202">
          <cell r="A202">
            <v>1</v>
          </cell>
          <cell r="B202" t="str">
            <v>§¸ d¨m 1x2</v>
          </cell>
          <cell r="C202" t="str">
            <v>m3</v>
          </cell>
          <cell r="D202">
            <v>1.6</v>
          </cell>
          <cell r="E202">
            <v>1</v>
          </cell>
          <cell r="F202">
            <v>1</v>
          </cell>
          <cell r="G202">
            <v>1.1499999999999999</v>
          </cell>
          <cell r="H202">
            <v>4000</v>
          </cell>
        </row>
        <row r="203">
          <cell r="A203">
            <v>4</v>
          </cell>
          <cell r="B203" t="str">
            <v>§¸ d¨m 4x6</v>
          </cell>
          <cell r="C203" t="str">
            <v>m3</v>
          </cell>
          <cell r="D203">
            <v>1.55</v>
          </cell>
          <cell r="E203">
            <v>1</v>
          </cell>
          <cell r="F203">
            <v>1</v>
          </cell>
          <cell r="G203">
            <v>1.1499999999999999</v>
          </cell>
          <cell r="H203">
            <v>3875</v>
          </cell>
        </row>
        <row r="204">
          <cell r="A204" t="str">
            <v>c</v>
          </cell>
          <cell r="B204" t="str">
            <v>C¸t vµng</v>
          </cell>
          <cell r="C204" t="str">
            <v>m3</v>
          </cell>
          <cell r="D204">
            <v>1.4</v>
          </cell>
          <cell r="E204">
            <v>1</v>
          </cell>
          <cell r="F204">
            <v>1</v>
          </cell>
          <cell r="G204">
            <v>1.1499999999999999</v>
          </cell>
          <cell r="H204">
            <v>3500</v>
          </cell>
        </row>
        <row r="205">
          <cell r="A205" t="str">
            <v>dh</v>
          </cell>
          <cell r="B205" t="str">
            <v xml:space="preserve">§¸ héc </v>
          </cell>
          <cell r="C205" t="str">
            <v>m3</v>
          </cell>
          <cell r="D205">
            <v>1.5</v>
          </cell>
          <cell r="E205">
            <v>2</v>
          </cell>
          <cell r="F205">
            <v>1.1000000000000001</v>
          </cell>
          <cell r="G205">
            <v>1.1499999999999999</v>
          </cell>
          <cell r="H205">
            <v>3750</v>
          </cell>
        </row>
        <row r="206">
          <cell r="A206" t="str">
            <v>dm</v>
          </cell>
          <cell r="B206" t="str">
            <v>§¸ m¹t</v>
          </cell>
          <cell r="C206" t="str">
            <v>m3</v>
          </cell>
          <cell r="D206">
            <v>1.6</v>
          </cell>
          <cell r="E206">
            <v>1</v>
          </cell>
          <cell r="F206">
            <v>1</v>
          </cell>
          <cell r="G206">
            <v>1.1499999999999999</v>
          </cell>
          <cell r="H206">
            <v>4000</v>
          </cell>
        </row>
        <row r="207">
          <cell r="A207" t="str">
            <v>gv</v>
          </cell>
          <cell r="B207" t="str">
            <v>Gç v¸n</v>
          </cell>
          <cell r="C207" t="str">
            <v>m3</v>
          </cell>
          <cell r="D207">
            <v>0.77</v>
          </cell>
          <cell r="E207">
            <v>2</v>
          </cell>
          <cell r="F207">
            <v>1.1000000000000001</v>
          </cell>
          <cell r="G207">
            <v>1</v>
          </cell>
          <cell r="H207">
            <v>7000</v>
          </cell>
        </row>
        <row r="208">
          <cell r="A208" t="str">
            <v>x</v>
          </cell>
          <cell r="B208" t="str">
            <v>Xim¨ng P30</v>
          </cell>
          <cell r="C208" t="str">
            <v>TÊn</v>
          </cell>
          <cell r="D208">
            <v>1</v>
          </cell>
          <cell r="E208">
            <v>3</v>
          </cell>
          <cell r="F208">
            <v>1.3</v>
          </cell>
          <cell r="G208">
            <v>1</v>
          </cell>
          <cell r="H208">
            <v>7000</v>
          </cell>
        </row>
        <row r="209">
          <cell r="A209" t="str">
            <v>x</v>
          </cell>
          <cell r="B209" t="str">
            <v>Xim¨ng PC-400</v>
          </cell>
          <cell r="C209" t="str">
            <v>TÊn</v>
          </cell>
          <cell r="D209">
            <v>1</v>
          </cell>
          <cell r="E209">
            <v>3</v>
          </cell>
          <cell r="F209">
            <v>1.3</v>
          </cell>
          <cell r="G209">
            <v>1</v>
          </cell>
          <cell r="H209">
            <v>7000</v>
          </cell>
        </row>
        <row r="210">
          <cell r="A210" t="str">
            <v>n</v>
          </cell>
          <cell r="B210" t="str">
            <v>Nhùa ®­êng</v>
          </cell>
          <cell r="C210" t="str">
            <v>TÊn</v>
          </cell>
          <cell r="D210">
            <v>1</v>
          </cell>
          <cell r="E210">
            <v>3</v>
          </cell>
          <cell r="F210">
            <v>1.3</v>
          </cell>
          <cell r="G210">
            <v>1</v>
          </cell>
          <cell r="H210">
            <v>7000</v>
          </cell>
        </row>
        <row r="211">
          <cell r="A211" t="str">
            <v>n</v>
          </cell>
          <cell r="B211" t="str">
            <v>Nhùa ®­êng</v>
          </cell>
          <cell r="C211" t="str">
            <v>TÊn</v>
          </cell>
          <cell r="D211">
            <v>1</v>
          </cell>
          <cell r="E211">
            <v>3</v>
          </cell>
          <cell r="F211">
            <v>1.3</v>
          </cell>
          <cell r="G211">
            <v>1</v>
          </cell>
          <cell r="H211">
            <v>7000</v>
          </cell>
        </row>
        <row r="212">
          <cell r="A212" t="str">
            <v>cpdd</v>
          </cell>
          <cell r="B212" t="str">
            <v>CÊp phèi ®¸ d¨m</v>
          </cell>
          <cell r="C212" t="str">
            <v>m3</v>
          </cell>
          <cell r="D212">
            <v>1.6</v>
          </cell>
          <cell r="E212">
            <v>1</v>
          </cell>
          <cell r="F212">
            <v>1</v>
          </cell>
          <cell r="G212">
            <v>1.1499999999999999</v>
          </cell>
          <cell r="H212">
            <v>4000</v>
          </cell>
        </row>
        <row r="213">
          <cell r="A213" t="str">
            <v>bd</v>
          </cell>
          <cell r="B213" t="str">
            <v xml:space="preserve">Bét ®¸ </v>
          </cell>
          <cell r="C213" t="str">
            <v>TÊn</v>
          </cell>
          <cell r="D213">
            <v>1</v>
          </cell>
          <cell r="E213">
            <v>1</v>
          </cell>
          <cell r="F213">
            <v>1</v>
          </cell>
          <cell r="G213">
            <v>1</v>
          </cell>
          <cell r="H213">
            <v>7000</v>
          </cell>
        </row>
        <row r="214">
          <cell r="A214">
            <v>0.5</v>
          </cell>
          <cell r="B214" t="str">
            <v>§¸ d¨m 0,5x1</v>
          </cell>
          <cell r="C214" t="str">
            <v>m3</v>
          </cell>
          <cell r="D214">
            <v>1.6</v>
          </cell>
          <cell r="E214">
            <v>1</v>
          </cell>
          <cell r="F214">
            <v>1</v>
          </cell>
          <cell r="G214">
            <v>1.1499999999999999</v>
          </cell>
          <cell r="H214">
            <v>4000</v>
          </cell>
        </row>
        <row r="215">
          <cell r="A215">
            <v>2</v>
          </cell>
          <cell r="B215" t="str">
            <v>§¸ d¨m 2x4</v>
          </cell>
          <cell r="C215" t="str">
            <v>m3</v>
          </cell>
          <cell r="D215">
            <v>1.6</v>
          </cell>
          <cell r="E215">
            <v>1</v>
          </cell>
          <cell r="F215">
            <v>1</v>
          </cell>
          <cell r="G215">
            <v>1.1499999999999999</v>
          </cell>
          <cell r="H215">
            <v>4000</v>
          </cell>
        </row>
        <row r="219">
          <cell r="A219">
            <v>1</v>
          </cell>
          <cell r="B219">
            <v>5600</v>
          </cell>
          <cell r="C219">
            <v>6664</v>
          </cell>
          <cell r="D219">
            <v>9796</v>
          </cell>
          <cell r="E219">
            <v>14204</v>
          </cell>
          <cell r="F219">
            <v>20596</v>
          </cell>
          <cell r="G219">
            <v>24715.200000000001</v>
          </cell>
        </row>
        <row r="220">
          <cell r="A220">
            <v>2</v>
          </cell>
          <cell r="B220">
            <v>3100</v>
          </cell>
          <cell r="C220">
            <v>3689</v>
          </cell>
          <cell r="D220">
            <v>5423</v>
          </cell>
          <cell r="E220">
            <v>7863</v>
          </cell>
          <cell r="F220">
            <v>11402</v>
          </cell>
          <cell r="G220">
            <v>13682.4</v>
          </cell>
        </row>
        <row r="221">
          <cell r="A221">
            <v>3</v>
          </cell>
          <cell r="B221">
            <v>2230</v>
          </cell>
          <cell r="C221">
            <v>2654</v>
          </cell>
          <cell r="D221">
            <v>3901</v>
          </cell>
          <cell r="E221">
            <v>5656</v>
          </cell>
          <cell r="F221">
            <v>8202</v>
          </cell>
          <cell r="G221">
            <v>9842.4</v>
          </cell>
        </row>
        <row r="222">
          <cell r="A222">
            <v>4</v>
          </cell>
          <cell r="B222">
            <v>1825</v>
          </cell>
          <cell r="C222">
            <v>2172</v>
          </cell>
          <cell r="D222">
            <v>3192</v>
          </cell>
          <cell r="E222">
            <v>4629</v>
          </cell>
          <cell r="F222">
            <v>6712</v>
          </cell>
          <cell r="G222">
            <v>8054.4</v>
          </cell>
        </row>
        <row r="223">
          <cell r="A223">
            <v>5</v>
          </cell>
          <cell r="B223">
            <v>1600</v>
          </cell>
          <cell r="C223">
            <v>1904</v>
          </cell>
          <cell r="D223">
            <v>2799</v>
          </cell>
          <cell r="E223">
            <v>4058</v>
          </cell>
          <cell r="F223">
            <v>5885</v>
          </cell>
          <cell r="G223">
            <v>7062</v>
          </cell>
        </row>
        <row r="224">
          <cell r="A224">
            <v>6</v>
          </cell>
          <cell r="B224">
            <v>1446</v>
          </cell>
          <cell r="C224">
            <v>1721</v>
          </cell>
          <cell r="D224">
            <v>2529</v>
          </cell>
          <cell r="E224">
            <v>3668</v>
          </cell>
          <cell r="F224">
            <v>5318</v>
          </cell>
          <cell r="G224">
            <v>6381.5999999999995</v>
          </cell>
        </row>
        <row r="225">
          <cell r="A225">
            <v>7</v>
          </cell>
          <cell r="B225">
            <v>1333</v>
          </cell>
          <cell r="C225">
            <v>1586</v>
          </cell>
          <cell r="D225">
            <v>2332</v>
          </cell>
          <cell r="E225">
            <v>3381</v>
          </cell>
          <cell r="F225">
            <v>4903</v>
          </cell>
          <cell r="G225">
            <v>5883.5999999999995</v>
          </cell>
        </row>
        <row r="226">
          <cell r="A226">
            <v>8</v>
          </cell>
          <cell r="B226">
            <v>1245</v>
          </cell>
          <cell r="C226">
            <v>1482</v>
          </cell>
          <cell r="D226">
            <v>2178</v>
          </cell>
          <cell r="E226">
            <v>3158</v>
          </cell>
          <cell r="F226">
            <v>4579</v>
          </cell>
          <cell r="G226">
            <v>5494.8</v>
          </cell>
        </row>
        <row r="227">
          <cell r="A227">
            <v>9</v>
          </cell>
          <cell r="B227">
            <v>1173</v>
          </cell>
          <cell r="C227">
            <v>1396</v>
          </cell>
          <cell r="D227">
            <v>2052</v>
          </cell>
          <cell r="E227">
            <v>2975</v>
          </cell>
          <cell r="F227">
            <v>4314</v>
          </cell>
          <cell r="G227">
            <v>5176.8</v>
          </cell>
        </row>
        <row r="228">
          <cell r="A228">
            <v>10</v>
          </cell>
          <cell r="B228">
            <v>1114</v>
          </cell>
          <cell r="C228">
            <v>1326</v>
          </cell>
          <cell r="D228">
            <v>1949</v>
          </cell>
          <cell r="E228">
            <v>2826</v>
          </cell>
          <cell r="F228">
            <v>4097</v>
          </cell>
          <cell r="G228">
            <v>4916.3999999999996</v>
          </cell>
        </row>
        <row r="229">
          <cell r="A229">
            <v>11</v>
          </cell>
          <cell r="B229">
            <v>1063</v>
          </cell>
          <cell r="C229">
            <v>1265</v>
          </cell>
          <cell r="D229">
            <v>1860</v>
          </cell>
          <cell r="E229">
            <v>2696</v>
          </cell>
          <cell r="F229">
            <v>3910</v>
          </cell>
          <cell r="G229">
            <v>4692</v>
          </cell>
        </row>
        <row r="230">
          <cell r="A230">
            <v>12</v>
          </cell>
          <cell r="B230">
            <v>1016</v>
          </cell>
          <cell r="C230">
            <v>1209</v>
          </cell>
          <cell r="D230">
            <v>1777</v>
          </cell>
          <cell r="E230">
            <v>2577</v>
          </cell>
          <cell r="F230">
            <v>3737</v>
          </cell>
          <cell r="G230">
            <v>4484.3999999999996</v>
          </cell>
        </row>
        <row r="231">
          <cell r="A231">
            <v>13</v>
          </cell>
          <cell r="B231">
            <v>968</v>
          </cell>
          <cell r="C231">
            <v>1152</v>
          </cell>
          <cell r="D231">
            <v>1693</v>
          </cell>
          <cell r="E231">
            <v>2455</v>
          </cell>
          <cell r="F231">
            <v>3560</v>
          </cell>
          <cell r="G231">
            <v>4272</v>
          </cell>
        </row>
        <row r="232">
          <cell r="A232">
            <v>14</v>
          </cell>
          <cell r="B232">
            <v>924</v>
          </cell>
          <cell r="C232">
            <v>1100</v>
          </cell>
          <cell r="D232">
            <v>1616</v>
          </cell>
          <cell r="E232">
            <v>2344</v>
          </cell>
          <cell r="F232">
            <v>3398</v>
          </cell>
          <cell r="G232">
            <v>4077.6</v>
          </cell>
        </row>
        <row r="233">
          <cell r="A233">
            <v>15</v>
          </cell>
          <cell r="B233">
            <v>883</v>
          </cell>
          <cell r="C233">
            <v>1051</v>
          </cell>
          <cell r="D233">
            <v>1545</v>
          </cell>
          <cell r="E233">
            <v>2240</v>
          </cell>
          <cell r="F233">
            <v>3248</v>
          </cell>
          <cell r="G233">
            <v>3897.6</v>
          </cell>
        </row>
        <row r="234">
          <cell r="A234">
            <v>16</v>
          </cell>
          <cell r="B234">
            <v>846</v>
          </cell>
          <cell r="C234">
            <v>1007</v>
          </cell>
          <cell r="D234">
            <v>1480</v>
          </cell>
          <cell r="E234">
            <v>2146</v>
          </cell>
          <cell r="F234">
            <v>3112</v>
          </cell>
          <cell r="G234">
            <v>3734.3999999999996</v>
          </cell>
        </row>
        <row r="235">
          <cell r="A235">
            <v>17</v>
          </cell>
          <cell r="B235">
            <v>820</v>
          </cell>
          <cell r="C235">
            <v>976</v>
          </cell>
          <cell r="D235">
            <v>1434</v>
          </cell>
          <cell r="E235">
            <v>2080</v>
          </cell>
          <cell r="F235">
            <v>3016</v>
          </cell>
          <cell r="G235">
            <v>3619.2</v>
          </cell>
        </row>
        <row r="236">
          <cell r="A236">
            <v>18</v>
          </cell>
          <cell r="B236">
            <v>799</v>
          </cell>
          <cell r="C236">
            <v>951</v>
          </cell>
          <cell r="D236">
            <v>1398</v>
          </cell>
          <cell r="E236">
            <v>2027</v>
          </cell>
          <cell r="F236">
            <v>2939</v>
          </cell>
          <cell r="G236">
            <v>3526.7999999999997</v>
          </cell>
        </row>
        <row r="237">
          <cell r="A237">
            <v>19</v>
          </cell>
          <cell r="B237">
            <v>776</v>
          </cell>
          <cell r="C237">
            <v>923</v>
          </cell>
          <cell r="D237">
            <v>1357</v>
          </cell>
          <cell r="E237">
            <v>1968</v>
          </cell>
          <cell r="F237">
            <v>2854</v>
          </cell>
          <cell r="G237">
            <v>3424.7999999999997</v>
          </cell>
        </row>
        <row r="238">
          <cell r="A238">
            <v>20</v>
          </cell>
          <cell r="B238">
            <v>750</v>
          </cell>
          <cell r="C238">
            <v>893</v>
          </cell>
          <cell r="D238">
            <v>1312</v>
          </cell>
          <cell r="E238">
            <v>1902</v>
          </cell>
          <cell r="F238">
            <v>2758</v>
          </cell>
          <cell r="G238">
            <v>3309.6</v>
          </cell>
        </row>
        <row r="239">
          <cell r="A239">
            <v>21</v>
          </cell>
          <cell r="B239">
            <v>720</v>
          </cell>
          <cell r="C239">
            <v>857</v>
          </cell>
          <cell r="D239">
            <v>1259</v>
          </cell>
          <cell r="E239">
            <v>1826</v>
          </cell>
          <cell r="F239">
            <v>2648</v>
          </cell>
          <cell r="G239">
            <v>3177.6</v>
          </cell>
        </row>
        <row r="240">
          <cell r="A240">
            <v>22</v>
          </cell>
          <cell r="B240">
            <v>692</v>
          </cell>
          <cell r="C240">
            <v>823</v>
          </cell>
          <cell r="D240">
            <v>1211</v>
          </cell>
          <cell r="E240">
            <v>1755</v>
          </cell>
          <cell r="F240">
            <v>2545</v>
          </cell>
          <cell r="G240">
            <v>3054</v>
          </cell>
        </row>
        <row r="241">
          <cell r="A241">
            <v>23</v>
          </cell>
          <cell r="B241">
            <v>667</v>
          </cell>
          <cell r="C241">
            <v>794</v>
          </cell>
          <cell r="D241">
            <v>1167</v>
          </cell>
          <cell r="E241">
            <v>1692</v>
          </cell>
          <cell r="F241">
            <v>2453</v>
          </cell>
          <cell r="G241">
            <v>2943.6</v>
          </cell>
        </row>
        <row r="242">
          <cell r="A242">
            <v>24</v>
          </cell>
          <cell r="B242">
            <v>645</v>
          </cell>
          <cell r="C242">
            <v>768</v>
          </cell>
          <cell r="D242">
            <v>1128</v>
          </cell>
          <cell r="E242">
            <v>1636</v>
          </cell>
          <cell r="F242">
            <v>2372</v>
          </cell>
          <cell r="G242">
            <v>2846.4</v>
          </cell>
        </row>
        <row r="243">
          <cell r="A243">
            <v>25</v>
          </cell>
          <cell r="B243">
            <v>624</v>
          </cell>
          <cell r="C243">
            <v>743</v>
          </cell>
          <cell r="D243">
            <v>1092</v>
          </cell>
          <cell r="E243">
            <v>1583</v>
          </cell>
          <cell r="F243">
            <v>2295</v>
          </cell>
          <cell r="G243">
            <v>2754</v>
          </cell>
        </row>
        <row r="244">
          <cell r="A244">
            <v>26</v>
          </cell>
          <cell r="B244">
            <v>604</v>
          </cell>
          <cell r="C244">
            <v>719</v>
          </cell>
          <cell r="D244">
            <v>1057</v>
          </cell>
          <cell r="E244">
            <v>1532</v>
          </cell>
          <cell r="F244">
            <v>2221</v>
          </cell>
          <cell r="G244">
            <v>2665.2</v>
          </cell>
        </row>
        <row r="245">
          <cell r="A245">
            <v>27</v>
          </cell>
          <cell r="B245">
            <v>584</v>
          </cell>
          <cell r="C245">
            <v>695</v>
          </cell>
          <cell r="D245">
            <v>1022</v>
          </cell>
          <cell r="E245">
            <v>1481</v>
          </cell>
          <cell r="F245">
            <v>2148</v>
          </cell>
          <cell r="G245">
            <v>2577.6</v>
          </cell>
        </row>
        <row r="246">
          <cell r="A246">
            <v>28</v>
          </cell>
          <cell r="B246">
            <v>564</v>
          </cell>
          <cell r="C246">
            <v>671</v>
          </cell>
          <cell r="D246">
            <v>987</v>
          </cell>
          <cell r="E246">
            <v>1431</v>
          </cell>
          <cell r="F246">
            <v>2074</v>
          </cell>
          <cell r="G246">
            <v>2488.7999999999997</v>
          </cell>
        </row>
        <row r="247">
          <cell r="A247">
            <v>29</v>
          </cell>
          <cell r="B247">
            <v>545</v>
          </cell>
          <cell r="C247">
            <v>649</v>
          </cell>
          <cell r="D247">
            <v>953</v>
          </cell>
          <cell r="E247">
            <v>1382</v>
          </cell>
          <cell r="F247">
            <v>2004</v>
          </cell>
          <cell r="G247">
            <v>2404.7999999999997</v>
          </cell>
        </row>
        <row r="248">
          <cell r="A248">
            <v>30</v>
          </cell>
          <cell r="B248">
            <v>528</v>
          </cell>
          <cell r="C248">
            <v>628</v>
          </cell>
          <cell r="D248">
            <v>924</v>
          </cell>
          <cell r="E248">
            <v>1339</v>
          </cell>
          <cell r="F248">
            <v>1942</v>
          </cell>
          <cell r="G248">
            <v>2330.4</v>
          </cell>
        </row>
        <row r="249">
          <cell r="A249">
            <v>31</v>
          </cell>
          <cell r="B249">
            <v>512</v>
          </cell>
          <cell r="C249">
            <v>609</v>
          </cell>
          <cell r="D249">
            <v>896</v>
          </cell>
          <cell r="E249">
            <v>1299</v>
          </cell>
          <cell r="F249">
            <v>1883</v>
          </cell>
          <cell r="G249">
            <v>2259.6</v>
          </cell>
        </row>
        <row r="250">
          <cell r="A250">
            <v>32</v>
          </cell>
          <cell r="B250">
            <v>512</v>
          </cell>
          <cell r="C250">
            <v>609</v>
          </cell>
          <cell r="D250">
            <v>896</v>
          </cell>
          <cell r="E250">
            <v>1299</v>
          </cell>
          <cell r="F250">
            <v>1883</v>
          </cell>
          <cell r="G250">
            <v>2259.6</v>
          </cell>
        </row>
        <row r="251">
          <cell r="A251">
            <v>33</v>
          </cell>
          <cell r="B251">
            <v>512</v>
          </cell>
          <cell r="C251">
            <v>609</v>
          </cell>
          <cell r="D251">
            <v>896</v>
          </cell>
          <cell r="E251">
            <v>1299</v>
          </cell>
          <cell r="F251">
            <v>1883</v>
          </cell>
          <cell r="G251">
            <v>2259.6</v>
          </cell>
        </row>
        <row r="252">
          <cell r="A252">
            <v>34</v>
          </cell>
          <cell r="B252">
            <v>512</v>
          </cell>
          <cell r="C252">
            <v>609</v>
          </cell>
          <cell r="D252">
            <v>896</v>
          </cell>
          <cell r="E252">
            <v>1299</v>
          </cell>
          <cell r="F252">
            <v>1883</v>
          </cell>
          <cell r="G252">
            <v>2259.6</v>
          </cell>
        </row>
        <row r="253">
          <cell r="A253">
            <v>35</v>
          </cell>
          <cell r="B253">
            <v>512</v>
          </cell>
          <cell r="C253">
            <v>609</v>
          </cell>
          <cell r="D253">
            <v>896</v>
          </cell>
          <cell r="E253">
            <v>1299</v>
          </cell>
          <cell r="F253">
            <v>1883</v>
          </cell>
          <cell r="G253">
            <v>2259.6</v>
          </cell>
        </row>
        <row r="254">
          <cell r="A254">
            <v>36</v>
          </cell>
          <cell r="B254">
            <v>498</v>
          </cell>
          <cell r="C254">
            <v>593</v>
          </cell>
          <cell r="D254">
            <v>871</v>
          </cell>
          <cell r="E254">
            <v>1263</v>
          </cell>
          <cell r="F254">
            <v>1832</v>
          </cell>
          <cell r="G254">
            <v>2198.4</v>
          </cell>
        </row>
        <row r="255">
          <cell r="A255">
            <v>37</v>
          </cell>
          <cell r="B255">
            <v>498</v>
          </cell>
          <cell r="C255">
            <v>593</v>
          </cell>
          <cell r="D255">
            <v>871</v>
          </cell>
          <cell r="E255">
            <v>1263</v>
          </cell>
          <cell r="F255">
            <v>1832</v>
          </cell>
          <cell r="G255">
            <v>2198.4</v>
          </cell>
        </row>
        <row r="256">
          <cell r="A256">
            <v>38</v>
          </cell>
          <cell r="B256">
            <v>498</v>
          </cell>
          <cell r="C256">
            <v>593</v>
          </cell>
          <cell r="D256">
            <v>871</v>
          </cell>
          <cell r="E256">
            <v>1263</v>
          </cell>
          <cell r="F256">
            <v>1832</v>
          </cell>
          <cell r="G256">
            <v>2198.4</v>
          </cell>
        </row>
        <row r="257">
          <cell r="A257">
            <v>39</v>
          </cell>
          <cell r="B257">
            <v>498</v>
          </cell>
          <cell r="C257">
            <v>593</v>
          </cell>
          <cell r="D257">
            <v>871</v>
          </cell>
          <cell r="E257">
            <v>1263</v>
          </cell>
          <cell r="F257">
            <v>1832</v>
          </cell>
          <cell r="G257">
            <v>2198.4</v>
          </cell>
        </row>
        <row r="258">
          <cell r="A258">
            <v>40</v>
          </cell>
          <cell r="B258">
            <v>498</v>
          </cell>
          <cell r="C258">
            <v>593</v>
          </cell>
          <cell r="D258">
            <v>871</v>
          </cell>
          <cell r="E258">
            <v>1263</v>
          </cell>
          <cell r="F258">
            <v>1832</v>
          </cell>
          <cell r="G258">
            <v>2198.4</v>
          </cell>
        </row>
        <row r="259">
          <cell r="A259">
            <v>41</v>
          </cell>
          <cell r="B259">
            <v>487</v>
          </cell>
          <cell r="C259">
            <v>580</v>
          </cell>
          <cell r="D259">
            <v>852</v>
          </cell>
          <cell r="E259">
            <v>1235</v>
          </cell>
          <cell r="F259">
            <v>1791</v>
          </cell>
          <cell r="G259">
            <v>2149.1999999999998</v>
          </cell>
        </row>
        <row r="260">
          <cell r="A260">
            <v>42</v>
          </cell>
          <cell r="B260">
            <v>487</v>
          </cell>
          <cell r="C260">
            <v>580</v>
          </cell>
          <cell r="D260">
            <v>852</v>
          </cell>
          <cell r="E260">
            <v>1235</v>
          </cell>
          <cell r="F260">
            <v>1791</v>
          </cell>
          <cell r="G260">
            <v>2149.1999999999998</v>
          </cell>
        </row>
        <row r="261">
          <cell r="A261">
            <v>43</v>
          </cell>
          <cell r="B261">
            <v>487</v>
          </cell>
          <cell r="C261">
            <v>580</v>
          </cell>
          <cell r="D261">
            <v>852</v>
          </cell>
          <cell r="E261">
            <v>1235</v>
          </cell>
          <cell r="F261">
            <v>1791</v>
          </cell>
          <cell r="G261">
            <v>2149.1999999999998</v>
          </cell>
        </row>
        <row r="262">
          <cell r="A262">
            <v>44</v>
          </cell>
          <cell r="B262">
            <v>487</v>
          </cell>
          <cell r="C262">
            <v>580</v>
          </cell>
          <cell r="D262">
            <v>852</v>
          </cell>
          <cell r="E262">
            <v>1235</v>
          </cell>
          <cell r="F262">
            <v>1791</v>
          </cell>
          <cell r="G262">
            <v>2149.1999999999998</v>
          </cell>
        </row>
        <row r="263">
          <cell r="A263">
            <v>45</v>
          </cell>
          <cell r="B263">
            <v>487</v>
          </cell>
          <cell r="C263">
            <v>580</v>
          </cell>
          <cell r="D263">
            <v>852</v>
          </cell>
          <cell r="E263">
            <v>1235</v>
          </cell>
          <cell r="F263">
            <v>1791</v>
          </cell>
          <cell r="G263">
            <v>2149.1999999999998</v>
          </cell>
        </row>
        <row r="264">
          <cell r="A264">
            <v>46</v>
          </cell>
          <cell r="B264">
            <v>477</v>
          </cell>
          <cell r="C264">
            <v>568</v>
          </cell>
          <cell r="D264">
            <v>834</v>
          </cell>
          <cell r="E264">
            <v>1210</v>
          </cell>
          <cell r="F264">
            <v>1754</v>
          </cell>
          <cell r="G264">
            <v>2104.7999999999997</v>
          </cell>
        </row>
        <row r="265">
          <cell r="A265">
            <v>47</v>
          </cell>
          <cell r="B265">
            <v>477</v>
          </cell>
          <cell r="C265">
            <v>568</v>
          </cell>
          <cell r="D265">
            <v>834</v>
          </cell>
          <cell r="E265">
            <v>1210</v>
          </cell>
          <cell r="F265">
            <v>1754</v>
          </cell>
          <cell r="G265">
            <v>2104.7999999999997</v>
          </cell>
        </row>
        <row r="266">
          <cell r="A266">
            <v>48</v>
          </cell>
          <cell r="B266">
            <v>477</v>
          </cell>
          <cell r="C266">
            <v>568</v>
          </cell>
          <cell r="D266">
            <v>834</v>
          </cell>
          <cell r="E266">
            <v>1210</v>
          </cell>
          <cell r="F266">
            <v>1754</v>
          </cell>
          <cell r="G266">
            <v>2104.7999999999997</v>
          </cell>
        </row>
        <row r="267">
          <cell r="A267">
            <v>49</v>
          </cell>
          <cell r="B267">
            <v>477</v>
          </cell>
          <cell r="C267">
            <v>568</v>
          </cell>
          <cell r="D267">
            <v>834</v>
          </cell>
          <cell r="E267">
            <v>1210</v>
          </cell>
          <cell r="F267">
            <v>1754</v>
          </cell>
          <cell r="G267">
            <v>2104.7999999999997</v>
          </cell>
        </row>
        <row r="268">
          <cell r="A268">
            <v>50</v>
          </cell>
          <cell r="B268">
            <v>477</v>
          </cell>
          <cell r="C268">
            <v>568</v>
          </cell>
          <cell r="D268">
            <v>834</v>
          </cell>
          <cell r="E268">
            <v>1210</v>
          </cell>
          <cell r="F268">
            <v>1754</v>
          </cell>
          <cell r="G268">
            <v>2104.7999999999997</v>
          </cell>
        </row>
        <row r="269">
          <cell r="A269">
            <v>51</v>
          </cell>
          <cell r="B269">
            <v>468</v>
          </cell>
          <cell r="C269">
            <v>557</v>
          </cell>
          <cell r="D269">
            <v>819</v>
          </cell>
          <cell r="E269">
            <v>1187</v>
          </cell>
          <cell r="F269">
            <v>1721</v>
          </cell>
          <cell r="G269">
            <v>2065.1999999999998</v>
          </cell>
        </row>
        <row r="270">
          <cell r="A270">
            <v>52</v>
          </cell>
          <cell r="B270">
            <v>468</v>
          </cell>
          <cell r="C270">
            <v>557</v>
          </cell>
          <cell r="D270">
            <v>819</v>
          </cell>
          <cell r="E270">
            <v>1187</v>
          </cell>
          <cell r="F270">
            <v>1721</v>
          </cell>
          <cell r="G270">
            <v>2065.1999999999998</v>
          </cell>
        </row>
        <row r="271">
          <cell r="A271">
            <v>53</v>
          </cell>
          <cell r="B271">
            <v>468</v>
          </cell>
          <cell r="C271">
            <v>557</v>
          </cell>
          <cell r="D271">
            <v>819</v>
          </cell>
          <cell r="E271">
            <v>1187</v>
          </cell>
          <cell r="F271">
            <v>1721</v>
          </cell>
          <cell r="G271">
            <v>2065.1999999999998</v>
          </cell>
        </row>
        <row r="272">
          <cell r="A272">
            <v>54</v>
          </cell>
          <cell r="B272">
            <v>468</v>
          </cell>
          <cell r="C272">
            <v>557</v>
          </cell>
          <cell r="D272">
            <v>819</v>
          </cell>
          <cell r="E272">
            <v>1187</v>
          </cell>
          <cell r="F272">
            <v>1721</v>
          </cell>
          <cell r="G272">
            <v>2065.1999999999998</v>
          </cell>
        </row>
        <row r="273">
          <cell r="A273">
            <v>55</v>
          </cell>
          <cell r="B273">
            <v>468</v>
          </cell>
          <cell r="C273">
            <v>557</v>
          </cell>
          <cell r="D273">
            <v>819</v>
          </cell>
          <cell r="E273">
            <v>1187</v>
          </cell>
          <cell r="F273">
            <v>1721</v>
          </cell>
          <cell r="G273">
            <v>2065.1999999999998</v>
          </cell>
        </row>
        <row r="274">
          <cell r="A274">
            <v>56</v>
          </cell>
          <cell r="B274">
            <v>460</v>
          </cell>
          <cell r="C274">
            <v>547</v>
          </cell>
          <cell r="D274">
            <v>805</v>
          </cell>
          <cell r="E274">
            <v>1167</v>
          </cell>
          <cell r="F274">
            <v>1692</v>
          </cell>
          <cell r="G274">
            <v>2030.3999999999999</v>
          </cell>
        </row>
        <row r="275">
          <cell r="A275">
            <v>57</v>
          </cell>
          <cell r="B275">
            <v>460</v>
          </cell>
          <cell r="C275">
            <v>547</v>
          </cell>
          <cell r="D275">
            <v>805</v>
          </cell>
          <cell r="E275">
            <v>1167</v>
          </cell>
          <cell r="F275">
            <v>1692</v>
          </cell>
          <cell r="G275">
            <v>2030.3999999999999</v>
          </cell>
        </row>
        <row r="276">
          <cell r="A276">
            <v>58</v>
          </cell>
          <cell r="B276">
            <v>460</v>
          </cell>
          <cell r="C276">
            <v>547</v>
          </cell>
          <cell r="D276">
            <v>805</v>
          </cell>
          <cell r="E276">
            <v>1167</v>
          </cell>
          <cell r="F276">
            <v>1692</v>
          </cell>
          <cell r="G276">
            <v>2030.3999999999999</v>
          </cell>
        </row>
        <row r="277">
          <cell r="A277">
            <v>59</v>
          </cell>
          <cell r="B277">
            <v>460</v>
          </cell>
          <cell r="C277">
            <v>547</v>
          </cell>
          <cell r="D277">
            <v>805</v>
          </cell>
          <cell r="E277">
            <v>1167</v>
          </cell>
          <cell r="F277">
            <v>1692</v>
          </cell>
          <cell r="G277">
            <v>2030.3999999999999</v>
          </cell>
        </row>
        <row r="278">
          <cell r="A278">
            <v>60</v>
          </cell>
          <cell r="B278">
            <v>460</v>
          </cell>
          <cell r="C278">
            <v>547</v>
          </cell>
          <cell r="D278">
            <v>805</v>
          </cell>
          <cell r="E278">
            <v>1167</v>
          </cell>
          <cell r="F278">
            <v>1692</v>
          </cell>
          <cell r="G278">
            <v>2030.3999999999999</v>
          </cell>
        </row>
        <row r="279">
          <cell r="A279">
            <v>61</v>
          </cell>
          <cell r="B279">
            <v>453</v>
          </cell>
          <cell r="C279">
            <v>539</v>
          </cell>
          <cell r="D279">
            <v>792</v>
          </cell>
          <cell r="E279">
            <v>1149</v>
          </cell>
          <cell r="F279">
            <v>1666</v>
          </cell>
          <cell r="G279">
            <v>1999.1999999999998</v>
          </cell>
        </row>
        <row r="280">
          <cell r="A280">
            <v>62</v>
          </cell>
          <cell r="B280">
            <v>453</v>
          </cell>
          <cell r="C280">
            <v>539</v>
          </cell>
          <cell r="D280">
            <v>792</v>
          </cell>
          <cell r="E280">
            <v>1149</v>
          </cell>
          <cell r="F280">
            <v>1666</v>
          </cell>
          <cell r="G280">
            <v>1999.1999999999998</v>
          </cell>
        </row>
        <row r="281">
          <cell r="A281">
            <v>63</v>
          </cell>
          <cell r="B281">
            <v>453</v>
          </cell>
          <cell r="C281">
            <v>539</v>
          </cell>
          <cell r="D281">
            <v>792</v>
          </cell>
          <cell r="E281">
            <v>1149</v>
          </cell>
          <cell r="F281">
            <v>1666</v>
          </cell>
          <cell r="G281">
            <v>1999.1999999999998</v>
          </cell>
        </row>
        <row r="282">
          <cell r="A282">
            <v>64</v>
          </cell>
          <cell r="B282">
            <v>453</v>
          </cell>
          <cell r="C282">
            <v>539</v>
          </cell>
          <cell r="D282">
            <v>792</v>
          </cell>
          <cell r="E282">
            <v>1149</v>
          </cell>
          <cell r="F282">
            <v>1666</v>
          </cell>
          <cell r="G282">
            <v>1999.1999999999998</v>
          </cell>
        </row>
        <row r="283">
          <cell r="A283">
            <v>65</v>
          </cell>
          <cell r="B283">
            <v>453</v>
          </cell>
          <cell r="C283">
            <v>539</v>
          </cell>
          <cell r="D283">
            <v>792</v>
          </cell>
          <cell r="E283">
            <v>1149</v>
          </cell>
          <cell r="F283">
            <v>1666</v>
          </cell>
          <cell r="G283">
            <v>1999.1999999999998</v>
          </cell>
        </row>
        <row r="284">
          <cell r="A284">
            <v>66</v>
          </cell>
          <cell r="B284">
            <v>453</v>
          </cell>
          <cell r="C284">
            <v>539</v>
          </cell>
          <cell r="D284">
            <v>792</v>
          </cell>
          <cell r="E284">
            <v>1149</v>
          </cell>
          <cell r="F284">
            <v>1666</v>
          </cell>
          <cell r="G284">
            <v>1999.1999999999998</v>
          </cell>
        </row>
        <row r="285">
          <cell r="A285">
            <v>67</v>
          </cell>
          <cell r="B285">
            <v>453</v>
          </cell>
          <cell r="C285">
            <v>539</v>
          </cell>
          <cell r="D285">
            <v>792</v>
          </cell>
          <cell r="E285">
            <v>1149</v>
          </cell>
          <cell r="F285">
            <v>1666</v>
          </cell>
          <cell r="G285">
            <v>1999.1999999999998</v>
          </cell>
        </row>
        <row r="286">
          <cell r="A286">
            <v>68</v>
          </cell>
          <cell r="B286">
            <v>453</v>
          </cell>
          <cell r="C286">
            <v>539</v>
          </cell>
          <cell r="D286">
            <v>792</v>
          </cell>
          <cell r="E286">
            <v>1149</v>
          </cell>
          <cell r="F286">
            <v>1666</v>
          </cell>
          <cell r="G286">
            <v>1999.1999999999998</v>
          </cell>
        </row>
        <row r="287">
          <cell r="A287">
            <v>69</v>
          </cell>
          <cell r="B287">
            <v>453</v>
          </cell>
          <cell r="C287">
            <v>539</v>
          </cell>
          <cell r="D287">
            <v>792</v>
          </cell>
          <cell r="E287">
            <v>1149</v>
          </cell>
          <cell r="F287">
            <v>1666</v>
          </cell>
          <cell r="G287">
            <v>1999.1999999999998</v>
          </cell>
        </row>
        <row r="288">
          <cell r="A288">
            <v>70</v>
          </cell>
          <cell r="B288">
            <v>453</v>
          </cell>
          <cell r="C288">
            <v>539</v>
          </cell>
          <cell r="D288">
            <v>792</v>
          </cell>
          <cell r="E288">
            <v>1149</v>
          </cell>
          <cell r="F288">
            <v>1666</v>
          </cell>
          <cell r="G288">
            <v>1999.1999999999998</v>
          </cell>
        </row>
        <row r="289">
          <cell r="A289">
            <v>71</v>
          </cell>
          <cell r="B289">
            <v>447</v>
          </cell>
          <cell r="C289">
            <v>532</v>
          </cell>
          <cell r="D289">
            <v>782</v>
          </cell>
          <cell r="E289">
            <v>1134</v>
          </cell>
          <cell r="F289">
            <v>1644</v>
          </cell>
          <cell r="G289">
            <v>1972.8</v>
          </cell>
        </row>
        <row r="290">
          <cell r="A290">
            <v>72</v>
          </cell>
          <cell r="B290">
            <v>447</v>
          </cell>
          <cell r="C290">
            <v>532</v>
          </cell>
          <cell r="D290">
            <v>782</v>
          </cell>
          <cell r="E290">
            <v>1134</v>
          </cell>
          <cell r="F290">
            <v>1644</v>
          </cell>
          <cell r="G290">
            <v>1972.8</v>
          </cell>
        </row>
        <row r="291">
          <cell r="A291">
            <v>73</v>
          </cell>
          <cell r="B291">
            <v>447</v>
          </cell>
          <cell r="C291">
            <v>532</v>
          </cell>
          <cell r="D291">
            <v>782</v>
          </cell>
          <cell r="E291">
            <v>1134</v>
          </cell>
          <cell r="F291">
            <v>1644</v>
          </cell>
          <cell r="G291">
            <v>1972.8</v>
          </cell>
        </row>
        <row r="292">
          <cell r="A292">
            <v>74</v>
          </cell>
          <cell r="B292">
            <v>447</v>
          </cell>
          <cell r="C292">
            <v>532</v>
          </cell>
          <cell r="D292">
            <v>782</v>
          </cell>
          <cell r="E292">
            <v>1134</v>
          </cell>
          <cell r="F292">
            <v>1644</v>
          </cell>
          <cell r="G292">
            <v>1972.8</v>
          </cell>
        </row>
        <row r="293">
          <cell r="A293">
            <v>75</v>
          </cell>
          <cell r="B293">
            <v>447</v>
          </cell>
          <cell r="C293">
            <v>532</v>
          </cell>
          <cell r="D293">
            <v>782</v>
          </cell>
          <cell r="E293">
            <v>1134</v>
          </cell>
          <cell r="F293">
            <v>1644</v>
          </cell>
          <cell r="G293">
            <v>1972.8</v>
          </cell>
        </row>
        <row r="294">
          <cell r="A294">
            <v>76</v>
          </cell>
          <cell r="B294">
            <v>447</v>
          </cell>
          <cell r="C294">
            <v>532</v>
          </cell>
          <cell r="D294">
            <v>782</v>
          </cell>
          <cell r="E294">
            <v>1134</v>
          </cell>
          <cell r="F294">
            <v>1644</v>
          </cell>
          <cell r="G294">
            <v>1972.8</v>
          </cell>
        </row>
        <row r="295">
          <cell r="A295">
            <v>77</v>
          </cell>
          <cell r="B295">
            <v>447</v>
          </cell>
          <cell r="C295">
            <v>532</v>
          </cell>
          <cell r="D295">
            <v>782</v>
          </cell>
          <cell r="E295">
            <v>1134</v>
          </cell>
          <cell r="F295">
            <v>1644</v>
          </cell>
          <cell r="G295">
            <v>1972.8</v>
          </cell>
        </row>
        <row r="296">
          <cell r="A296">
            <v>78</v>
          </cell>
          <cell r="B296">
            <v>447</v>
          </cell>
          <cell r="C296">
            <v>532</v>
          </cell>
          <cell r="D296">
            <v>782</v>
          </cell>
          <cell r="E296">
            <v>1134</v>
          </cell>
          <cell r="F296">
            <v>1644</v>
          </cell>
          <cell r="G296">
            <v>1972.8</v>
          </cell>
        </row>
        <row r="297">
          <cell r="A297">
            <v>79</v>
          </cell>
          <cell r="B297">
            <v>447</v>
          </cell>
          <cell r="C297">
            <v>532</v>
          </cell>
          <cell r="D297">
            <v>782</v>
          </cell>
          <cell r="E297">
            <v>1134</v>
          </cell>
          <cell r="F297">
            <v>1644</v>
          </cell>
          <cell r="G297">
            <v>1972.8</v>
          </cell>
        </row>
        <row r="298">
          <cell r="A298">
            <v>80</v>
          </cell>
          <cell r="B298">
            <v>447</v>
          </cell>
          <cell r="C298">
            <v>532</v>
          </cell>
          <cell r="D298">
            <v>782</v>
          </cell>
          <cell r="E298">
            <v>1134</v>
          </cell>
          <cell r="F298">
            <v>1644</v>
          </cell>
          <cell r="G298">
            <v>1972.8</v>
          </cell>
        </row>
        <row r="299">
          <cell r="A299">
            <v>81</v>
          </cell>
          <cell r="B299">
            <v>442</v>
          </cell>
          <cell r="C299">
            <v>526</v>
          </cell>
          <cell r="D299">
            <v>773</v>
          </cell>
          <cell r="E299">
            <v>1121</v>
          </cell>
          <cell r="F299">
            <v>1626</v>
          </cell>
          <cell r="G299">
            <v>1951.1999999999998</v>
          </cell>
        </row>
        <row r="300">
          <cell r="A300">
            <v>82</v>
          </cell>
          <cell r="B300">
            <v>442</v>
          </cell>
          <cell r="C300">
            <v>526</v>
          </cell>
          <cell r="D300">
            <v>773</v>
          </cell>
          <cell r="E300">
            <v>1121</v>
          </cell>
          <cell r="F300">
            <v>1626</v>
          </cell>
          <cell r="G300">
            <v>1951.1999999999998</v>
          </cell>
        </row>
        <row r="301">
          <cell r="A301">
            <v>83</v>
          </cell>
          <cell r="B301">
            <v>442</v>
          </cell>
          <cell r="C301">
            <v>526</v>
          </cell>
          <cell r="D301">
            <v>773</v>
          </cell>
          <cell r="E301">
            <v>1121</v>
          </cell>
          <cell r="F301">
            <v>1626</v>
          </cell>
          <cell r="G301">
            <v>1951.1999999999998</v>
          </cell>
        </row>
        <row r="302">
          <cell r="A302">
            <v>84</v>
          </cell>
          <cell r="B302">
            <v>442</v>
          </cell>
          <cell r="C302">
            <v>526</v>
          </cell>
          <cell r="D302">
            <v>773</v>
          </cell>
          <cell r="E302">
            <v>1121</v>
          </cell>
          <cell r="F302">
            <v>1626</v>
          </cell>
          <cell r="G302">
            <v>1951.1999999999998</v>
          </cell>
        </row>
        <row r="303">
          <cell r="A303">
            <v>85</v>
          </cell>
          <cell r="B303">
            <v>442</v>
          </cell>
          <cell r="C303">
            <v>526</v>
          </cell>
          <cell r="D303">
            <v>773</v>
          </cell>
          <cell r="E303">
            <v>1121</v>
          </cell>
          <cell r="F303">
            <v>1626</v>
          </cell>
          <cell r="G303">
            <v>1951.1999999999998</v>
          </cell>
        </row>
        <row r="304">
          <cell r="A304">
            <v>86</v>
          </cell>
          <cell r="B304">
            <v>442</v>
          </cell>
          <cell r="C304">
            <v>526</v>
          </cell>
          <cell r="D304">
            <v>773</v>
          </cell>
          <cell r="E304">
            <v>1121</v>
          </cell>
          <cell r="F304">
            <v>1626</v>
          </cell>
          <cell r="G304">
            <v>1951.1999999999998</v>
          </cell>
        </row>
        <row r="305">
          <cell r="A305">
            <v>87</v>
          </cell>
          <cell r="B305">
            <v>442</v>
          </cell>
          <cell r="C305">
            <v>526</v>
          </cell>
          <cell r="D305">
            <v>773</v>
          </cell>
          <cell r="E305">
            <v>1121</v>
          </cell>
          <cell r="F305">
            <v>1626</v>
          </cell>
          <cell r="G305">
            <v>1951.1999999999998</v>
          </cell>
        </row>
        <row r="306">
          <cell r="A306">
            <v>88</v>
          </cell>
          <cell r="B306">
            <v>442</v>
          </cell>
          <cell r="C306">
            <v>526</v>
          </cell>
          <cell r="D306">
            <v>773</v>
          </cell>
          <cell r="E306">
            <v>1121</v>
          </cell>
          <cell r="F306">
            <v>1626</v>
          </cell>
          <cell r="G306">
            <v>1951.1999999999998</v>
          </cell>
        </row>
        <row r="307">
          <cell r="A307">
            <v>89</v>
          </cell>
          <cell r="B307">
            <v>442</v>
          </cell>
          <cell r="C307">
            <v>526</v>
          </cell>
          <cell r="D307">
            <v>773</v>
          </cell>
          <cell r="E307">
            <v>1121</v>
          </cell>
          <cell r="F307">
            <v>1626</v>
          </cell>
          <cell r="G307">
            <v>1951.1999999999998</v>
          </cell>
        </row>
        <row r="308">
          <cell r="A308">
            <v>90</v>
          </cell>
          <cell r="B308">
            <v>442</v>
          </cell>
          <cell r="C308">
            <v>526</v>
          </cell>
          <cell r="D308">
            <v>773</v>
          </cell>
          <cell r="E308">
            <v>1121</v>
          </cell>
          <cell r="F308">
            <v>1626</v>
          </cell>
          <cell r="G308">
            <v>1951.1999999999998</v>
          </cell>
        </row>
        <row r="309">
          <cell r="A309">
            <v>91</v>
          </cell>
          <cell r="B309">
            <v>438</v>
          </cell>
          <cell r="C309">
            <v>521</v>
          </cell>
          <cell r="D309">
            <v>766</v>
          </cell>
          <cell r="E309">
            <v>1111</v>
          </cell>
          <cell r="F309">
            <v>1611</v>
          </cell>
          <cell r="G309">
            <v>1933.1999999999998</v>
          </cell>
        </row>
        <row r="310">
          <cell r="A310">
            <v>92</v>
          </cell>
          <cell r="B310">
            <v>438</v>
          </cell>
          <cell r="C310">
            <v>521</v>
          </cell>
          <cell r="D310">
            <v>766</v>
          </cell>
          <cell r="E310">
            <v>1111</v>
          </cell>
          <cell r="F310">
            <v>1611</v>
          </cell>
          <cell r="G310">
            <v>1933.1999999999998</v>
          </cell>
        </row>
        <row r="311">
          <cell r="A311">
            <v>93</v>
          </cell>
          <cell r="B311">
            <v>438</v>
          </cell>
          <cell r="C311">
            <v>521</v>
          </cell>
          <cell r="D311">
            <v>766</v>
          </cell>
          <cell r="E311">
            <v>1111</v>
          </cell>
          <cell r="F311">
            <v>1611</v>
          </cell>
          <cell r="G311">
            <v>1933.1999999999998</v>
          </cell>
        </row>
        <row r="312">
          <cell r="A312">
            <v>94</v>
          </cell>
          <cell r="B312">
            <v>438</v>
          </cell>
          <cell r="C312">
            <v>521</v>
          </cell>
          <cell r="D312">
            <v>766</v>
          </cell>
          <cell r="E312">
            <v>1111</v>
          </cell>
          <cell r="F312">
            <v>1611</v>
          </cell>
          <cell r="G312">
            <v>1933.1999999999998</v>
          </cell>
        </row>
        <row r="313">
          <cell r="A313">
            <v>95</v>
          </cell>
          <cell r="B313">
            <v>438</v>
          </cell>
          <cell r="C313">
            <v>521</v>
          </cell>
          <cell r="D313">
            <v>766</v>
          </cell>
          <cell r="E313">
            <v>1111</v>
          </cell>
          <cell r="F313">
            <v>1611</v>
          </cell>
          <cell r="G313">
            <v>1933.1999999999998</v>
          </cell>
        </row>
        <row r="314">
          <cell r="A314">
            <v>96</v>
          </cell>
          <cell r="B314">
            <v>438</v>
          </cell>
          <cell r="C314">
            <v>521</v>
          </cell>
          <cell r="D314">
            <v>766</v>
          </cell>
          <cell r="E314">
            <v>1111</v>
          </cell>
          <cell r="F314">
            <v>1611</v>
          </cell>
          <cell r="G314">
            <v>1933.1999999999998</v>
          </cell>
        </row>
        <row r="315">
          <cell r="A315">
            <v>97</v>
          </cell>
          <cell r="B315">
            <v>438</v>
          </cell>
          <cell r="C315">
            <v>521</v>
          </cell>
          <cell r="D315">
            <v>766</v>
          </cell>
          <cell r="E315">
            <v>1111</v>
          </cell>
          <cell r="F315">
            <v>1611</v>
          </cell>
          <cell r="G315">
            <v>1933.1999999999998</v>
          </cell>
        </row>
        <row r="316">
          <cell r="A316">
            <v>98</v>
          </cell>
          <cell r="B316">
            <v>438</v>
          </cell>
          <cell r="C316">
            <v>521</v>
          </cell>
          <cell r="D316">
            <v>766</v>
          </cell>
          <cell r="E316">
            <v>1111</v>
          </cell>
          <cell r="F316">
            <v>1611</v>
          </cell>
          <cell r="G316">
            <v>1933.1999999999998</v>
          </cell>
        </row>
        <row r="317">
          <cell r="A317">
            <v>99</v>
          </cell>
          <cell r="B317">
            <v>438</v>
          </cell>
          <cell r="C317">
            <v>521</v>
          </cell>
          <cell r="D317">
            <v>766</v>
          </cell>
          <cell r="E317">
            <v>1111</v>
          </cell>
          <cell r="F317">
            <v>1611</v>
          </cell>
          <cell r="G317">
            <v>1933.1999999999998</v>
          </cell>
        </row>
        <row r="318">
          <cell r="A318">
            <v>100</v>
          </cell>
          <cell r="B318">
            <v>438</v>
          </cell>
          <cell r="C318">
            <v>521</v>
          </cell>
          <cell r="D318">
            <v>766</v>
          </cell>
          <cell r="E318">
            <v>1111</v>
          </cell>
          <cell r="F318">
            <v>1611</v>
          </cell>
          <cell r="G318">
            <v>1933.1999999999998</v>
          </cell>
        </row>
        <row r="319">
          <cell r="A319">
            <v>101</v>
          </cell>
          <cell r="B319">
            <v>435</v>
          </cell>
          <cell r="C319">
            <v>518</v>
          </cell>
          <cell r="D319">
            <v>761</v>
          </cell>
          <cell r="E319">
            <v>1103</v>
          </cell>
          <cell r="F319">
            <v>1600</v>
          </cell>
          <cell r="G319">
            <v>1920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ct"/>
      <sheetName val="gvl"/>
      <sheetName val="Sheet10"/>
      <sheetName val="Sheet11"/>
      <sheetName val="Sheet12"/>
      <sheetName val="Sheet13"/>
      <sheetName val="Sheet14"/>
      <sheetName val="Sheet15"/>
      <sheetName val="Sheet16"/>
    </sheetNames>
    <sheetDataSet>
      <sheetData sheetId="0"/>
      <sheetData sheetId="1" refreshError="1"/>
      <sheetData sheetId="2" refreshError="1">
        <row r="9">
          <cell r="N9">
            <v>118182</v>
          </cell>
        </row>
        <row r="16">
          <cell r="N16">
            <v>759</v>
          </cell>
        </row>
        <row r="17">
          <cell r="N17">
            <v>55000</v>
          </cell>
        </row>
        <row r="38">
          <cell r="N38">
            <v>4.5</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G (2)"/>
      <sheetName val="Loading"/>
      <sheetName val="Check A"/>
      <sheetName val="CheckB"/>
      <sheetName val="Check C"/>
      <sheetName val="Check D"/>
      <sheetName val="Check F"/>
      <sheetName val="Check G"/>
      <sheetName val="Check E"/>
      <sheetName val="XXXXXXXX"/>
      <sheetName val="XL4Poppy (2)"/>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refreshError="1"/>
      <sheetData sheetId="1" refreshError="1"/>
      <sheetData sheetId="2" refreshError="1"/>
      <sheetData sheetId="3" refreshError="1"/>
      <sheetData sheetId="4" refreshError="1">
        <row r="6">
          <cell r="F6">
            <v>174949.25714285712</v>
          </cell>
        </row>
        <row r="7">
          <cell r="F7">
            <v>191062.18095238094</v>
          </cell>
        </row>
        <row r="8">
          <cell r="F8">
            <v>221062.18095238094</v>
          </cell>
        </row>
        <row r="18">
          <cell r="F18">
            <v>4545576.3809523806</v>
          </cell>
        </row>
        <row r="19">
          <cell r="F19">
            <v>4745576.3809523806</v>
          </cell>
        </row>
        <row r="20">
          <cell r="F20">
            <v>6545.5763809523805</v>
          </cell>
        </row>
        <row r="22">
          <cell r="F22">
            <v>1160576.3809523811</v>
          </cell>
        </row>
        <row r="58">
          <cell r="F58">
            <v>1020</v>
          </cell>
        </row>
      </sheetData>
      <sheetData sheetId="5" refreshError="1"/>
      <sheetData sheetId="6" refreshError="1"/>
      <sheetData sheetId="7" refreshError="1"/>
      <sheetData sheetId="8" refreshError="1"/>
      <sheetData sheetId="9"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Sheet4"/>
      <sheetName val="Sheet5"/>
      <sheetName val="Sheet6"/>
      <sheetName val="Sheet7"/>
      <sheetName val="Sheet8"/>
      <sheetName val="Sheet9"/>
      <sheetName val="Sheet10"/>
      <sheetName val="Sheet11"/>
      <sheetName val="Sheet12"/>
      <sheetName val="LUAN CHUYEN"/>
      <sheetName val="KE QUY"/>
      <sheetName val="CPC"/>
      <sheetName val="LUONGGIAN TIEP"/>
      <sheetName val="CLUONG"/>
      <sheetName val="VAY VON"/>
      <sheetName val="O.THAO"/>
      <sheetName val="Q.TRUNG"/>
      <sheetName val="THUY"/>
      <sheetName val="Y.THANH"/>
      <sheetName val="621"/>
      <sheetName val="333"/>
      <sheetName val="627"/>
      <sheetName val="TTLUONG"/>
      <sheetName val="Chart1"/>
      <sheetName val="Interim payment"/>
      <sheetName val="Letter"/>
      <sheetName val="Bid Sum"/>
      <sheetName val="Item B"/>
      <sheetName val="Dg A"/>
      <sheetName val="Dg B&amp;C"/>
      <sheetName val="Rates&amp;Prices"/>
      <sheetName val="Material at site"/>
      <sheetName val="XL4Poppy"/>
      <sheetName val="PIPE-03E"/>
      <sheetName val="Gia VL"/>
      <sheetName val="Bang gia ca may"/>
      <sheetName val="Bang luong CB"/>
      <sheetName val="Bang P.tich CT"/>
      <sheetName val="D.toan chi tiet"/>
      <sheetName val="Bang TH Dtoan"/>
      <sheetName val="XXXXXXXX"/>
      <sheetName val="KLHT"/>
      <sheetName val="THKP"/>
      <sheetName val="KL XL2000"/>
      <sheetName val="KLXL2001"/>
      <sheetName val="THKP2001"/>
      <sheetName val="KLphanbo"/>
      <sheetName val="Chiet tinh"/>
      <sheetName val="Van chuyen"/>
      <sheetName val="THKP (2)"/>
      <sheetName val="T.Bi"/>
      <sheetName val="Thiet ke"/>
      <sheetName val="CT"/>
      <sheetName val="K.luong"/>
      <sheetName val="TT L2"/>
      <sheetName val="TT L1"/>
      <sheetName val="Thue Ngoai"/>
      <sheetName val="KH"/>
      <sheetName val="DM"/>
      <sheetName val="DD&amp;TV"/>
      <sheetName val="CDSL"/>
      <sheetName val="PTSL"/>
      <sheetName val="THCP"/>
      <sheetName val="VT"/>
      <sheetName val="NL"/>
      <sheetName val="SoSanh"/>
      <sheetName val="QTVT"/>
      <sheetName val="QTNC"/>
      <sheetName val="Dong Dau"/>
      <sheetName val="Dong Dau (2)"/>
      <sheetName val="Sau dong"/>
      <sheetName val="Ma xa"/>
      <sheetName val="My dinh"/>
      <sheetName val="Tong cong"/>
      <sheetName val="Chi tiet - Dv lap"/>
      <sheetName val="TH KHTC"/>
      <sheetName val="000"/>
      <sheetName val="00000000"/>
      <sheetName val="MD"/>
      <sheetName val="ND"/>
      <sheetName val="CONG"/>
      <sheetName val="DGCT"/>
      <sheetName val="Chart2"/>
      <sheetName val="BC_KKTSCD"/>
      <sheetName val="Chitiet"/>
      <sheetName val="Sheet2 (2)"/>
      <sheetName val="Mau_BC_KKTSCD"/>
      <sheetName val="Phu luc"/>
      <sheetName val="Gia trÞ"/>
      <sheetName val="TH"/>
      <sheetName val="Bia"/>
      <sheetName val="KL Tram Cty"/>
      <sheetName val="Gam may Cty"/>
      <sheetName val="KL tram KH"/>
      <sheetName val="Gam may KH"/>
      <sheetName val="Cach dien"/>
      <sheetName val="Mang tai"/>
      <sheetName val="KL DDK"/>
      <sheetName val="Mang tai DDK"/>
      <sheetName val="KL DDK0,4"/>
      <sheetName val="TT Ky thuat"/>
      <sheetName val="CT moi"/>
      <sheetName val="Tu dien"/>
      <sheetName val="May cat"/>
      <sheetName val="Dao Cly"/>
      <sheetName val="Dao Ptai"/>
      <sheetName val="Tu RMU"/>
      <sheetName val="C.set"/>
      <sheetName val="SI"/>
      <sheetName val="Sco Cap"/>
      <sheetName val="Sco TB"/>
      <sheetName val="TN tram"/>
      <sheetName val="TN C.set"/>
      <sheetName val="TN TD DDay"/>
      <sheetName val="Phan chung"/>
      <sheetName val="VL"/>
      <sheetName val="CTXD"/>
      <sheetName val=".."/>
      <sheetName val="CTDN"/>
      <sheetName val="san vuon"/>
      <sheetName val="khu phu tro"/>
      <sheetName val="1"/>
      <sheetName val="KH 2003 (moi max)"/>
      <sheetName val="BCC (2)"/>
      <sheetName val="Bao cao"/>
      <sheetName val="Bao cao 2"/>
      <sheetName val="BC3"/>
      <sheetName val="THKL"/>
      <sheetName val="Khoi luong"/>
      <sheetName val="Khoi luong mat"/>
      <sheetName val="Bang ke"/>
      <sheetName val="KLCL"/>
      <sheetName val="T.HopKL"/>
      <sheetName val="S.Luong"/>
      <sheetName val="PTCP2"/>
      <sheetName val="CPBVTC2"/>
      <sheetName val="D.Dap"/>
      <sheetName val="Q.Toan"/>
      <sheetName val="NCong"/>
      <sheetName val="Phan tich chi phi"/>
      <sheetName val="Chi phi nen theo BVTC"/>
      <sheetName val="CPTBVTC3"/>
      <sheetName val="nhan cong phu"/>
      <sheetName val="nhan cong Hung"/>
      <sheetName val="Nhan cong"/>
      <sheetName val="CCD2"/>
      <sheetName val="BCC"/>
      <sheetName val="Doi2"/>
      <sheetName val="Khoi luong nen theo BVTC"/>
      <sheetName val="116(300)"/>
      <sheetName val="116(200)"/>
      <sheetName val="116(150)"/>
      <sheetName val="26+180-400.2"/>
      <sheetName val="26+180.Sub1"/>
      <sheetName val="26+180.Sub4"/>
      <sheetName val="26+180-400.5(k95)"/>
      <sheetName val="26+400-620.3(k95)"/>
      <sheetName val="26+400-640.1(k95)"/>
      <sheetName val="26+960-27+150.9"/>
      <sheetName val="26+960-27+150.10"/>
      <sheetName val="26+960-27+150.11"/>
      <sheetName val="26+960-27+150.12"/>
      <sheetName val="26+960-27+150.5(k95)"/>
      <sheetName val="26+960-27+150.4(k95)"/>
      <sheetName val="26+960-27+150.1(k95)"/>
      <sheetName val="27+500-700.5(k95)"/>
      <sheetName val="27+500-700.4(k95)"/>
      <sheetName val="27+500-700.3(k95)"/>
      <sheetName val="27+500-700.1(k95)"/>
      <sheetName val="27+740-920.3(k95)"/>
      <sheetName val="27+740-920.21"/>
      <sheetName val="27+920-28+040.6,7"/>
      <sheetName val="27+920-28+040,8,9"/>
      <sheetName val="27+920-28+040.10"/>
      <sheetName val="27+920-28+040,11"/>
      <sheetName val="27+920-28+160.Su3"/>
      <sheetName val="28+160-28+420,17Top"/>
      <sheetName val="28+160-28+420.5K95"/>
      <sheetName val="28+430-657.7"/>
      <sheetName val="Km28+430-657.8"/>
      <sheetName val="28+430-657.9"/>
      <sheetName val="28+430-667.10"/>
      <sheetName val="28+430-657.11"/>
      <sheetName val="28+430-657.4k95"/>
      <sheetName val="28+500-657.18"/>
      <sheetName val="28+520-657.19"/>
      <sheetName val="Bang VL"/>
      <sheetName val="VL(No V-c)"/>
      <sheetName val="He so"/>
      <sheetName val="PL Vua"/>
      <sheetName val="Chitieu-dam cac loai"/>
      <sheetName val="DG Dam"/>
      <sheetName val="DG chung"/>
      <sheetName val="DGdg"/>
      <sheetName val="VL-dac chung"/>
      <sheetName val="CocKN1m"/>
      <sheetName val="Coc40x40cm"/>
      <sheetName val="CT 1md &amp; dau cong"/>
      <sheetName val="Tong hop"/>
      <sheetName val="CT cong"/>
      <sheetName val="dg cong"/>
      <sheetName val="Dutoan"/>
      <sheetName val="congtac vien-uy"/>
      <sheetName val="Nhan luc2001"/>
      <sheetName val="Vattu2"/>
      <sheetName val="Vattu"/>
      <sheetName val="Sheet17"/>
      <sheetName val="DS them luong qui 4-2002"/>
      <sheetName val="Phuc loi 2-9-02"/>
      <sheetName val="PCLB-2002"/>
      <sheetName val="Thuong nhan dip 21-12-02"/>
      <sheetName val="Thuong dip nhan danh hieu AHL§"/>
      <sheetName val="Thang luong thu 13 nam 2002"/>
      <sheetName val="Luong SX# dip Tet Qui Mui(dong)"/>
      <sheetName val="Sheet13"/>
      <sheetName val="Sheet14"/>
      <sheetName val="Sheet15"/>
      <sheetName val="Sheet16"/>
      <sheetName val="Thuyet minh"/>
      <sheetName val="CQ-HQ"/>
      <sheetName val="Quyet toan"/>
      <sheetName val="Thu hoi"/>
      <sheetName val="Lai vay"/>
      <sheetName val="Tien vay"/>
      <sheetName val="Cong no"/>
      <sheetName val="Cop pha"/>
      <sheetName val="10000000"/>
      <sheetName val="20000000"/>
      <sheetName val="be tong"/>
      <sheetName val="Thep"/>
      <sheetName val="Tong hop thep"/>
      <sheetName val="CT Duong"/>
      <sheetName val="D.gia"/>
      <sheetName val="T.hop"/>
      <sheetName val="Khoan"/>
      <sheetName val="CtP.tro"/>
      <sheetName val="Nha moi"/>
      <sheetName val="NamBanThach"/>
      <sheetName val="KhoanDuong"/>
      <sheetName val="DeNghiDuong"/>
      <sheetName val="TT-BDH-B1"/>
      <sheetName val="TT-T.Tron So 2"/>
      <sheetName val="TT-Doi6-Dot-1"/>
      <sheetName val="ChietTinh"/>
      <sheetName val="Ct.Dam "/>
      <sheetName val="Ct.Duoi"/>
      <sheetName val="Ct.Tren"/>
      <sheetName val="CtVKdam"/>
      <sheetName val="asphal"/>
      <sheetName val="Gvua"/>
      <sheetName val="D.giaMay"/>
      <sheetName val="C45A-BH"/>
      <sheetName val="C46A-BH"/>
      <sheetName val="C47A-BH"/>
      <sheetName val="C48A-BH"/>
      <sheetName val="S-53-1"/>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dutoan1"/>
      <sheetName val="Anhtoan"/>
      <sheetName val="dutoan2"/>
      <sheetName val="vat tu"/>
      <sheetName val="KH12"/>
      <sheetName val="CN12"/>
      <sheetName val="HD12"/>
      <sheetName val="KH1"/>
      <sheetName val="DTHH"/>
      <sheetName val="Bang1"/>
      <sheetName val="TAI TRONG"/>
      <sheetName val="NOI LUC"/>
      <sheetName val="TINH DUYET THTT CHINH"/>
      <sheetName val="TDUYET THTT PHU"/>
      <sheetName val="TINH DAO DONG VA DO VONG"/>
      <sheetName val="TINH NEO"/>
      <sheetName val="Q1-02"/>
      <sheetName val="Q2-02"/>
      <sheetName val="Q3-02"/>
      <sheetName val="KL VL"/>
      <sheetName val="KHCTiet"/>
      <sheetName val="QT 9-6"/>
      <sheetName val="Thuong luu HB"/>
      <sheetName val="QT03"/>
      <sheetName val="QT"/>
      <sheetName val="PTmay"/>
      <sheetName val="KK"/>
      <sheetName val="QT Ky T"/>
      <sheetName val="BCKT"/>
      <sheetName val="bc vt TON BAI"/>
      <sheetName val="XXXXXXX0"/>
      <sheetName val="DT"/>
      <sheetName val="THND"/>
      <sheetName val="klcong"/>
      <sheetName val="THMD"/>
      <sheetName val="Phtro1"/>
      <sheetName val="DTKS1"/>
      <sheetName val="CT1m"/>
      <sheetName val="Thep "/>
      <sheetName val="Chi tiet Khoi luong"/>
      <sheetName val="TH khoi luong"/>
      <sheetName val="Chiet tinh vat lieu "/>
      <sheetName val="TH KL VL"/>
      <sheetName val="372+132-181"/>
      <sheetName val="372+00-025-T"/>
      <sheetName val="371+920-1000-T"/>
      <sheetName val="371-340-386"/>
      <sheetName val="371+036-175"/>
      <sheetName val="371+920-1000-P"/>
      <sheetName val="371+650-800"/>
      <sheetName val="371+340-386"/>
      <sheetName val="371+00-150"/>
      <sheetName val="370+625-720"/>
      <sheetName val="370+402-550"/>
      <sheetName val="370+227-300"/>
      <sheetName val="370+00-10"/>
      <sheetName val="370+933-1000"/>
      <sheetName val="370+421-550"/>
      <sheetName val="370+246-280"/>
      <sheetName val="370+135-160"/>
      <sheetName val="369+700-730"/>
      <sheetName val="369+592-700"/>
      <sheetName val="369+400-542"/>
      <sheetName val="369+940-008"/>
      <sheetName val="369+800-908"/>
      <sheetName val="369+606-722"/>
      <sheetName val="369+411-526"/>
      <sheetName val="368+517-580"/>
      <sheetName val="368+822-900"/>
      <sheetName val="368+530-687"/>
      <sheetName val="368+00-25"/>
      <sheetName val="369+"/>
      <sheetName val="AC PC"/>
      <sheetName val="LT"/>
      <sheetName val="LP"/>
      <sheetName val="Dao-P"/>
      <sheetName val="AC66-436"/>
      <sheetName val="Dao-T"/>
      <sheetName val="Km0-Km1"/>
      <sheetName val="Km1-Km2"/>
      <sheetName val="BU CTPH"/>
      <sheetName val="CTPH"/>
      <sheetName val="BU tran3+360.22"/>
      <sheetName val="Tran3+360.22"/>
      <sheetName val="BU tran2+386.4"/>
      <sheetName val="Tran2+386.4"/>
      <sheetName val="Bu4-5"/>
      <sheetName val="DTcong 4-5"/>
      <sheetName val="BU3-4"/>
      <sheetName val="dtcong3-4"/>
      <sheetName val="bu2-3"/>
      <sheetName val="dtcong2-3"/>
      <sheetName val="Bu 1-2"/>
      <sheetName val="dtcong1-2"/>
      <sheetName val="bu0-1"/>
      <sheetName val="dtcong0-1"/>
      <sheetName val="KLc1"/>
      <sheetName val="Bu 12-13"/>
      <sheetName val="DTcong 12-13"/>
      <sheetName val="BU13-13+"/>
      <sheetName val="DT cong13-13+"/>
      <sheetName val="BU- nhanh"/>
      <sheetName val="Bunh1-2"/>
      <sheetName val="dtcong nh1-2"/>
      <sheetName val="BUnh0-1"/>
      <sheetName val="dtcong nh0-1"/>
      <sheetName val="BU5-6"/>
      <sheetName val="DTcong5-6"/>
      <sheetName val="BU6-7"/>
      <sheetName val="DTcong6-7"/>
      <sheetName val="BU7-8"/>
      <sheetName val="DTcong7-8"/>
      <sheetName val="BU8-9"/>
      <sheetName val="DTcong8-9"/>
      <sheetName val="BU9-10"/>
      <sheetName val="DTcong9-10"/>
      <sheetName val="BU10-11"/>
      <sheetName val="DTcong10-11"/>
      <sheetName val="BU 11-12"/>
      <sheetName val="DTcong 11-12"/>
      <sheetName val="Mnh1-2+80"/>
      <sheetName val="Pr- CC"/>
      <sheetName val="Nnh1-2+80"/>
      <sheetName val="Mnh0-1"/>
      <sheetName val="Nnh0-1"/>
      <sheetName val="MD13-13+334"/>
      <sheetName val="ND13-13+334"/>
      <sheetName val="BU-TK"/>
      <sheetName val="MD12-13"/>
      <sheetName val="ND12-13"/>
      <sheetName val="MD11-12"/>
      <sheetName val="ND11-12"/>
      <sheetName val="MD10-11"/>
      <sheetName val="ND10-11"/>
      <sheetName val="MD9-10"/>
      <sheetName val="ND9-10"/>
      <sheetName val="MD8-9"/>
      <sheetName val="ND8-9"/>
      <sheetName val="MD7-8"/>
      <sheetName val="ND7-8"/>
      <sheetName val="MD6-7"/>
      <sheetName val="ND6-7"/>
      <sheetName val="MD5-6"/>
      <sheetName val="ND5-6"/>
      <sheetName val="MD4-5"/>
      <sheetName val="ND4-5"/>
      <sheetName val="MD 3-4"/>
      <sheetName val="ND 3-4"/>
      <sheetName val="MD2-3"/>
      <sheetName val="ND2-3"/>
      <sheetName val="MD 1-2"/>
      <sheetName val="ND 1-2"/>
      <sheetName val="MD 0-1"/>
      <sheetName val="ND 0-1"/>
      <sheetName val="km11-12"/>
      <sheetName val="km10-11"/>
      <sheetName val="KLN"/>
      <sheetName val="KL tong"/>
      <sheetName val="PTCT"/>
      <sheetName val="CDghino"/>
      <sheetName val="Tonghop"/>
      <sheetName val="TH (T1-6)"/>
      <sheetName val="ThueTB"/>
      <sheetName val="SCD5"/>
      <sheetName val=" NL"/>
      <sheetName val="CPVL-CPM"/>
      <sheetName val="PTVL"/>
      <sheetName val="CD1"/>
      <sheetName val=" NL (2)"/>
      <sheetName val="CDTHCT"/>
      <sheetName val="CDTHCT (3)"/>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phong"/>
      <sheetName val="CHIT"/>
      <sheetName val="THXH"/>
      <sheetName val="BHXH"/>
      <sheetName val="Congty"/>
      <sheetName val="VPPN"/>
      <sheetName val="XN74"/>
      <sheetName val="XN54"/>
      <sheetName val="XN33"/>
      <sheetName val="NK96"/>
      <sheetName val="XL4Test5"/>
      <sheetName val="THCT"/>
      <sheetName val="cap cho cac DT"/>
      <sheetName val="Ung - hoan"/>
      <sheetName val="CP may"/>
      <sheetName val="SS"/>
      <sheetName val="NVL"/>
      <sheetName val="tscd"/>
      <sheetName val="KM"/>
      <sheetName val="KHOANMUC"/>
      <sheetName val="CPQL"/>
      <sheetName val="SANLUONG"/>
      <sheetName val="SSCP-SL"/>
      <sheetName val="CPSX"/>
      <sheetName val="KQKD"/>
      <sheetName val="CDSL (2)"/>
      <sheetName val="00000001"/>
      <sheetName val="00000002"/>
      <sheetName val="00000003"/>
      <sheetName val="00000004"/>
      <sheetName val="Quang Tri"/>
      <sheetName val="TTHue"/>
      <sheetName val="Da Nang"/>
      <sheetName val="Quang Nam"/>
      <sheetName val="Quang Ngai"/>
      <sheetName val="TH DH-QN"/>
      <sheetName val="KP HD"/>
      <sheetName val="DB HD"/>
      <sheetName val="CT xa"/>
      <sheetName val="TLGC"/>
      <sheetName val="BL"/>
      <sheetName val="tc"/>
      <sheetName val="TDT"/>
      <sheetName val="xl"/>
      <sheetName val="NN"/>
      <sheetName val="Tralaivay"/>
      <sheetName val="TBTN"/>
      <sheetName val="CPTV"/>
      <sheetName val="PCCHAY"/>
      <sheetName val="dtks"/>
      <sheetName val="cd viaK0-T6"/>
      <sheetName val="cdvia T6-Tc24"/>
      <sheetName val="cdvia Tc24-T46"/>
      <sheetName val="cdbtnL2ko-k0+361"/>
      <sheetName val="cd btnL2k0+361-T19"/>
      <sheetName val="01"/>
      <sheetName val="02"/>
      <sheetName val="03"/>
      <sheetName val="04"/>
      <sheetName val="05"/>
      <sheetName val="Sheet18"/>
      <sheetName val="Sheet19"/>
      <sheetName val="Sheet20"/>
      <sheetName val="9"/>
      <sheetName val="10"/>
      <sheetName val="Phu luc HD"/>
      <sheetName val="Gia du thau"/>
      <sheetName val="PTDG"/>
      <sheetName val="Ca xe"/>
      <sheetName val="tong hop thanh toan thue"/>
      <sheetName val="bang ke nop thue"/>
      <sheetName val="Tonh hop chi phi"/>
      <sheetName val="BK chi phi"/>
      <sheetName val="KTra DS va thue GTGT"/>
      <sheetName val="Kiãøm tra DS thue GTGT"/>
      <sheetName val="XUAT(gia von)"/>
      <sheetName val="nhap"/>
      <sheetName val="Xuat (gia ban)"/>
      <sheetName val="Dchinh TH N-X-T"/>
      <sheetName val="Tong hop N-X-T"/>
      <sheetName val="thue TH"/>
      <sheetName val="tong hop 2001"/>
      <sheetName val="qUYET TOAN THUE"/>
      <sheetName val="N-X-T=L"/>
      <sheetName val="Dc Dau"/>
      <sheetName val=" o to Hien 8"/>
      <sheetName val=" o to Hien9"/>
      <sheetName val=" o to Hien10"/>
      <sheetName val=" o to Hien11"/>
      <sheetName val=" o to Hien12)"/>
      <sheetName val=" o to Hien1"/>
      <sheetName val=" o to Hien2"/>
      <sheetName val=" o to Hien3"/>
      <sheetName val=" o to Hien4"/>
      <sheetName val=" o to Hien5"/>
      <sheetName val=" o to Phong 8"/>
      <sheetName val=" o to Phong9"/>
      <sheetName val=" o to Phong10"/>
      <sheetName val=" o to Phong11"/>
      <sheetName val=" o to Phong12)"/>
      <sheetName val=" o to Phong1"/>
      <sheetName val=" o to Phong2"/>
      <sheetName val=" o to Phong3"/>
      <sheetName val=" o to Phong4"/>
      <sheetName val=" o to Phong5"/>
      <sheetName val=" o to Dung 8 "/>
      <sheetName val=" D tt dau8"/>
      <sheetName val=" o to Dung 9"/>
      <sheetName val=" D9 tt dau"/>
      <sheetName val=" D10 tt dau"/>
      <sheetName val=" o to Dung 10"/>
      <sheetName val=" o to Dung 11"/>
      <sheetName val=" o to Dung 12)"/>
      <sheetName val=" o to Dung 1"/>
      <sheetName val=" o to Dung2"/>
      <sheetName val=" o to Dung3"/>
      <sheetName val=" o to Dung4"/>
      <sheetName val=" o totrongT10-12"/>
      <sheetName val=" o totrongT2"/>
      <sheetName val=" o totrungT10-12"/>
      <sheetName val=" o toMinhT10-12 "/>
      <sheetName val=" o toMinhT2"/>
      <sheetName val=" o toTrieuT10-12  "/>
      <sheetName val="Luong 8 SP"/>
      <sheetName val="Luong 9 SP "/>
      <sheetName val="Luong 10 SP "/>
      <sheetName val="Luong 11 SP "/>
      <sheetName val="Luong 12 SP"/>
      <sheetName val="Luong 1 SP1"/>
      <sheetName val="Luong 2 SP2"/>
      <sheetName val="Luong 3 SP3"/>
      <sheetName val="Luong 4 SP4"/>
      <sheetName val="Luong 4 SP5"/>
      <sheetName val="BTTTLT8"/>
      <sheetName val="BTTTLT9"/>
      <sheetName val="BTTTLT10"/>
      <sheetName val="BTTTLT11"/>
      <sheetName val="BTTTLT12"/>
      <sheetName val="BTTTLT1"/>
      <sheetName val="BTTTLT2"/>
      <sheetName val="BTTTLT3"/>
      <sheetName val="BTTTLT4"/>
      <sheetName val="BTTTLT5"/>
      <sheetName val="cong Q2"/>
      <sheetName val="T.U luong Q1"/>
      <sheetName val="T.U luong Q2"/>
      <sheetName val="T.U luong Q3"/>
      <sheetName val="CDTHU CHI T1"/>
      <sheetName val="THUCHI 2"/>
      <sheetName val="THU CHI3"/>
      <sheetName val="THU CHI 4"/>
      <sheetName val="THU CHI5"/>
      <sheetName val="THU CHI 6"/>
      <sheetName val="TU CHI 7"/>
      <sheetName val="THU CHI9"/>
      <sheetName val="THU CHI 8"/>
      <sheetName val="THU CHI 10"/>
      <sheetName val="THU CHI 11"/>
      <sheetName val="THU CHI 12"/>
      <sheetName val="TM"/>
      <sheetName val="BU-gian"/>
      <sheetName val="Bu-Ha"/>
      <sheetName val="PTVT"/>
      <sheetName val="Gia DAN"/>
      <sheetName val="Dan"/>
      <sheetName val="Cuoc"/>
      <sheetName val="Bugia"/>
      <sheetName val="KL57"/>
      <sheetName val="Caodo"/>
      <sheetName val="Dat"/>
      <sheetName val="KL-CTTK"/>
      <sheetName val="BTH"/>
      <sheetName val="C.TIEU"/>
      <sheetName val="CPNLTT"/>
      <sheetName val="T.Luong"/>
      <sheetName val="NCTT"/>
      <sheetName val="QLDN"/>
      <sheetName val="641"/>
      <sheetName val="642"/>
      <sheetName val="T.HAO"/>
      <sheetName val="DT TUYEN"/>
      <sheetName val="DT GIA"/>
      <sheetName val="KHDT"/>
      <sheetName val="KHDT (2)"/>
      <sheetName val="SX-TT"/>
      <sheetName val="CL "/>
      <sheetName val="VTu"/>
      <sheetName val="LDTL"/>
      <sheetName val="KHao"/>
      <sheetName val="LNKD"/>
      <sheetName val="SK"/>
      <sheetName val="TNo"/>
      <sheetName val="CTTH"/>
      <sheetName val="VON"/>
      <sheetName val="VLD"/>
      <sheetName val="KQ (2)"/>
      <sheetName val="phan tich DG"/>
      <sheetName val="gia vat lieu"/>
      <sheetName val="gia xe may"/>
      <sheetName val="gia nhan cong"/>
      <sheetName val="Xep hang 201"/>
      <sheetName val="toan Cty"/>
      <sheetName val="Cong ty"/>
      <sheetName val="XN 2"/>
      <sheetName val="XN ong CHi"/>
      <sheetName val="N XDCT&amp; XKLD"/>
      <sheetName val="CN HCM"/>
      <sheetName val="HITECO"/>
      <sheetName val="TT XKLD(Nhan)"/>
      <sheetName val="Ong Hong"/>
      <sheetName val="CN hung yen"/>
      <sheetName val="Dong nai"/>
      <sheetName val="LUU1704"/>
      <sheetName val="Ke"/>
      <sheetName val="KLTong hop"/>
      <sheetName val="Lan can"/>
      <sheetName val="Ranh doc (2)"/>
      <sheetName val="Ranh doc"/>
      <sheetName val="Coc tieu"/>
      <sheetName val="Bien bao"/>
      <sheetName val="Nan tuyen"/>
      <sheetName val="Lan 1"/>
      <sheetName val="Lan  2"/>
      <sheetName val="Lan 3"/>
      <sheetName val="Gia tri"/>
      <sheetName val="Lan 5"/>
      <sheetName val="T1(T1)04"/>
      <sheetName val="KH 200³ (moi max)"/>
    </sheetNames>
    <definedNames>
      <definedName name="DataFilter"/>
      <definedName name="DataSort"/>
      <definedName name="GoBack"/>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sheetData sheetId="28"/>
      <sheetData sheetId="29"/>
      <sheetData sheetId="30"/>
      <sheetData sheetId="31"/>
      <sheetData sheetId="32"/>
      <sheetData sheetId="33"/>
      <sheetData sheetId="34"/>
      <sheetData sheetId="35"/>
      <sheetData sheetId="36" refreshError="1"/>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XL"/>
      <sheetName val="XL"/>
      <sheetName val="PTCT"/>
      <sheetName val="FT"/>
      <sheetName val="VL"/>
      <sheetName val="Cuoc"/>
      <sheetName val="A6"/>
      <sheetName val="KL"/>
    </sheetNames>
    <sheetDataSet>
      <sheetData sheetId="0" refreshError="1"/>
      <sheetData sheetId="1" refreshError="1"/>
      <sheetData sheetId="2" refreshError="1"/>
      <sheetData sheetId="3" refreshError="1"/>
      <sheetData sheetId="4" refreshError="1"/>
      <sheetData sheetId="5" refreshError="1"/>
      <sheetData sheetId="6" refreshError="1">
        <row r="3">
          <cell r="A3">
            <v>2</v>
          </cell>
          <cell r="B3">
            <v>1.55</v>
          </cell>
          <cell r="C3">
            <v>1.64</v>
          </cell>
          <cell r="D3">
            <v>310032</v>
          </cell>
          <cell r="E3">
            <v>326361.59999999998</v>
          </cell>
          <cell r="F3">
            <v>11924</v>
          </cell>
          <cell r="G3">
            <v>12552</v>
          </cell>
        </row>
        <row r="4">
          <cell r="A4">
            <v>2.5</v>
          </cell>
          <cell r="B4">
            <v>1.635</v>
          </cell>
          <cell r="C4">
            <v>1.7349999999999999</v>
          </cell>
          <cell r="D4">
            <v>325454.40000000002</v>
          </cell>
          <cell r="E4">
            <v>343598.39999999997</v>
          </cell>
          <cell r="F4">
            <v>12517</v>
          </cell>
          <cell r="G4">
            <v>13215</v>
          </cell>
        </row>
        <row r="5">
          <cell r="A5">
            <v>2.7</v>
          </cell>
          <cell r="B5">
            <v>1.669</v>
          </cell>
          <cell r="C5">
            <v>1.7730000000000001</v>
          </cell>
          <cell r="D5">
            <v>331623.36000000004</v>
          </cell>
          <cell r="E5">
            <v>350493.12000000005</v>
          </cell>
          <cell r="F5">
            <v>12755</v>
          </cell>
          <cell r="G5">
            <v>13481</v>
          </cell>
        </row>
        <row r="6">
          <cell r="A6">
            <v>3</v>
          </cell>
          <cell r="B6">
            <v>1.72</v>
          </cell>
          <cell r="C6">
            <v>1.83</v>
          </cell>
          <cell r="D6">
            <v>340876.79999999999</v>
          </cell>
          <cell r="E6">
            <v>360835.2</v>
          </cell>
          <cell r="F6">
            <v>13111</v>
          </cell>
          <cell r="G6">
            <v>13878</v>
          </cell>
        </row>
        <row r="7">
          <cell r="A7">
            <v>3.2</v>
          </cell>
          <cell r="B7">
            <v>1.76</v>
          </cell>
          <cell r="C7">
            <v>1.8720000000000001</v>
          </cell>
          <cell r="D7">
            <v>348134.40000000002</v>
          </cell>
          <cell r="E7">
            <v>368455.68000000005</v>
          </cell>
          <cell r="F7">
            <v>13390</v>
          </cell>
          <cell r="G7">
            <v>14171</v>
          </cell>
        </row>
        <row r="8">
          <cell r="A8">
            <v>3.5</v>
          </cell>
          <cell r="B8">
            <v>1.8199999999999998</v>
          </cell>
          <cell r="C8">
            <v>1.9350000000000001</v>
          </cell>
          <cell r="D8">
            <v>359020.79999999999</v>
          </cell>
          <cell r="E8">
            <v>379886.4</v>
          </cell>
          <cell r="F8">
            <v>13808</v>
          </cell>
          <cell r="G8">
            <v>14611</v>
          </cell>
        </row>
        <row r="9">
          <cell r="A9">
            <v>3.7</v>
          </cell>
          <cell r="B9">
            <v>1.8599999999999999</v>
          </cell>
          <cell r="C9">
            <v>1.9770000000000001</v>
          </cell>
          <cell r="D9">
            <v>366278.40000000002</v>
          </cell>
          <cell r="E9">
            <v>387506.88000000006</v>
          </cell>
          <cell r="F9">
            <v>14088</v>
          </cell>
          <cell r="G9">
            <v>14904</v>
          </cell>
        </row>
        <row r="10">
          <cell r="A10">
            <v>4</v>
          </cell>
          <cell r="B10">
            <v>1.92</v>
          </cell>
          <cell r="C10">
            <v>2.04</v>
          </cell>
          <cell r="D10">
            <v>377164.80000000005</v>
          </cell>
          <cell r="E10">
            <v>398937.60000000003</v>
          </cell>
          <cell r="F10">
            <v>14506</v>
          </cell>
          <cell r="G10">
            <v>15344</v>
          </cell>
        </row>
        <row r="11">
          <cell r="A11">
            <v>4.2</v>
          </cell>
          <cell r="B11">
            <v>2.0019999999999998</v>
          </cell>
          <cell r="C11">
            <v>2.13</v>
          </cell>
          <cell r="D11">
            <v>392042.87999999995</v>
          </cell>
          <cell r="E11">
            <v>415267.2</v>
          </cell>
          <cell r="F11">
            <v>15079</v>
          </cell>
          <cell r="G11">
            <v>15972</v>
          </cell>
        </row>
        <row r="12">
          <cell r="A12">
            <v>4.5</v>
          </cell>
          <cell r="B12">
            <v>2.125</v>
          </cell>
          <cell r="C12">
            <v>2.2650000000000001</v>
          </cell>
          <cell r="D12">
            <v>414360.00000000006</v>
          </cell>
          <cell r="E12">
            <v>439761.60000000009</v>
          </cell>
          <cell r="F12">
            <v>15937</v>
          </cell>
          <cell r="G12">
            <v>16914</v>
          </cell>
        </row>
        <row r="13">
          <cell r="A13">
            <v>5</v>
          </cell>
          <cell r="B13">
            <v>2.33</v>
          </cell>
          <cell r="C13">
            <v>2.4900000000000002</v>
          </cell>
          <cell r="D13">
            <v>451555.2</v>
          </cell>
          <cell r="E13">
            <v>480585.60000000009</v>
          </cell>
          <cell r="F13">
            <v>17368</v>
          </cell>
          <cell r="G13">
            <v>18484</v>
          </cell>
        </row>
      </sheetData>
      <sheetData sheetId="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GIA CUOC"/>
      <sheetName val="VUA XM"/>
      <sheetName val="VUA BT"/>
      <sheetName val="Sheet10"/>
      <sheetName val="NC"/>
      <sheetName val="XM"/>
      <sheetName val="CUOC VC"/>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O REV.1(ARMOR)"/>
      <sheetName val="SUM-BQ-REV.1"/>
      <sheetName val="VENDOR-QUOTES"/>
      <sheetName val="HV SWGR &amp; MCC"/>
      <sheetName val="BUILDING ELE."/>
      <sheetName val="PAINTING"/>
      <sheetName val="CATHODIC PROTECTION"/>
      <sheetName val="PAGE-PARTY"/>
      <sheetName val="CCTV"/>
      <sheetName val="WEATHER PROOF LTG. &amp; ROD LTG."/>
      <sheetName val="PVC CONDUIT"/>
      <sheetName val="BOX"/>
      <sheetName val="CABLE TRAY"/>
      <sheetName val="TERMINAL KIT"/>
      <sheetName val="EXP-PROOF EQUIPMENT"/>
      <sheetName val="COVE-PAGE"/>
      <sheetName val="PBD"/>
      <sheetName val="MTO REV.0(NON-ARMOR)"/>
      <sheetName val="MTO REV.0(ARMOR ON SHORE)"/>
      <sheetName val="CABLE"/>
      <sheetName val="MTO REV.2(ARMOR)"/>
      <sheetName val="SUM-BQ-REV.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Sheet2"/>
      <sheetName val="Sheet1"/>
      <sheetName val="XXXXXXXX"/>
      <sheetName val="XL4Poppy"/>
    </sheetNames>
    <sheetDataSet>
      <sheetData sheetId="0"/>
      <sheetData sheetId="1"/>
      <sheetData sheetId="2"/>
      <sheetData sheetId="3"/>
      <sheetData sheetId="4"/>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han cong"/>
      <sheetName val="phu cap"/>
      <sheetName val="vlminh hoa"/>
      <sheetName val="DG "/>
      <sheetName val="NLV"/>
      <sheetName val="Ncong nhan"/>
      <sheetName val="Ha tang"/>
      <sheetName val="Bangthkp"/>
      <sheetName val="THKP"/>
    </sheetNames>
    <sheetDataSet>
      <sheetData sheetId="0"/>
      <sheetData sheetId="1"/>
      <sheetData sheetId="2"/>
      <sheetData sheetId="3"/>
      <sheetData sheetId="4"/>
      <sheetData sheetId="5"/>
      <sheetData sheetId="6"/>
      <sheetData sheetId="7"/>
      <sheetData sheetId="8"/>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nghop"/>
      <sheetName val="thso sanh"/>
      <sheetName val="dutoan"/>
      <sheetName val="dtk490-491(PAI)"/>
      <sheetName val="dtk490-491(PAII)"/>
      <sheetName val="tuong"/>
      <sheetName val="DG "/>
      <sheetName val="denbu"/>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gct"/>
      <sheetName val="dt-thl"/>
      <sheetName val="thkp"/>
      <sheetName val="gvl"/>
      <sheetName val="Sheet11"/>
      <sheetName val="Sheet12"/>
      <sheetName val="Sheet13"/>
      <sheetName val="Sheet14"/>
      <sheetName val="Sheet15"/>
      <sheetName val="Sheet16"/>
    </sheetNames>
    <sheetDataSet>
      <sheetData sheetId="0" refreshError="1"/>
      <sheetData sheetId="1" refreshError="1"/>
      <sheetData sheetId="2" refreshError="1"/>
      <sheetData sheetId="3" refreshError="1">
        <row r="23">
          <cell r="N23">
            <v>5500</v>
          </cell>
        </row>
        <row r="28">
          <cell r="N28">
            <v>1700000</v>
          </cell>
        </row>
        <row r="34">
          <cell r="N34">
            <v>27272.73</v>
          </cell>
        </row>
        <row r="35">
          <cell r="N35">
            <v>30454.55</v>
          </cell>
        </row>
      </sheetData>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PANEL 南區焚化爐"/>
      <sheetName val="NEW-PANEL"/>
      <sheetName val="MV-PANEL"/>
      <sheetName val="Tong San luong"/>
      <sheetName val="TQT"/>
      <sheetName val="Tong Quyettoan"/>
      <sheetName val="Quyettoan 2001"/>
      <sheetName val="TT tam ung"/>
      <sheetName val="QT thue 2001"/>
      <sheetName val="P bo CPC 2001"/>
      <sheetName val="PB KHTS 2001"/>
      <sheetName val="Dieuchinh thueVAT"/>
      <sheetName val="XL4Poppy"/>
      <sheetName val="Bieu1-LDTN"/>
      <sheetName val="Bieu 2a"/>
      <sheetName val="Bieu 2b"/>
      <sheetName val="Bieu 2c"/>
      <sheetName val="Bieu 3"/>
      <sheetName val="Bieu 4a"/>
      <sheetName val="Bieu 4b"/>
      <sheetName val="Bieu 4c-1"/>
      <sheetName val="Bieu 4c-2"/>
      <sheetName val="Bieu 5"/>
      <sheetName val="Bieu 6"/>
      <sheetName val="TDKT"/>
      <sheetName val="Gia VL"/>
      <sheetName val="Bang gia ca may"/>
      <sheetName val="Bang luong CB"/>
      <sheetName val="Bang P.tich CT"/>
      <sheetName val="D.toan chi tiet"/>
      <sheetName val="Bang TH Dtoan"/>
      <sheetName val="XXXXXXXX"/>
      <sheetName val="TONG HOP K L"/>
      <sheetName val="KLPSINH"/>
      <sheetName val="Bang PTKL-Luu"/>
      <sheetName val="Bang PTKL"/>
      <sheetName val="Tuan BCao"/>
      <sheetName val="KLNBA"/>
      <sheetName val="Theo doi Ranh"/>
      <sheetName val="Ranh 1"/>
      <sheetName val="Ranh"/>
      <sheetName val="KLTT"/>
      <sheetName val="cong411-415+500"/>
      <sheetName val="cong406-410"/>
      <sheetName val="116-128-cavico"/>
      <sheetName val="TKL"/>
      <sheetName val="KY TT"/>
      <sheetName val="KLBCCTY Cong"/>
      <sheetName val="TTKL VIA 2 NBA"/>
      <sheetName val="TTKL- TAM BAN 408"/>
      <sheetName val="KLVTU"/>
      <sheetName val="Phan dap K95"/>
      <sheetName val="Sheet27"/>
      <sheetName val="Sheet28"/>
      <sheetName val="Sheet29"/>
      <sheetName val="Sheet30"/>
      <sheetName val="Sheet31"/>
      <sheetName val="Sheet32"/>
      <sheetName val="Sheet33"/>
      <sheetName val="Sheet34"/>
      <sheetName val="Sheet35"/>
      <sheetName val="Sheet36"/>
      <sheetName val="Sheet37"/>
      <sheetName val="Sheet38"/>
      <sheetName val="Sheet39"/>
      <sheetName val="Sheet40"/>
      <sheetName val="Sheet41"/>
      <sheetName val="Sheet42"/>
      <sheetName val="Sheet43"/>
      <sheetName val="Sheet44"/>
      <sheetName val="Sheet45"/>
      <sheetName val="Sheet46"/>
      <sheetName val="Sheet47"/>
      <sheetName val="Sheet48"/>
      <sheetName val="Sheet49"/>
      <sheetName val="Sheet50"/>
      <sheetName val="Sheet51"/>
      <sheetName val="Sheet52"/>
      <sheetName val="Sheet53"/>
      <sheetName val="Sheet54"/>
      <sheetName val="Sheet55"/>
      <sheetName val="Sheet56"/>
      <sheetName val="Sheet57"/>
      <sheetName val="Sheet58"/>
      <sheetName val="Sheet59"/>
      <sheetName val="Sheet60"/>
      <sheetName val="Sheet61"/>
      <sheetName val="Sheet62"/>
      <sheetName val="Sheet63"/>
      <sheetName val="Sheet64"/>
      <sheetName val="Sheet65"/>
      <sheetName val="Sheet66"/>
      <sheetName val="Sheet67"/>
      <sheetName val="Sheet68"/>
      <sheetName val="Sheet69"/>
      <sheetName val="Sheet70"/>
      <sheetName val="Sheet71"/>
      <sheetName val="Sheet72"/>
      <sheetName val="Sheet73"/>
      <sheetName val="Sheet74"/>
      <sheetName val="Sheet75"/>
      <sheetName val="Sheet76"/>
      <sheetName val="Sheet77"/>
      <sheetName val="Sheet78"/>
      <sheetName val="Sheet79"/>
      <sheetName val="Sheet80"/>
      <sheetName val="Sheet81"/>
      <sheetName val="Sheet82"/>
      <sheetName val="Sheet83"/>
      <sheetName val="Sheet84"/>
      <sheetName val="Sheet85"/>
      <sheetName val="Sheet86"/>
      <sheetName val="Sheet87"/>
      <sheetName val="Sheet88"/>
      <sheetName val="Sheet89"/>
      <sheetName val="Sheet90"/>
      <sheetName val="Sheet91"/>
      <sheetName val="Sheet92"/>
      <sheetName val="Sheet93"/>
      <sheetName val="Sheet94"/>
      <sheetName val="Sheet95"/>
      <sheetName val="Sheet96"/>
      <sheetName val="Sheet97"/>
      <sheetName val="Sheet98"/>
      <sheetName val="Sheet99"/>
      <sheetName val="Sheet100"/>
      <sheetName val="Form3m"/>
      <sheetName val="FormCaoDo"/>
      <sheetName val="GOC-SB2"/>
      <sheetName val="1"/>
      <sheetName val="2"/>
      <sheetName val="3"/>
      <sheetName val="4"/>
      <sheetName val="5"/>
      <sheetName val="6"/>
      <sheetName val="7"/>
      <sheetName val="8"/>
      <sheetName val="9"/>
      <sheetName val="10"/>
      <sheetName val="11"/>
      <sheetName val="12"/>
      <sheetName val="13"/>
      <sheetName val="14"/>
      <sheetName val="15"/>
      <sheetName val="16"/>
      <sheetName val="17"/>
      <sheetName val="Dung"/>
      <sheetName val="Sheet11"/>
      <sheetName val="Sheet12"/>
      <sheetName val="Sheet2"/>
      <sheetName val="Sheet3"/>
      <sheetName val="KHthuvon T3-2003"/>
      <sheetName val="KHThuvonT4-2003"/>
      <sheetName val="THuchienKHTVQI-2003"/>
      <sheetName val="KHTV Q2-2003"/>
      <sheetName val="Thang5-03"/>
      <sheetName val="00000000"/>
      <sheetName val="10000000"/>
      <sheetName val="20000000"/>
      <sheetName val="30000000"/>
      <sheetName val="40000000"/>
      <sheetName val="50000000"/>
      <sheetName val="60000000"/>
      <sheetName val="70000000"/>
      <sheetName val="80000000"/>
      <sheetName val="90000000"/>
      <sheetName val="a0000000"/>
      <sheetName val="b0000000"/>
      <sheetName val="c0000000"/>
      <sheetName val="d0000000"/>
      <sheetName val="e0000000"/>
      <sheetName val="f0000000"/>
      <sheetName val="g0000000"/>
      <sheetName val="h0000000"/>
      <sheetName val="i0000000"/>
      <sheetName val="j0000000"/>
      <sheetName val="k0000000"/>
      <sheetName val="l0000000"/>
      <sheetName val="m0000000"/>
      <sheetName val="n0000000"/>
      <sheetName val="o0000000"/>
      <sheetName val="p0000000"/>
      <sheetName val="q0000000"/>
      <sheetName val="r0000000"/>
      <sheetName val="s0000000"/>
      <sheetName val="t0000000"/>
      <sheetName val="u0000000"/>
      <sheetName val="v0000000"/>
      <sheetName val="w0000000"/>
      <sheetName val="x0000000"/>
      <sheetName val="y0000000"/>
      <sheetName val="z0000000"/>
      <sheetName val="Hoan thanh"/>
      <sheetName val="Khoach"/>
      <sheetName val="hoan th 15"/>
      <sheetName val="Khoach 15"/>
      <sheetName val="HT 22"/>
      <sheetName val="KH 22"/>
      <sheetName val="KH29"/>
      <sheetName val="KH T8"/>
      <sheetName val="T11"/>
      <sheetName val="T10"/>
      <sheetName val="T8"/>
      <sheetName val="T7"/>
      <sheetName val="Kh48"/>
      <sheetName val="Ht 48"/>
      <sheetName val="Ht128"/>
      <sheetName val="ht12"/>
      <sheetName val="Kh 12"/>
      <sheetName val="ht 20-10"/>
      <sheetName val="ht 24-11"/>
      <sheetName val="kh20-1"/>
      <sheetName val="Ht 20-1"/>
      <sheetName val="KH 12-1"/>
      <sheetName val="HT 12-1"/>
      <sheetName val="KH 5-1"/>
      <sheetName val="HT 5-1"/>
      <sheetName val="Kh29-12"/>
      <sheetName val="Ht29-12"/>
      <sheetName val="KH22-12"/>
      <sheetName val="Ht 22-12"/>
      <sheetName val="KH15-12"/>
      <sheetName val="Ht 15-12"/>
      <sheetName val="kh 7-12"/>
      <sheetName val="ht 7-12"/>
      <sheetName val="kh 30-11"/>
      <sheetName val="ht 30-11"/>
      <sheetName val="kh24-11"/>
      <sheetName val="kh 17-11"/>
      <sheetName val="ht 17-11"/>
      <sheetName val="kh 10-11"/>
      <sheetName val="ht 10-11"/>
      <sheetName val="kh 2-11"/>
      <sheetName val="ht 02-11"/>
      <sheetName val="kh 27-10"/>
      <sheetName val="ht 27-10"/>
      <sheetName val="kh28-10"/>
      <sheetName val="Kh 6-10"/>
      <sheetName val="06-10"/>
      <sheetName val="29-9"/>
      <sheetName val="22-9"/>
      <sheetName val="16-9"/>
      <sheetName val="8-9"/>
      <sheetName val="1-9"/>
      <sheetName val="26-8"/>
      <sheetName val="n198"/>
      <sheetName val="kh128"/>
      <sheetName val="HT29"/>
      <sheetName val="T3"/>
      <sheetName val="KCT moi"/>
      <sheetName val="KCT moi (2)"/>
      <sheetName val="Hoi"/>
      <sheetName val="T4"/>
      <sheetName val="T5"/>
      <sheetName val="Quytien mat2003 baocao)"/>
      <sheetName val="T4 (2)"/>
      <sheetName val="T6"/>
      <sheetName val="T6Bich"/>
      <sheetName val="ccdc"/>
      <sheetName val="pbnvlieu"/>
      <sheetName val="NKNVLIEUBSUNG"/>
      <sheetName val="pbcpqlq4"/>
      <sheetName val="pbcpchung"/>
      <sheetName val="pbccdcDUNG"/>
      <sheetName val="NVLQ1+2,03"/>
      <sheetName val="CCDCQ1+2.03"/>
      <sheetName val="1421Q1+2"/>
      <sheetName val="XXXXXXX0"/>
      <sheetName val="KM0+KM1"/>
      <sheetName val="KM1+KM2"/>
      <sheetName val="KM2+KM3"/>
      <sheetName val="Nen-Mat"/>
      <sheetName val="Ho ga"/>
      <sheetName val="Ho thu"/>
      <sheetName val=" Kl ranh kin BT, H30"/>
      <sheetName val="1.2-Kluong bo via &amp; rdan"/>
      <sheetName val="2.2-Kluong lat he"/>
      <sheetName val="BIA KP"/>
      <sheetName val="PC"/>
      <sheetName val="Ph-Thu"/>
      <sheetName val="Ph-Thu (2)"/>
      <sheetName val="PC (2)"/>
      <sheetName val="Chart2"/>
      <sheetName val="Chart1"/>
      <sheetName val="PC (3)"/>
      <sheetName val="Congty"/>
      <sheetName val="VPPN"/>
      <sheetName val="XN74"/>
      <sheetName val="XN54"/>
      <sheetName val="XN33"/>
      <sheetName val="NK96"/>
      <sheetName val="XL4Test5"/>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THop (2)"/>
      <sheetName val="phÐp 99"/>
      <sheetName val="Nghi s¬n (2)"/>
      <sheetName val="kt1 (2)"/>
      <sheetName val="Tiepthi"/>
      <sheetName val="THop"/>
      <sheetName val="Daotao"/>
      <sheetName val="Cau 100 tan"/>
      <sheetName val="UongBi (2)"/>
      <sheetName val="UongBi"/>
      <sheetName val="tgd"/>
      <sheetName val="HDQT"/>
      <sheetName val="tc"/>
      <sheetName val="tv"/>
      <sheetName val="qlm"/>
      <sheetName val=" dngoai"/>
      <sheetName val="hchi"/>
      <sheetName val="dd"/>
      <sheetName val="kh"/>
      <sheetName val=" thidua"/>
      <sheetName val="bv"/>
      <sheetName val="lxe"/>
      <sheetName val="kt"/>
      <sheetName val="kt1"/>
      <sheetName val="vhan"/>
      <sheetName val="Tuvan1"/>
      <sheetName val="Tuvan2"/>
      <sheetName val="KOBE150T"/>
      <sheetName val=" cogioi"/>
      <sheetName val="HPhong"/>
      <sheetName val="xnk"/>
      <sheetName val="CNTT"/>
      <sheetName val="Doanphi"/>
      <sheetName val="tong hop"/>
      <sheetName val="phan tich DG"/>
      <sheetName val="gia vat lieu"/>
      <sheetName val="gia xe may"/>
      <sheetName val="gia nhan cong"/>
      <sheetName val="Tonghop30.9"/>
      <sheetName val="Tonghop15.7"/>
      <sheetName val="Tonghop30.6"/>
      <sheetName val="Tonghop30.4"/>
      <sheetName val="Tonghop30.2"/>
      <sheetName val="Tonghop31.12"/>
      <sheetName val="CPQl"/>
      <sheetName val="DBDAN"/>
      <sheetName val="CTCCN"/>
      <sheetName val="TDC"/>
      <sheetName val="Quang Tri"/>
      <sheetName val="TTHue"/>
      <sheetName val="Da Nang"/>
      <sheetName val="Quang Nam"/>
      <sheetName val="Quang Ngai"/>
      <sheetName val="TH DH-QN"/>
      <sheetName val="KP HD"/>
      <sheetName val="DB HD"/>
      <sheetName val="TH"/>
      <sheetName val="5 nam (tach)"/>
      <sheetName val="5 nam (tach) (2)"/>
      <sheetName val="KH 2003"/>
      <sheetName val="Phantich"/>
      <sheetName val="Toan_DA"/>
      <sheetName val="2004"/>
      <sheetName val="2005"/>
      <sheetName val="NEW_PANEL"/>
      <sheetName val="Ma"/>
      <sheetName val="Tonghop"/>
      <sheetName val="BQTPT"/>
      <sheetName val="BQTVT"/>
      <sheetName val="NKBH"/>
      <sheetName val="NH"/>
      <sheetName val="HToan"/>
      <sheetName val="NKPT"/>
      <sheetName val="QTPhoto"/>
      <sheetName val="No Photo"/>
      <sheetName val="TL"/>
      <sheetName val="NKVitinh"/>
      <sheetName val="QTVitinh"/>
      <sheetName val="No vitinh"/>
      <sheetName val="Luong"/>
      <sheetName val="XNCN"/>
      <sheetName val="tuan"/>
      <sheetName val="thang"/>
      <sheetName val="Soluong"/>
      <sheetName val="Ton"/>
      <sheetName val="BCNo"/>
      <sheetName val="Theno"/>
      <sheetName val="Sochi"/>
      <sheetName val="giaotien"/>
      <sheetName val="DGT"/>
      <sheetName val="Hagia"/>
      <sheetName val="duchai"/>
      <sheetName val="Congno2002va2003"/>
      <sheetName val="BL01"/>
      <sheetName val="BL02"/>
      <sheetName val="BL03"/>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KHOI LUONG"/>
      <sheetName val="504"/>
      <sheetName val="807"/>
      <sheetName val="809"/>
      <sheetName val="801"/>
      <sheetName val="10-3"/>
      <sheetName val="CAVICO"/>
      <sheetName val="SD7"/>
      <sheetName val="C.TIEU"/>
      <sheetName val="KQ (2)"/>
      <sheetName val="T.HAO"/>
      <sheetName val="T.HAO (2)"/>
      <sheetName val="KHbanhang"/>
      <sheetName val="CPSX"/>
      <sheetName val="QLDN"/>
      <sheetName val="T.Luong"/>
      <sheetName val="GTCX(Zx)"/>
      <sheetName val="W200x250"/>
      <sheetName val="DH200x250"/>
      <sheetName val="RT-G200x250"/>
      <sheetName val="T-250x400"/>
      <sheetName val="K-CT200x200"/>
      <sheetName val="TL-200x300"/>
      <sheetName val="400x400"/>
      <sheetName val="300x300"/>
      <sheetName val="T.Hao(1)"/>
      <sheetName val="TSCD"/>
      <sheetName val="CPNLTT"/>
      <sheetName val="NCTT"/>
      <sheetName val="LAI VAY"/>
      <sheetName val="641"/>
      <sheetName val="642"/>
      <sheetName val="CPSXKD"/>
      <sheetName val="GTmen"/>
      <sheetName val="K.luongSP"/>
      <sheetName val="BAI.MEN-Xuong"/>
      <sheetName val="KHDT"/>
      <sheetName val="KHGT"/>
      <sheetName val="KHDT(1)"/>
      <sheetName val="KHDT(2)"/>
      <sheetName val="SX-TT"/>
      <sheetName val="CL "/>
      <sheetName val="LDTL"/>
      <sheetName val="KHSCL"/>
      <sheetName val="BAO HO LD"/>
      <sheetName val="K-HAO"/>
      <sheetName val="CPC"/>
      <sheetName val="LNKD"/>
      <sheetName val="SK"/>
      <sheetName val="TRA NO"/>
      <sheetName val="CTTH"/>
      <sheetName val="VLD"/>
      <sheetName val="VLD_Phuong"/>
      <sheetName val="BCKQSXKD"/>
      <sheetName val="CANDOIKT"/>
      <sheetName val="BC LUU CHUYEN TTE"/>
      <sheetName val="BCKQHDSX -KD"/>
      <sheetName val="BANGCDKT"/>
      <sheetName val="BCDKT (CU)"/>
      <sheetName val="BCLCT.TE"/>
      <sheetName val="KH .BANHANG"/>
      <sheetName val="GIAVONHANGBAN"/>
      <sheetName val="C.PHISANXUAT"/>
      <sheetName val="CHIPHI HOATDONG"/>
      <sheetName val="KMTAICHINHBATTHUONG"/>
      <sheetName val="Tinhtoanchitiettaichinh"/>
      <sheetName val="kehoachdautu"/>
      <sheetName val="DSKH HN"/>
      <sheetName val="NKY "/>
      <sheetName val="DS-TT"/>
      <sheetName val=" HN NHAP"/>
      <sheetName val="KHO HN"/>
      <sheetName val="CNO "/>
      <sheetName val="Sheet4"/>
      <sheetName val=""/>
      <sheetName val="_x0012_2-9"/>
      <sheetName val="TK331A"/>
      <sheetName val="TK131B"/>
      <sheetName val="TK131A"/>
      <sheetName val="TK 331c1"/>
      <sheetName val="TK331C"/>
      <sheetName val="CT331-2003"/>
      <sheetName val="CT 331"/>
      <sheetName val="CT131-2003"/>
      <sheetName val="CT 131"/>
      <sheetName val="TK331B"/>
      <sheetName val="[heet30"/>
      <sheetName val="ton tam"/>
      <sheetName val="Thep hinh"/>
      <sheetName val="p-in"/>
      <sheetName val="NK4-QT"/>
      <sheetName val="NK5-QT"/>
      <sheetName val="QT4"/>
      <sheetName val="NT2"/>
      <sheetName val="NT2+2"/>
      <sheetName val="NT3"/>
      <sheetName val="NT3+2"/>
      <sheetName val="NT4"/>
      <sheetName val="nt 02 ntien cong ty lan 03  "/>
      <sheetName val="nt 02chua ntien cong ty lan 03 "/>
      <sheetName val="nt 04 ntien cong ty lan 03  "/>
      <sheetName val="nt 04chua ntien cong ty lan 03"/>
      <sheetName val="nt 05 ntien cong ty lan 03 "/>
      <sheetName val="nt 05  chuantien cong ty lan 03"/>
      <sheetName val="DTCT"/>
      <sheetName val="PTVT"/>
      <sheetName val="THDT"/>
      <sheetName val="THVT"/>
      <sheetName val="THGT"/>
      <sheetName val="cong40_x0016_-4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sheetData sheetId="280"/>
      <sheetData sheetId="281"/>
      <sheetData sheetId="282"/>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refreshError="1"/>
      <sheetData sheetId="513"/>
      <sheetData sheetId="514"/>
      <sheetData sheetId="515"/>
      <sheetData sheetId="516"/>
      <sheetData sheetId="517"/>
      <sheetData sheetId="518"/>
      <sheetData sheetId="519"/>
      <sheetData sheetId="520"/>
      <sheetData sheetId="521"/>
      <sheetData sheetId="522"/>
      <sheetData sheetId="523"/>
      <sheetData sheetId="524"/>
      <sheetData sheetId="525" refreshError="1"/>
      <sheetData sheetId="526" refreshError="1"/>
      <sheetData sheetId="527" refreshError="1"/>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8"/>
      <sheetName val="GVL"/>
      <sheetName val="Sheet6"/>
      <sheetName val="CT"/>
      <sheetName val="Sheet4"/>
      <sheetName val="DT"/>
      <sheetName val="Sheet2"/>
      <sheetName val="dongia"/>
      <sheetName val="Sheet3"/>
      <sheetName val="Sheet1"/>
    </sheetNames>
    <sheetDataSet>
      <sheetData sheetId="0" refreshError="1"/>
      <sheetData sheetId="1" refreshError="1">
        <row r="6">
          <cell r="B6" t="str">
            <v>VËt liÖu</v>
          </cell>
        </row>
        <row r="7">
          <cell r="A7" t="str">
            <v>147</v>
          </cell>
          <cell r="B7" t="str">
            <v>DÇu mazót</v>
          </cell>
          <cell r="C7" t="str">
            <v>kg</v>
          </cell>
          <cell r="D7">
            <v>36.576000000000001</v>
          </cell>
          <cell r="E7">
            <v>4300</v>
          </cell>
          <cell r="F7">
            <v>157277</v>
          </cell>
        </row>
        <row r="8">
          <cell r="A8" t="str">
            <v>082</v>
          </cell>
          <cell r="B8" t="str">
            <v>CÊp phèi</v>
          </cell>
          <cell r="C8" t="str">
            <v>m3</v>
          </cell>
          <cell r="D8">
            <v>49.334400000000002</v>
          </cell>
          <cell r="E8">
            <v>52581.25</v>
          </cell>
          <cell r="F8">
            <v>986688</v>
          </cell>
        </row>
        <row r="9">
          <cell r="A9" t="str">
            <v>049</v>
          </cell>
          <cell r="B9" t="str">
            <v>Bª t«ng nhùa h¹t mÞn</v>
          </cell>
          <cell r="C9" t="str">
            <v>TÊn</v>
          </cell>
          <cell r="D9">
            <v>34.50564</v>
          </cell>
          <cell r="E9">
            <v>918577</v>
          </cell>
        </row>
        <row r="10">
          <cell r="A10" t="str">
            <v>050</v>
          </cell>
          <cell r="B10" t="str">
            <v>Bª t«ng nhùa h¹t th«</v>
          </cell>
          <cell r="C10" t="str">
            <v>TÊn</v>
          </cell>
          <cell r="E10">
            <v>887074</v>
          </cell>
        </row>
        <row r="11">
          <cell r="A11" t="str">
            <v>367</v>
          </cell>
          <cell r="B11" t="str">
            <v>TÊm bª t«ng 20x20</v>
          </cell>
          <cell r="C11" t="str">
            <v>m</v>
          </cell>
          <cell r="D11">
            <v>73.8</v>
          </cell>
          <cell r="E11">
            <v>23000</v>
          </cell>
          <cell r="F11">
            <v>1697400</v>
          </cell>
        </row>
        <row r="12">
          <cell r="A12" t="str">
            <v>337</v>
          </cell>
          <cell r="B12" t="str">
            <v>ThÐp trßn</v>
          </cell>
          <cell r="C12" t="str">
            <v>kg</v>
          </cell>
          <cell r="D12">
            <v>377.34899999999999</v>
          </cell>
          <cell r="E12">
            <v>4100</v>
          </cell>
          <cell r="F12">
            <v>1547131</v>
          </cell>
        </row>
        <row r="13">
          <cell r="A13" t="str">
            <v>331</v>
          </cell>
          <cell r="B13" t="str">
            <v>ThÐp h×nh</v>
          </cell>
          <cell r="C13" t="str">
            <v>kg</v>
          </cell>
          <cell r="D13">
            <v>560.2704</v>
          </cell>
          <cell r="E13">
            <v>4014</v>
          </cell>
          <cell r="F13">
            <v>2248925</v>
          </cell>
        </row>
        <row r="14">
          <cell r="A14" t="str">
            <v>442</v>
          </cell>
          <cell r="B14" t="str">
            <v>§Êt ®Ìn</v>
          </cell>
          <cell r="C14" t="str">
            <v>kg</v>
          </cell>
          <cell r="D14">
            <v>24.94858</v>
          </cell>
          <cell r="E14">
            <v>7500</v>
          </cell>
          <cell r="F14">
            <v>187114</v>
          </cell>
        </row>
        <row r="15">
          <cell r="A15" t="str">
            <v>400</v>
          </cell>
          <cell r="B15" t="str">
            <v>¤ xy</v>
          </cell>
          <cell r="C15" t="str">
            <v>chai</v>
          </cell>
          <cell r="D15">
            <v>6.2348800000000004</v>
          </cell>
          <cell r="E15">
            <v>25000</v>
          </cell>
          <cell r="F15">
            <v>155872</v>
          </cell>
        </row>
        <row r="16">
          <cell r="A16" t="str">
            <v>348</v>
          </cell>
          <cell r="B16" t="str">
            <v>ThÐp ®Öm</v>
          </cell>
          <cell r="C16" t="str">
            <v>kg</v>
          </cell>
          <cell r="D16">
            <v>75.400000000000006</v>
          </cell>
          <cell r="E16">
            <v>5000</v>
          </cell>
          <cell r="F16">
            <v>377000</v>
          </cell>
        </row>
        <row r="17">
          <cell r="A17" t="str">
            <v>026</v>
          </cell>
          <cell r="B17" t="str">
            <v>Bu l«ng M18x20</v>
          </cell>
          <cell r="C17" t="str">
            <v>c¸i</v>
          </cell>
          <cell r="D17">
            <v>174</v>
          </cell>
          <cell r="E17">
            <v>2897</v>
          </cell>
          <cell r="F17">
            <v>504078</v>
          </cell>
        </row>
        <row r="18">
          <cell r="A18" t="str">
            <v>341</v>
          </cell>
          <cell r="B18" t="str">
            <v>ThÐp trßn D &gt; 18mm</v>
          </cell>
          <cell r="C18" t="str">
            <v>kg</v>
          </cell>
          <cell r="D18">
            <v>2780.52</v>
          </cell>
          <cell r="E18">
            <v>3971.43</v>
          </cell>
          <cell r="F18">
            <v>10515927</v>
          </cell>
        </row>
        <row r="19">
          <cell r="A19" t="str">
            <v>388</v>
          </cell>
          <cell r="B19" t="str">
            <v>V÷a bª t«ng</v>
          </cell>
          <cell r="C19" t="str">
            <v>m3</v>
          </cell>
          <cell r="D19">
            <v>473.23360000000002</v>
          </cell>
        </row>
        <row r="20">
          <cell r="A20" t="str">
            <v>443</v>
          </cell>
          <cell r="B20" t="str">
            <v>§Êt ®á</v>
          </cell>
          <cell r="C20" t="str">
            <v>m3</v>
          </cell>
          <cell r="D20">
            <v>26.39744</v>
          </cell>
          <cell r="E20">
            <v>52581.25</v>
          </cell>
          <cell r="F20">
            <v>527949</v>
          </cell>
        </row>
        <row r="21">
          <cell r="A21" t="str">
            <v>427</v>
          </cell>
          <cell r="B21" t="str">
            <v>§¸ d¨m 0,5x1</v>
          </cell>
          <cell r="C21" t="str">
            <v>m3</v>
          </cell>
          <cell r="D21">
            <v>9.8604800000000008</v>
          </cell>
          <cell r="E21">
            <v>123207.61</v>
          </cell>
          <cell r="F21">
            <v>788838</v>
          </cell>
        </row>
        <row r="22">
          <cell r="A22" t="str">
            <v>430</v>
          </cell>
          <cell r="B22" t="str">
            <v>§¸ d¨m 4x6 t/c</v>
          </cell>
          <cell r="C22" t="str">
            <v>m3</v>
          </cell>
          <cell r="D22">
            <v>69.36</v>
          </cell>
          <cell r="E22">
            <v>94327.61</v>
          </cell>
          <cell r="F22">
            <v>4161600</v>
          </cell>
        </row>
        <row r="23">
          <cell r="A23" t="str">
            <v>426</v>
          </cell>
          <cell r="B23" t="str">
            <v>§¸ d¨m 4x6 t/h</v>
          </cell>
          <cell r="C23" t="str">
            <v>m3</v>
          </cell>
          <cell r="D23">
            <v>7.4755500000000001</v>
          </cell>
          <cell r="E23">
            <v>79089.509999999995</v>
          </cell>
          <cell r="F23">
            <v>448533</v>
          </cell>
        </row>
        <row r="24">
          <cell r="A24" t="str">
            <v>434</v>
          </cell>
          <cell r="B24" t="str">
            <v>§¸ héc</v>
          </cell>
          <cell r="C24" t="str">
            <v>m3</v>
          </cell>
          <cell r="D24">
            <v>178.11600000000001</v>
          </cell>
          <cell r="E24">
            <v>75923.8</v>
          </cell>
          <cell r="F24">
            <v>8096263</v>
          </cell>
        </row>
        <row r="25">
          <cell r="A25" t="str">
            <v>163</v>
          </cell>
          <cell r="B25" t="str">
            <v>GiÊy dÇu</v>
          </cell>
          <cell r="C25" t="str">
            <v>m2</v>
          </cell>
          <cell r="D25">
            <v>287.53919999999999</v>
          </cell>
          <cell r="E25">
            <v>15000</v>
          </cell>
          <cell r="F25">
            <v>4313088</v>
          </cell>
        </row>
        <row r="26">
          <cell r="A26" t="str">
            <v>002</v>
          </cell>
          <cell r="B26" t="str">
            <v>Bao t¶i</v>
          </cell>
          <cell r="C26" t="str">
            <v>m2</v>
          </cell>
          <cell r="D26">
            <v>157.7664</v>
          </cell>
          <cell r="E26">
            <v>3800</v>
          </cell>
          <cell r="F26">
            <v>599512</v>
          </cell>
        </row>
        <row r="27">
          <cell r="A27" t="str">
            <v>343</v>
          </cell>
          <cell r="B27" t="str">
            <v>ThÐp trßn D&lt;= 18mm</v>
          </cell>
          <cell r="C27" t="str">
            <v>kg</v>
          </cell>
          <cell r="D27">
            <v>32321.0052</v>
          </cell>
          <cell r="E27">
            <v>3971.43</v>
          </cell>
          <cell r="F27">
            <v>122981425</v>
          </cell>
        </row>
        <row r="28">
          <cell r="A28" t="str">
            <v>8002</v>
          </cell>
          <cell r="B28" t="str">
            <v>ThÐp trßn D= 10mm A2</v>
          </cell>
          <cell r="C28" t="str">
            <v>kg</v>
          </cell>
          <cell r="E28">
            <v>4447.62</v>
          </cell>
        </row>
        <row r="29">
          <cell r="A29" t="str">
            <v>8000</v>
          </cell>
          <cell r="B29" t="str">
            <v>ThÐp trßn D&lt;= 12mm A2</v>
          </cell>
          <cell r="C29" t="str">
            <v>kg</v>
          </cell>
          <cell r="E29">
            <v>4447.62</v>
          </cell>
        </row>
        <row r="30">
          <cell r="A30" t="str">
            <v>412</v>
          </cell>
          <cell r="B30" t="str">
            <v>§inh ®Øa</v>
          </cell>
          <cell r="C30" t="str">
            <v>C¸i</v>
          </cell>
          <cell r="D30">
            <v>1283.63219</v>
          </cell>
          <cell r="E30">
            <v>600</v>
          </cell>
          <cell r="F30">
            <v>770179</v>
          </cell>
        </row>
        <row r="31">
          <cell r="A31" t="str">
            <v>232</v>
          </cell>
          <cell r="B31" t="str">
            <v>Gç v¸n cÇu c«ng t¸c</v>
          </cell>
          <cell r="C31" t="str">
            <v>m3</v>
          </cell>
          <cell r="D31">
            <v>71.614959999999996</v>
          </cell>
          <cell r="E31">
            <v>1454545</v>
          </cell>
          <cell r="F31">
            <v>104167182</v>
          </cell>
        </row>
        <row r="32">
          <cell r="A32" t="str">
            <v>282</v>
          </cell>
          <cell r="B32" t="str">
            <v>Phô gia dÎo ho¸</v>
          </cell>
          <cell r="C32" t="str">
            <v>kg</v>
          </cell>
          <cell r="D32">
            <v>13083.99057</v>
          </cell>
          <cell r="E32">
            <v>673</v>
          </cell>
          <cell r="F32">
            <v>8805526</v>
          </cell>
        </row>
        <row r="33">
          <cell r="A33" t="str">
            <v>0414</v>
          </cell>
          <cell r="B33" t="str">
            <v>èng bª t«ng ly t©m D1200mm (èng dµi 2m)</v>
          </cell>
          <cell r="C33" t="str">
            <v>m</v>
          </cell>
          <cell r="D33">
            <v>6740.6149999999998</v>
          </cell>
          <cell r="E33">
            <v>647619.05000000005</v>
          </cell>
        </row>
        <row r="34">
          <cell r="A34" t="str">
            <v>0412</v>
          </cell>
          <cell r="B34" t="str">
            <v>èng bª t«ng ly t©m D1000mm (èng dµi 2m)</v>
          </cell>
          <cell r="C34" t="str">
            <v>m</v>
          </cell>
          <cell r="D34">
            <v>1555.9949999999999</v>
          </cell>
          <cell r="E34">
            <v>461904.76</v>
          </cell>
        </row>
        <row r="35">
          <cell r="A35" t="str">
            <v>127</v>
          </cell>
          <cell r="B35" t="str">
            <v>D©y buéc</v>
          </cell>
          <cell r="C35" t="str">
            <v>kg</v>
          </cell>
          <cell r="D35">
            <v>50.790900000000001</v>
          </cell>
          <cell r="E35">
            <v>5500</v>
          </cell>
          <cell r="F35">
            <v>279350</v>
          </cell>
        </row>
        <row r="36">
          <cell r="A36" t="str">
            <v>214</v>
          </cell>
          <cell r="B36" t="str">
            <v>G¹ch x©y (6,5x10,5x22)</v>
          </cell>
          <cell r="C36" t="str">
            <v>viªn</v>
          </cell>
          <cell r="D36">
            <v>495.11</v>
          </cell>
          <cell r="E36">
            <v>485.71</v>
          </cell>
          <cell r="F36">
            <v>225275</v>
          </cell>
        </row>
        <row r="37">
          <cell r="A37" t="str">
            <v>0410</v>
          </cell>
          <cell r="B37" t="str">
            <v>èng bª t«ng ly t©m D800mm (èng dµi 2m)</v>
          </cell>
          <cell r="C37" t="str">
            <v>m</v>
          </cell>
          <cell r="D37">
            <v>458.78</v>
          </cell>
          <cell r="E37">
            <v>357142.86</v>
          </cell>
        </row>
        <row r="38">
          <cell r="A38" t="str">
            <v>078</v>
          </cell>
          <cell r="B38" t="str">
            <v>C¸t mÞn ML 1,5 - 2,0</v>
          </cell>
          <cell r="C38" t="str">
            <v>m3</v>
          </cell>
          <cell r="D38">
            <v>64.351879999999994</v>
          </cell>
          <cell r="E38">
            <v>79716.009999999995</v>
          </cell>
          <cell r="F38">
            <v>3159098</v>
          </cell>
        </row>
        <row r="39">
          <cell r="A39" t="str">
            <v>220</v>
          </cell>
          <cell r="B39" t="str">
            <v>Gç chÌn khi l¾p cÊu kiÖn</v>
          </cell>
          <cell r="C39" t="str">
            <v>m3</v>
          </cell>
          <cell r="D39">
            <v>29.02</v>
          </cell>
          <cell r="E39">
            <v>1454545</v>
          </cell>
          <cell r="F39">
            <v>42210896</v>
          </cell>
        </row>
        <row r="40">
          <cell r="A40" t="str">
            <v>286</v>
          </cell>
          <cell r="B40" t="str">
            <v>Que hµn</v>
          </cell>
          <cell r="C40" t="str">
            <v>kg</v>
          </cell>
          <cell r="D40">
            <v>4426.36114</v>
          </cell>
          <cell r="E40">
            <v>8500</v>
          </cell>
          <cell r="F40">
            <v>37624070</v>
          </cell>
        </row>
        <row r="41">
          <cell r="A41" t="str">
            <v>313</v>
          </cell>
          <cell r="B41" t="str">
            <v>S¾t ®Öm</v>
          </cell>
          <cell r="C41" t="str">
            <v>kg</v>
          </cell>
          <cell r="D41">
            <v>2902</v>
          </cell>
          <cell r="E41">
            <v>5000</v>
          </cell>
          <cell r="F41">
            <v>14510000</v>
          </cell>
        </row>
        <row r="42">
          <cell r="A42" t="str">
            <v>385</v>
          </cell>
          <cell r="B42" t="str">
            <v>V÷a</v>
          </cell>
          <cell r="C42" t="str">
            <v>m3</v>
          </cell>
          <cell r="D42">
            <v>0.51382000000000005</v>
          </cell>
        </row>
        <row r="43">
          <cell r="A43" t="str">
            <v>234</v>
          </cell>
          <cell r="B43" t="str">
            <v>Gç v¸n khu«n (c¶ nÑp)</v>
          </cell>
          <cell r="C43" t="str">
            <v>m3</v>
          </cell>
          <cell r="D43">
            <v>40.070059999999998</v>
          </cell>
          <cell r="E43">
            <v>1454545</v>
          </cell>
          <cell r="F43">
            <v>58283705</v>
          </cell>
        </row>
        <row r="44">
          <cell r="A44" t="str">
            <v>136</v>
          </cell>
          <cell r="B44" t="str">
            <v>D©y thÐp</v>
          </cell>
          <cell r="C44" t="str">
            <v>kg</v>
          </cell>
          <cell r="D44">
            <v>7438.5787399999999</v>
          </cell>
          <cell r="E44">
            <v>5455</v>
          </cell>
          <cell r="F44">
            <v>40577447</v>
          </cell>
        </row>
        <row r="45">
          <cell r="A45" t="str">
            <v>344</v>
          </cell>
          <cell r="B45" t="str">
            <v>ThÐp trßn D&lt;=10mm</v>
          </cell>
          <cell r="C45" t="str">
            <v>kg</v>
          </cell>
          <cell r="D45">
            <v>325952.06205000001</v>
          </cell>
          <cell r="E45">
            <v>4100</v>
          </cell>
          <cell r="F45">
            <v>1336403454</v>
          </cell>
        </row>
        <row r="46">
          <cell r="A46" t="str">
            <v>0408</v>
          </cell>
          <cell r="B46" t="str">
            <v>èng bª t«ng ly t©m D600mm (èng dµi 2m)</v>
          </cell>
          <cell r="C46" t="str">
            <v>m</v>
          </cell>
          <cell r="D46">
            <v>24.36</v>
          </cell>
          <cell r="E46">
            <v>180952.38</v>
          </cell>
        </row>
        <row r="47">
          <cell r="A47" t="str">
            <v>079</v>
          </cell>
          <cell r="B47" t="str">
            <v>C¸t nÒn</v>
          </cell>
          <cell r="C47" t="str">
            <v>m3</v>
          </cell>
          <cell r="D47">
            <v>435.57659999999998</v>
          </cell>
          <cell r="E47">
            <v>40668.39</v>
          </cell>
          <cell r="F47">
            <v>7523279</v>
          </cell>
        </row>
        <row r="48">
          <cell r="A48" t="str">
            <v>126</v>
          </cell>
          <cell r="B48" t="str">
            <v>D©y</v>
          </cell>
          <cell r="C48" t="str">
            <v>kg</v>
          </cell>
          <cell r="D48">
            <v>620.90231000000006</v>
          </cell>
          <cell r="E48">
            <v>5500</v>
          </cell>
          <cell r="F48">
            <v>3414963</v>
          </cell>
        </row>
        <row r="49">
          <cell r="A49" t="str">
            <v>231</v>
          </cell>
          <cell r="B49" t="str">
            <v>Gç v¸n</v>
          </cell>
          <cell r="C49" t="str">
            <v>m3</v>
          </cell>
          <cell r="D49">
            <v>14.951700000000001</v>
          </cell>
          <cell r="E49">
            <v>1454545</v>
          </cell>
          <cell r="F49">
            <v>21747920</v>
          </cell>
        </row>
        <row r="50">
          <cell r="A50" t="str">
            <v>071</v>
          </cell>
          <cell r="B50" t="str">
            <v>C©y chèng</v>
          </cell>
          <cell r="C50" t="str">
            <v>c©y</v>
          </cell>
          <cell r="D50">
            <v>2358.3970300000001</v>
          </cell>
          <cell r="E50">
            <v>17142.86</v>
          </cell>
          <cell r="F50">
            <v>23583970</v>
          </cell>
        </row>
        <row r="51">
          <cell r="A51" t="str">
            <v>100</v>
          </cell>
          <cell r="B51" t="str">
            <v>Cäc tre</v>
          </cell>
          <cell r="C51" t="str">
            <v>m</v>
          </cell>
          <cell r="D51">
            <v>138712.21875</v>
          </cell>
          <cell r="E51">
            <v>1136</v>
          </cell>
          <cell r="F51">
            <v>157577080</v>
          </cell>
        </row>
        <row r="52">
          <cell r="A52" t="str">
            <v>141</v>
          </cell>
          <cell r="B52" t="str">
            <v>D©y thõng</v>
          </cell>
          <cell r="C52" t="str">
            <v>m</v>
          </cell>
          <cell r="D52">
            <v>6562.5420000000004</v>
          </cell>
          <cell r="E52">
            <v>1121</v>
          </cell>
          <cell r="F52">
            <v>7356610</v>
          </cell>
        </row>
        <row r="53">
          <cell r="A53" t="str">
            <v>272</v>
          </cell>
          <cell r="B53" t="str">
            <v>Nhùa bitum sè 4</v>
          </cell>
          <cell r="C53" t="str">
            <v>kg</v>
          </cell>
          <cell r="D53">
            <v>5889.5495199999996</v>
          </cell>
          <cell r="E53">
            <v>2747</v>
          </cell>
          <cell r="F53">
            <v>13545964</v>
          </cell>
        </row>
        <row r="54">
          <cell r="A54" t="str">
            <v>428</v>
          </cell>
          <cell r="B54" t="str">
            <v>§¸ d¨m 1x2</v>
          </cell>
          <cell r="C54" t="str">
            <v>m3</v>
          </cell>
          <cell r="D54">
            <v>5234.9716600000002</v>
          </cell>
          <cell r="E54">
            <v>107017.13</v>
          </cell>
          <cell r="F54">
            <v>385482373</v>
          </cell>
        </row>
        <row r="55">
          <cell r="A55" t="str">
            <v>119</v>
          </cell>
          <cell r="B55" t="str">
            <v>Cñi</v>
          </cell>
          <cell r="C55" t="str">
            <v>kg</v>
          </cell>
          <cell r="D55">
            <v>97185.240720000002</v>
          </cell>
          <cell r="E55">
            <v>400</v>
          </cell>
          <cell r="F55">
            <v>38874096</v>
          </cell>
        </row>
        <row r="56">
          <cell r="A56" t="str">
            <v>067</v>
          </cell>
          <cell r="B56" t="str">
            <v>Bét ®¸</v>
          </cell>
          <cell r="C56" t="str">
            <v>kg</v>
          </cell>
          <cell r="D56">
            <v>46573.931519999998</v>
          </cell>
          <cell r="E56">
            <v>266.66666666666663</v>
          </cell>
          <cell r="F56">
            <v>8476456</v>
          </cell>
        </row>
        <row r="57">
          <cell r="A57" t="str">
            <v>271</v>
          </cell>
          <cell r="B57" t="str">
            <v>Nhùa bitum</v>
          </cell>
          <cell r="C57" t="str">
            <v>kg</v>
          </cell>
          <cell r="D57">
            <v>80860.92</v>
          </cell>
          <cell r="E57">
            <v>2747</v>
          </cell>
          <cell r="F57">
            <v>185980116</v>
          </cell>
        </row>
        <row r="58">
          <cell r="A58" t="str">
            <v>401</v>
          </cell>
          <cell r="B58" t="str">
            <v>§inh</v>
          </cell>
          <cell r="C58" t="str">
            <v>kg</v>
          </cell>
          <cell r="D58">
            <v>2302.0592499999998</v>
          </cell>
          <cell r="E58">
            <v>5455</v>
          </cell>
          <cell r="F58">
            <v>12557733</v>
          </cell>
        </row>
        <row r="59">
          <cell r="A59" t="str">
            <v>221</v>
          </cell>
          <cell r="B59" t="str">
            <v>Gç chèng</v>
          </cell>
          <cell r="C59" t="str">
            <v>m3</v>
          </cell>
          <cell r="D59">
            <v>62.123640000000002</v>
          </cell>
          <cell r="E59">
            <v>1454545</v>
          </cell>
          <cell r="F59">
            <v>90361630</v>
          </cell>
        </row>
        <row r="60">
          <cell r="A60" t="str">
            <v>239</v>
          </cell>
          <cell r="B60" t="str">
            <v>Gç ®µ nÑp</v>
          </cell>
          <cell r="C60" t="str">
            <v>m3</v>
          </cell>
          <cell r="D60">
            <v>16.925940000000001</v>
          </cell>
          <cell r="E60">
            <v>1454545</v>
          </cell>
          <cell r="F60">
            <v>24619541</v>
          </cell>
        </row>
        <row r="61">
          <cell r="A61" t="str">
            <v>233</v>
          </cell>
          <cell r="B61" t="str">
            <v>Gç v¸n khu«n</v>
          </cell>
          <cell r="C61" t="str">
            <v>m3</v>
          </cell>
          <cell r="D61">
            <v>114.6778</v>
          </cell>
          <cell r="E61">
            <v>1454545</v>
          </cell>
          <cell r="F61">
            <v>166804021</v>
          </cell>
        </row>
        <row r="62">
          <cell r="A62" t="str">
            <v>275</v>
          </cell>
          <cell r="B62" t="str">
            <v>N­íc</v>
          </cell>
          <cell r="C62" t="str">
            <v>LÝt</v>
          </cell>
          <cell r="D62">
            <v>1213213.2553900001</v>
          </cell>
          <cell r="E62">
            <v>6</v>
          </cell>
          <cell r="F62">
            <v>2426427</v>
          </cell>
        </row>
        <row r="63">
          <cell r="A63" t="str">
            <v>429</v>
          </cell>
          <cell r="B63" t="str">
            <v>§¸ d¨m 2x4</v>
          </cell>
          <cell r="C63" t="str">
            <v>m3</v>
          </cell>
          <cell r="D63">
            <v>397.76119</v>
          </cell>
          <cell r="E63">
            <v>102899.04</v>
          </cell>
          <cell r="F63">
            <v>27843283</v>
          </cell>
        </row>
        <row r="64">
          <cell r="A64" t="str">
            <v>081</v>
          </cell>
          <cell r="B64" t="str">
            <v>C¸t vµng</v>
          </cell>
          <cell r="C64" t="str">
            <v>m3</v>
          </cell>
          <cell r="D64">
            <v>3098.9452200000001</v>
          </cell>
          <cell r="E64">
            <v>79716.009999999995</v>
          </cell>
          <cell r="F64">
            <v>163398085</v>
          </cell>
        </row>
        <row r="65">
          <cell r="A65" t="str">
            <v>0002</v>
          </cell>
          <cell r="B65" t="str">
            <v>C¸t vµng</v>
          </cell>
          <cell r="C65" t="str">
            <v>m3</v>
          </cell>
          <cell r="D65">
            <v>203.15798000000001</v>
          </cell>
          <cell r="E65">
            <v>79716.009999999995</v>
          </cell>
          <cell r="F65">
            <v>10711911</v>
          </cell>
        </row>
        <row r="66">
          <cell r="A66" t="str">
            <v>390</v>
          </cell>
          <cell r="B66" t="str">
            <v>Xi m¨ng PC30</v>
          </cell>
          <cell r="C66" t="str">
            <v>kg</v>
          </cell>
          <cell r="D66">
            <v>2379864.18872</v>
          </cell>
          <cell r="E66">
            <v>714.29</v>
          </cell>
          <cell r="F66">
            <v>1601648599</v>
          </cell>
        </row>
        <row r="67">
          <cell r="A67" t="str">
            <v>0192</v>
          </cell>
          <cell r="B67" t="str">
            <v>Cñi ®un</v>
          </cell>
          <cell r="C67" t="str">
            <v>kg</v>
          </cell>
          <cell r="D67">
            <v>6936.9691999999995</v>
          </cell>
          <cell r="E67">
            <v>400</v>
          </cell>
          <cell r="F67">
            <v>2774788</v>
          </cell>
        </row>
        <row r="68">
          <cell r="A68" t="str">
            <v>0191</v>
          </cell>
          <cell r="B68" t="str">
            <v>Nhùa bi tum</v>
          </cell>
          <cell r="C68" t="str">
            <v>kg</v>
          </cell>
          <cell r="D68">
            <v>6936.9691999999995</v>
          </cell>
          <cell r="E68">
            <v>2747</v>
          </cell>
          <cell r="F68">
            <v>20810908</v>
          </cell>
        </row>
        <row r="69">
          <cell r="A69" t="str">
            <v>0372</v>
          </cell>
          <cell r="B69" t="str">
            <v>D©y ®ay</v>
          </cell>
          <cell r="C69" t="str">
            <v>kg</v>
          </cell>
          <cell r="D69">
            <v>22048.333999999999</v>
          </cell>
          <cell r="E69">
            <v>2500</v>
          </cell>
        </row>
        <row r="70">
          <cell r="A70" t="str">
            <v>0406</v>
          </cell>
          <cell r="B70" t="str">
            <v>èng bª t«ng ly t©m D400mm (èng dµi 2m)</v>
          </cell>
          <cell r="C70" t="str">
            <v>m</v>
          </cell>
          <cell r="D70">
            <v>645.54</v>
          </cell>
          <cell r="E70">
            <v>104761.9</v>
          </cell>
        </row>
        <row r="71">
          <cell r="A71">
            <v>8001</v>
          </cell>
          <cell r="B71" t="str">
            <v>N¾p ga gang</v>
          </cell>
          <cell r="C71" t="str">
            <v>c¸i</v>
          </cell>
          <cell r="E71">
            <v>1800000</v>
          </cell>
        </row>
        <row r="72">
          <cell r="A72" t="str">
            <v>6125</v>
          </cell>
          <cell r="B72" t="str">
            <v>Nh©n c«ng 2,5/7</v>
          </cell>
          <cell r="C72" t="str">
            <v>c«ng</v>
          </cell>
          <cell r="D72">
            <v>2.5272000000000001</v>
          </cell>
          <cell r="E72">
            <v>11889</v>
          </cell>
          <cell r="F72">
            <v>30046</v>
          </cell>
        </row>
        <row r="73">
          <cell r="A73" t="str">
            <v>6140</v>
          </cell>
          <cell r="B73" t="str">
            <v>Nh©n c«ng 4/7</v>
          </cell>
          <cell r="C73" t="str">
            <v>c«ng</v>
          </cell>
          <cell r="D73">
            <v>7110.9864900000002</v>
          </cell>
          <cell r="E73">
            <v>13529</v>
          </cell>
          <cell r="F73">
            <v>96204536</v>
          </cell>
        </row>
        <row r="74">
          <cell r="A74" t="str">
            <v>6137</v>
          </cell>
          <cell r="B74" t="str">
            <v>Nh©n c«ng 3,7/7</v>
          </cell>
          <cell r="C74" t="str">
            <v>c«ng</v>
          </cell>
          <cell r="D74">
            <v>1330.2401199999999</v>
          </cell>
          <cell r="E74">
            <v>13194</v>
          </cell>
          <cell r="F74">
            <v>17551188</v>
          </cell>
        </row>
        <row r="75">
          <cell r="A75" t="str">
            <v>6006</v>
          </cell>
          <cell r="B75" t="str">
            <v>Nh©n c«ng bËc 4/7</v>
          </cell>
          <cell r="C75" t="str">
            <v>C«ng</v>
          </cell>
          <cell r="D75">
            <v>41484.468999999997</v>
          </cell>
          <cell r="E75">
            <v>14506</v>
          </cell>
          <cell r="F75">
            <v>601773707</v>
          </cell>
        </row>
        <row r="76">
          <cell r="A76" t="str">
            <v>6135</v>
          </cell>
          <cell r="B76" t="str">
            <v>Nh©n c«ng 3,5/7</v>
          </cell>
          <cell r="C76" t="str">
            <v>c«ng</v>
          </cell>
          <cell r="D76">
            <v>21174.588159999999</v>
          </cell>
          <cell r="E76">
            <v>12971</v>
          </cell>
          <cell r="F76">
            <v>274655583</v>
          </cell>
        </row>
        <row r="77">
          <cell r="A77" t="str">
            <v>6005</v>
          </cell>
          <cell r="B77" t="str">
            <v>Nh©n c«ng bËc 3,5/7</v>
          </cell>
          <cell r="C77" t="str">
            <v>C«ng</v>
          </cell>
          <cell r="D77">
            <v>796.27200000000005</v>
          </cell>
          <cell r="E77">
            <v>13809</v>
          </cell>
          <cell r="F77">
            <v>10995720</v>
          </cell>
        </row>
        <row r="78">
          <cell r="A78" t="str">
            <v>6127</v>
          </cell>
          <cell r="B78" t="str">
            <v>Nh©n c«ng 2,7/7</v>
          </cell>
          <cell r="C78" t="str">
            <v>c«ng</v>
          </cell>
          <cell r="D78">
            <v>28854.020789999999</v>
          </cell>
          <cell r="E78">
            <v>12099</v>
          </cell>
          <cell r="F78">
            <v>349104798</v>
          </cell>
        </row>
        <row r="79">
          <cell r="A79" t="str">
            <v>6130</v>
          </cell>
          <cell r="B79" t="str">
            <v>Nh©n c«ng 3/7</v>
          </cell>
          <cell r="C79" t="str">
            <v>c«ng</v>
          </cell>
          <cell r="D79">
            <v>24441.44425</v>
          </cell>
          <cell r="E79">
            <v>12413</v>
          </cell>
          <cell r="F79">
            <v>303391647</v>
          </cell>
        </row>
        <row r="80">
          <cell r="B80" t="str">
            <v>M¸y thi c«ng</v>
          </cell>
        </row>
        <row r="81">
          <cell r="A81" t="str">
            <v>7576</v>
          </cell>
          <cell r="B81" t="str">
            <v>M¸y ®Çm b¸nh lèp 16T</v>
          </cell>
          <cell r="C81" t="str">
            <v>ca</v>
          </cell>
          <cell r="D81">
            <v>4.6080000000000003E-2</v>
          </cell>
          <cell r="E81">
            <v>432053</v>
          </cell>
          <cell r="F81">
            <v>19909</v>
          </cell>
        </row>
        <row r="82">
          <cell r="A82" t="str">
            <v>7544</v>
          </cell>
          <cell r="B82" t="str">
            <v>M¸y lu 10T</v>
          </cell>
          <cell r="C82" t="str">
            <v>ca</v>
          </cell>
          <cell r="D82">
            <v>8.6400000000000005E-2</v>
          </cell>
          <cell r="E82">
            <v>288922</v>
          </cell>
          <cell r="F82">
            <v>24963</v>
          </cell>
        </row>
        <row r="83">
          <cell r="A83" t="str">
            <v>7555</v>
          </cell>
          <cell r="B83" t="str">
            <v>M¸y r¶i 20T/h</v>
          </cell>
          <cell r="C83" t="str">
            <v>ca</v>
          </cell>
          <cell r="D83">
            <v>7.1999999999999995E-2</v>
          </cell>
          <cell r="E83">
            <v>450000</v>
          </cell>
          <cell r="F83">
            <v>32400</v>
          </cell>
        </row>
        <row r="84">
          <cell r="A84" t="str">
            <v>7539</v>
          </cell>
          <cell r="B84" t="str">
            <v>M¸y khoan 4,5kw</v>
          </cell>
          <cell r="C84" t="str">
            <v>ca</v>
          </cell>
          <cell r="D84">
            <v>1.5854999999999999</v>
          </cell>
          <cell r="E84">
            <v>72334</v>
          </cell>
          <cell r="F84">
            <v>114686</v>
          </cell>
        </row>
        <row r="85">
          <cell r="A85" t="str">
            <v>7545</v>
          </cell>
          <cell r="B85" t="str">
            <v>M¸y lu 8,5T</v>
          </cell>
          <cell r="C85" t="str">
            <v>ca</v>
          </cell>
          <cell r="D85">
            <v>9.6975999999999996</v>
          </cell>
          <cell r="E85">
            <v>252823</v>
          </cell>
          <cell r="F85">
            <v>2451776</v>
          </cell>
        </row>
        <row r="86">
          <cell r="A86" t="str">
            <v>7561</v>
          </cell>
          <cell r="B86" t="str">
            <v>M¸y vËn th¨ng 0,8T</v>
          </cell>
          <cell r="C86" t="str">
            <v>ca</v>
          </cell>
          <cell r="D86">
            <v>64.078770000000006</v>
          </cell>
          <cell r="E86">
            <v>54495</v>
          </cell>
          <cell r="F86">
            <v>3491973</v>
          </cell>
        </row>
        <row r="87">
          <cell r="A87" t="str">
            <v>7538</v>
          </cell>
          <cell r="B87" t="str">
            <v>M¸y hµn 23kw</v>
          </cell>
          <cell r="C87" t="str">
            <v>ca</v>
          </cell>
          <cell r="D87">
            <v>634.41282999999999</v>
          </cell>
          <cell r="E87">
            <v>77338</v>
          </cell>
          <cell r="F87">
            <v>49064219</v>
          </cell>
        </row>
        <row r="88">
          <cell r="A88" t="str">
            <v>7506</v>
          </cell>
          <cell r="B88" t="str">
            <v>CÇn cÈu 10T</v>
          </cell>
          <cell r="C88" t="str">
            <v>ca</v>
          </cell>
          <cell r="D88">
            <v>105.922</v>
          </cell>
          <cell r="E88">
            <v>615511</v>
          </cell>
          <cell r="F88">
            <v>65196156</v>
          </cell>
        </row>
        <row r="89">
          <cell r="A89" t="str">
            <v>7559</v>
          </cell>
          <cell r="B89" t="str">
            <v>M¸y trén 80L</v>
          </cell>
          <cell r="C89" t="str">
            <v>ca</v>
          </cell>
          <cell r="D89">
            <v>0.78237000000000001</v>
          </cell>
          <cell r="E89">
            <v>45294</v>
          </cell>
          <cell r="F89">
            <v>35437</v>
          </cell>
        </row>
        <row r="90">
          <cell r="A90" t="str">
            <v>7536</v>
          </cell>
          <cell r="B90" t="str">
            <v>M¸y c¾t uèn</v>
          </cell>
          <cell r="C90" t="str">
            <v>ca</v>
          </cell>
          <cell r="D90">
            <v>140.30824000000001</v>
          </cell>
          <cell r="E90">
            <v>39789</v>
          </cell>
          <cell r="F90">
            <v>5582725</v>
          </cell>
        </row>
        <row r="91">
          <cell r="A91" t="str">
            <v>7573</v>
          </cell>
          <cell r="B91" t="str">
            <v>M¸y ®Çm 25T</v>
          </cell>
          <cell r="C91" t="str">
            <v>ca</v>
          </cell>
          <cell r="D91">
            <v>221.21337</v>
          </cell>
          <cell r="E91">
            <v>580000</v>
          </cell>
          <cell r="F91">
            <v>128303755</v>
          </cell>
        </row>
        <row r="92">
          <cell r="A92" t="str">
            <v>7579</v>
          </cell>
          <cell r="B92" t="str">
            <v>M¸y ®Çm dïi 1,5kw</v>
          </cell>
          <cell r="C92" t="str">
            <v>ca</v>
          </cell>
          <cell r="D92">
            <v>410.88961999999998</v>
          </cell>
          <cell r="E92">
            <v>37456</v>
          </cell>
          <cell r="F92">
            <v>15390282</v>
          </cell>
        </row>
        <row r="93">
          <cell r="A93" t="str">
            <v>7558</v>
          </cell>
          <cell r="B93" t="str">
            <v>M¸y trén 250L</v>
          </cell>
          <cell r="C93" t="str">
            <v>ca</v>
          </cell>
          <cell r="D93">
            <v>641.54966999999999</v>
          </cell>
          <cell r="E93">
            <v>96272</v>
          </cell>
          <cell r="F93">
            <v>61763270</v>
          </cell>
        </row>
        <row r="94">
          <cell r="A94" t="str">
            <v>6805</v>
          </cell>
          <cell r="B94" t="str">
            <v>CÈu b¸nh h¬i 6,0T</v>
          </cell>
          <cell r="C94" t="str">
            <v>ca</v>
          </cell>
          <cell r="D94">
            <v>250.79310000000001</v>
          </cell>
          <cell r="E94">
            <v>357174</v>
          </cell>
        </row>
        <row r="95">
          <cell r="A95" t="str">
            <v>7586</v>
          </cell>
          <cell r="B95" t="str">
            <v>M¸y ñi 110cv</v>
          </cell>
          <cell r="C95" t="str">
            <v>ca</v>
          </cell>
          <cell r="D95">
            <v>145.06644</v>
          </cell>
          <cell r="E95">
            <v>669348</v>
          </cell>
          <cell r="F95">
            <v>97099931</v>
          </cell>
        </row>
        <row r="96">
          <cell r="A96" t="str">
            <v>7616</v>
          </cell>
          <cell r="B96" t="str">
            <v>¤ t« &lt;=5T</v>
          </cell>
          <cell r="C96" t="str">
            <v>ca</v>
          </cell>
          <cell r="D96">
            <v>717.91236000000004</v>
          </cell>
          <cell r="E96">
            <v>309841</v>
          </cell>
          <cell r="F96">
            <v>222438684</v>
          </cell>
        </row>
        <row r="97">
          <cell r="A97" t="str">
            <v>7565</v>
          </cell>
          <cell r="B97" t="str">
            <v>M¸y ®µo &lt;= 0,4m3</v>
          </cell>
          <cell r="C97" t="str">
            <v>ca</v>
          </cell>
          <cell r="D97">
            <v>521.92228</v>
          </cell>
          <cell r="E97">
            <v>393549</v>
          </cell>
          <cell r="F97">
            <v>205401991</v>
          </cell>
        </row>
        <row r="98">
          <cell r="A98" t="str">
            <v>.</v>
          </cell>
          <cell r="B98" t="str">
            <v>VËt liÖu kh¸c</v>
          </cell>
          <cell r="F98">
            <v>50057508</v>
          </cell>
        </row>
        <row r="99">
          <cell r="A99" t="str">
            <v>.</v>
          </cell>
          <cell r="B99" t="str">
            <v>Nh©n c«ng kh¸c</v>
          </cell>
        </row>
        <row r="100">
          <cell r="A100" t="str">
            <v>.</v>
          </cell>
          <cell r="B100" t="str">
            <v>M¸y thi c«ng kh¸c</v>
          </cell>
          <cell r="F100">
            <v>84087</v>
          </cell>
        </row>
        <row r="101">
          <cell r="A101" t="str">
            <v>TT</v>
          </cell>
          <cell r="B101" t="str">
            <v>VËn chuyÓn èng cèng D=400</v>
          </cell>
          <cell r="C101" t="str">
            <v>m</v>
          </cell>
          <cell r="D101">
            <v>636</v>
          </cell>
        </row>
        <row r="102">
          <cell r="A102" t="str">
            <v>TT2</v>
          </cell>
          <cell r="B102" t="str">
            <v>VËn chuyÓn èng cèng D=600</v>
          </cell>
          <cell r="C102" t="str">
            <v>m</v>
          </cell>
          <cell r="D102">
            <v>24</v>
          </cell>
        </row>
        <row r="103">
          <cell r="A103" t="str">
            <v>TT3</v>
          </cell>
          <cell r="B103" t="str">
            <v>VËn chuyÓn vµ l¾p ®Æt tÊm ®an cèng D=600</v>
          </cell>
          <cell r="C103" t="str">
            <v>tÊm</v>
          </cell>
          <cell r="D103">
            <v>24</v>
          </cell>
        </row>
        <row r="104">
          <cell r="A104" t="str">
            <v>a</v>
          </cell>
          <cell r="B104" t="str">
            <v>ChÌn khe cèng</v>
          </cell>
        </row>
        <row r="105">
          <cell r="A105" t="str">
            <v>b</v>
          </cell>
          <cell r="B105" t="str">
            <v>§óc tÊm ®an mèi nèi</v>
          </cell>
          <cell r="C105" t="str">
            <v>tÊm</v>
          </cell>
          <cell r="D105">
            <v>44</v>
          </cell>
        </row>
        <row r="106">
          <cell r="A106" t="str">
            <v>TT4</v>
          </cell>
          <cell r="B106" t="str">
            <v>VËn chuyÓn mèi nèi</v>
          </cell>
          <cell r="C106" t="str">
            <v>tÊm</v>
          </cell>
          <cell r="D106">
            <v>44</v>
          </cell>
        </row>
        <row r="107">
          <cell r="A107" t="str">
            <v>TT5</v>
          </cell>
          <cell r="B107" t="str">
            <v>VËn chuyÓn èng cèng D800</v>
          </cell>
          <cell r="C107" t="str">
            <v>m</v>
          </cell>
          <cell r="D107">
            <v>452</v>
          </cell>
        </row>
        <row r="108">
          <cell r="A108" t="str">
            <v>TT3</v>
          </cell>
          <cell r="B108" t="str">
            <v>VËn chuyÓn vµ l¾p ®Æt tÊm ®an cèng D=600</v>
          </cell>
          <cell r="C108" t="str">
            <v>tÊm</v>
          </cell>
          <cell r="D108">
            <v>452</v>
          </cell>
        </row>
        <row r="109">
          <cell r="A109" t="str">
            <v>a</v>
          </cell>
          <cell r="B109" t="str">
            <v>ChÌn khe cèng</v>
          </cell>
        </row>
        <row r="110">
          <cell r="A110" t="str">
            <v>b</v>
          </cell>
          <cell r="B110" t="str">
            <v>§óc tÊm ®an mèi nèi</v>
          </cell>
          <cell r="C110" t="str">
            <v>tÊm</v>
          </cell>
          <cell r="D110">
            <v>1281</v>
          </cell>
        </row>
        <row r="111">
          <cell r="A111" t="str">
            <v>TT4</v>
          </cell>
          <cell r="B111" t="str">
            <v>VËn chuyÓn mèi nèi</v>
          </cell>
          <cell r="C111" t="str">
            <v>tÊm</v>
          </cell>
          <cell r="D111">
            <v>1281</v>
          </cell>
        </row>
        <row r="112">
          <cell r="A112" t="str">
            <v>TT5</v>
          </cell>
          <cell r="B112" t="str">
            <v>VËn chuyÓn èng cèng D1000</v>
          </cell>
          <cell r="C112" t="str">
            <v>m</v>
          </cell>
          <cell r="D112">
            <v>1502</v>
          </cell>
        </row>
        <row r="113">
          <cell r="A113" t="str">
            <v>TT3</v>
          </cell>
          <cell r="B113" t="str">
            <v>VËn chuyÓn vµ l¾p ®Æt tÊm ®an cèng D=600</v>
          </cell>
          <cell r="C113" t="str">
            <v>tÊm</v>
          </cell>
          <cell r="D113">
            <v>1502</v>
          </cell>
        </row>
        <row r="114">
          <cell r="A114" t="str">
            <v>a</v>
          </cell>
          <cell r="B114" t="str">
            <v>chÌn khe cèng</v>
          </cell>
        </row>
        <row r="115">
          <cell r="A115" t="str">
            <v>b</v>
          </cell>
          <cell r="B115" t="str">
            <v>§óc tÊm ®an mèi nèi</v>
          </cell>
          <cell r="C115" t="str">
            <v>tÊm</v>
          </cell>
          <cell r="D115">
            <v>4389</v>
          </cell>
        </row>
        <row r="116">
          <cell r="A116" t="str">
            <v>TT4</v>
          </cell>
          <cell r="B116" t="str">
            <v>VËn chuyÓn mèi nèi</v>
          </cell>
          <cell r="C116" t="str">
            <v>tÊm</v>
          </cell>
          <cell r="D116">
            <v>4389</v>
          </cell>
        </row>
        <row r="117">
          <cell r="A117" t="str">
            <v>TT5</v>
          </cell>
          <cell r="B117" t="str">
            <v>VËn chuyÓn èng cèng D1000</v>
          </cell>
          <cell r="C117" t="str">
            <v>m</v>
          </cell>
          <cell r="D117">
            <v>31</v>
          </cell>
        </row>
        <row r="118">
          <cell r="A118" t="str">
            <v>TT3</v>
          </cell>
          <cell r="B118" t="str">
            <v>VËn chuyÓn vµ l¾p ®Æt tÊm ®an cèng D=600</v>
          </cell>
          <cell r="C118" t="str">
            <v>tÊm</v>
          </cell>
          <cell r="D118">
            <v>31</v>
          </cell>
        </row>
        <row r="119">
          <cell r="A119" t="str">
            <v>a</v>
          </cell>
          <cell r="B119" t="str">
            <v>chÌn khe cèng</v>
          </cell>
        </row>
        <row r="120">
          <cell r="A120" t="str">
            <v>b</v>
          </cell>
          <cell r="B120" t="str">
            <v>§óc tÊm ®an mèi nèi</v>
          </cell>
          <cell r="C120" t="str">
            <v>tÊm</v>
          </cell>
          <cell r="D120">
            <v>90</v>
          </cell>
        </row>
        <row r="121">
          <cell r="A121" t="str">
            <v>TT4</v>
          </cell>
          <cell r="B121" t="str">
            <v>VËn chuyÓn mèi nèi</v>
          </cell>
          <cell r="C121" t="str">
            <v>tÊm</v>
          </cell>
          <cell r="D121">
            <v>90</v>
          </cell>
        </row>
        <row r="122">
          <cell r="A122" t="str">
            <v>TT5</v>
          </cell>
          <cell r="B122" t="str">
            <v>VËn chuyÓn èng cèng D1200</v>
          </cell>
          <cell r="C122" t="str">
            <v>m</v>
          </cell>
          <cell r="D122">
            <v>3334</v>
          </cell>
        </row>
        <row r="123">
          <cell r="A123" t="str">
            <v>TT3</v>
          </cell>
          <cell r="B123" t="str">
            <v>VËn chuyÓn vµ l¾p ®Æt tÊm ®an cèng D=600</v>
          </cell>
          <cell r="C123" t="str">
            <v>tÊm</v>
          </cell>
          <cell r="D123">
            <v>3334</v>
          </cell>
        </row>
        <row r="124">
          <cell r="A124" t="str">
            <v>a</v>
          </cell>
          <cell r="B124" t="str">
            <v>chÌn khe cèng</v>
          </cell>
        </row>
        <row r="125">
          <cell r="A125" t="str">
            <v>b</v>
          </cell>
          <cell r="B125" t="str">
            <v>§óc tÊm ®an mèi nèi</v>
          </cell>
          <cell r="D125">
            <v>9768</v>
          </cell>
        </row>
        <row r="126">
          <cell r="A126" t="str">
            <v>TT4</v>
          </cell>
          <cell r="B126" t="str">
            <v>VËn chuyÓn mèi nèi</v>
          </cell>
          <cell r="C126" t="str">
            <v>tÊm</v>
          </cell>
          <cell r="D126">
            <v>9768</v>
          </cell>
        </row>
        <row r="127">
          <cell r="A127" t="str">
            <v>TT5</v>
          </cell>
          <cell r="B127" t="str">
            <v>VËn chuyÓn èng cèng D1200</v>
          </cell>
          <cell r="C127" t="str">
            <v>m</v>
          </cell>
          <cell r="D127">
            <v>3307</v>
          </cell>
        </row>
        <row r="128">
          <cell r="A128" t="str">
            <v>TT3</v>
          </cell>
          <cell r="B128" t="str">
            <v>VËn chuyÓn vµ l¾p ®Æt tÊm ®an cèng D=600</v>
          </cell>
          <cell r="C128" t="str">
            <v>tÊm</v>
          </cell>
          <cell r="D128">
            <v>3307</v>
          </cell>
        </row>
        <row r="129">
          <cell r="A129" t="str">
            <v>a</v>
          </cell>
          <cell r="B129" t="str">
            <v>chÌn khe cèng</v>
          </cell>
        </row>
        <row r="130">
          <cell r="A130" t="str">
            <v>b</v>
          </cell>
          <cell r="B130" t="str">
            <v>§óc tÊm ®an mèi nèi</v>
          </cell>
          <cell r="D130">
            <v>9681</v>
          </cell>
        </row>
        <row r="131">
          <cell r="A131" t="str">
            <v>TT4</v>
          </cell>
          <cell r="B131" t="str">
            <v>VËn chuyÓn mèi nèi</v>
          </cell>
          <cell r="C131" t="str">
            <v>tÊm</v>
          </cell>
          <cell r="D131">
            <v>9681</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XL4Poppy"/>
    </sheetNames>
    <sheetDataSet>
      <sheetData sheetId="0"/>
      <sheetData sheetId="1"/>
      <sheetData sheetId="2"/>
      <sheetData sheetId="3"/>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BASE"/>
      <sheetName val="Sheet1"/>
      <sheetName val="T3-99"/>
      <sheetName val="T4-99"/>
      <sheetName val="T5-99"/>
      <sheetName val="T6-99"/>
      <sheetName val="T7-99"/>
      <sheetName val="T8-99"/>
      <sheetName val="T9-99"/>
      <sheetName val="T10-99"/>
      <sheetName val="T11-99"/>
      <sheetName val="T12-99"/>
      <sheetName val="CVden ngoai TCT (1)"/>
      <sheetName val="CV den ngoai TCT (2)"/>
      <sheetName val="CV den ngoai TCT (3)"/>
      <sheetName val="QDcua TGD"/>
      <sheetName val="QD cua HDQT"/>
      <sheetName val="QD cua HDQT (2)"/>
      <sheetName val="CV di ngoai tong"/>
      <sheetName val="CV di ngoai tong (2)"/>
      <sheetName val="Chart1"/>
      <sheetName val="To trinh"/>
      <sheetName val="Giao nhiem vu"/>
      <sheetName val="QDcua TGD (2)"/>
      <sheetName val="Thong tu"/>
      <sheetName val="CV di trong  tong"/>
      <sheetName val="nghi dinh-CP"/>
      <sheetName val="CV den trong tong"/>
      <sheetName val="Sheet2"/>
      <sheetName val="00000000"/>
      <sheetName val="KHQ2"/>
      <sheetName val="KHT4,5-02"/>
      <sheetName val="KHVt "/>
      <sheetName val="KHVtt4"/>
      <sheetName val="KHVt XL"/>
      <sheetName val="KHVt XLT4"/>
      <sheetName val="TNHNoi"/>
      <sheetName val="Sheet3"/>
      <sheetName val="XL4Poppy"/>
      <sheetName val="Muatb"/>
      <sheetName val="lapdat TB "/>
      <sheetName val="TNghiªm TB "/>
      <sheetName val="VËt liÖu"/>
      <sheetName val="vc-TBA"/>
      <sheetName val="Lap ®at ®iÖn"/>
      <sheetName val="TNghiÖm VL"/>
      <sheetName val="tt-TBA"/>
      <sheetName val="TDT"/>
      <sheetName val="TDT-TBA"/>
      <sheetName val="KSTK"/>
      <sheetName val="th "/>
      <sheetName val="tien luong"/>
      <sheetName val="dutoan"/>
      <sheetName val="CLech"/>
      <sheetName val="mong"/>
      <sheetName val="TBA"/>
      <sheetName val="Netbook"/>
      <sheetName val="DZ"/>
      <sheetName val="PA_coso"/>
      <sheetName val="PA_von"/>
      <sheetName val="PA_nhucau"/>
      <sheetName val="PA_TH"/>
      <sheetName val="THDT"/>
      <sheetName val="XL35"/>
      <sheetName val="DZ-35"/>
      <sheetName val="TN_35"/>
      <sheetName val="CT-DZ"/>
      <sheetName val="VC"/>
      <sheetName val="TC"/>
      <sheetName val="TH_BA"/>
      <sheetName val="TNT"/>
      <sheetName val="CT_TBA"/>
      <sheetName val="KB"/>
      <sheetName val="CT_BT"/>
      <sheetName val="KS"/>
      <sheetName val="BT"/>
      <sheetName val="CP_BT"/>
      <sheetName val="Sheet4"/>
      <sheetName val="Sheet5"/>
      <sheetName val="DB"/>
      <sheetName val="XXXXXXXX"/>
      <sheetName val="Thep be"/>
      <sheetName val="Thep than"/>
      <sheetName val="Thep xa mu"/>
      <sheetName val="142201-T1-th"/>
      <sheetName val="142201-T1 "/>
      <sheetName val="142201-T2-th "/>
      <sheetName val="142201-T2"/>
      <sheetName val="142201-T3-th "/>
      <sheetName val="142201-T3"/>
      <sheetName val="142201-T4-th  "/>
      <sheetName val="142201-T4"/>
      <sheetName val="142201-T6"/>
      <sheetName val="142201-T10"/>
      <sheetName val="km248"/>
      <sheetName val="VtuHaTheSauTramBT3"/>
      <sheetName val="VtuHaTheSauTRamBT9"/>
      <sheetName val="VtuHaTheSautramLienThang"/>
      <sheetName val="VTuHaTheSautramBT5"/>
      <sheetName val="VTuHaTheSautramBT2"/>
      <sheetName val="VtuHaTheSautramTTCocSoi"/>
      <sheetName val="VtuHaTheSauTBAKhoi13"/>
      <sheetName val="VtuHaTheSauTBAKhoi12"/>
      <sheetName val="VtuHaTheSauTBANgDu4"/>
      <sheetName val="VtuHaTheSauTBAHungThuy"/>
      <sheetName val="VtuHaTheSauTBAHaiSan"/>
      <sheetName val="VtuHaTheSauTBANgVanTroi1"/>
      <sheetName val="VtuHaTheSauTBANgVanTroi2"/>
      <sheetName val="VtuHaTheSauTBANguyenDu2"/>
      <sheetName val="VtuHaTheSauTBANguyenDu6"/>
      <sheetName val="VtuHaTheSauTBABenThuy1"/>
      <sheetName val="VatTuThuHoi"/>
      <sheetName val="VtuHaTheSauTBABenThuy1 (2)"/>
      <sheetName val="LuongT1"/>
      <sheetName val="LuongT2"/>
      <sheetName val="luongthang12"/>
      <sheetName val="LuongT11"/>
      <sheetName val="thang5"/>
      <sheetName val="T7"/>
      <sheetName val="T10"/>
      <sheetName val="T9"/>
      <sheetName val="T8"/>
      <sheetName val="thang6"/>
      <sheetName val="thang4"/>
      <sheetName val="LuongT3"/>
      <sheetName val="NKC"/>
      <sheetName val="SoquyTM"/>
      <sheetName val="TK 112"/>
      <sheetName val="TK 131"/>
      <sheetName val="TK133"/>
      <sheetName val="TK 141"/>
      <sheetName val="TK 153"/>
      <sheetName val="TK214"/>
      <sheetName val="TK 211"/>
      <sheetName val="TK 242"/>
      <sheetName val="TK33311"/>
      <sheetName val="TK331"/>
      <sheetName val="TK333"/>
      <sheetName val="TK 334"/>
      <sheetName val="TK711"/>
      <sheetName val="TK411"/>
      <sheetName val="TK421"/>
      <sheetName val="TK 511"/>
      <sheetName val="TK 515"/>
      <sheetName val="TK642"/>
      <sheetName val="TK 911"/>
      <sheetName val="TK811"/>
      <sheetName val="CDKT"/>
      <sheetName val="CDPS1"/>
      <sheetName val="KQKD"/>
      <sheetName val="KHTSCD1"/>
      <sheetName val="KHTSCD2"/>
      <sheetName val="10000000"/>
      <sheetName val="SoCaiTM"/>
      <sheetName val="NK"/>
      <sheetName val="PhieuKT"/>
      <sheetName val="Sheet6"/>
      <sheetName val="thkl"/>
      <sheetName val="thkl (2)"/>
      <sheetName val="kht8"/>
      <sheetName val="long tec"/>
      <sheetName val="nlongt"/>
      <sheetName val="tuanb"/>
      <sheetName val="ntuanb"/>
      <sheetName val="nbinh"/>
      <sheetName val="nque"/>
      <sheetName val="ntien"/>
      <sheetName val="ntuanH"/>
      <sheetName val="nmuoi"/>
      <sheetName val="nnghia"/>
      <sheetName val="ntuanM"/>
      <sheetName val="nthi"/>
      <sheetName val="nchung"/>
      <sheetName val="nanh"/>
      <sheetName val="nthang"/>
      <sheetName val="nnguyen"/>
      <sheetName val="ntuc"/>
      <sheetName val="nngan"/>
      <sheetName val="nloi"/>
      <sheetName val="nphuock"/>
      <sheetName val="nphuoch"/>
      <sheetName val="nsonpd"/>
      <sheetName val="nphuock04"/>
      <sheetName val="nphuoch04"/>
      <sheetName val="nphuocpd04"/>
      <sheetName val="nphuocd04"/>
      <sheetName val="nphuoctr04"/>
      <sheetName val="nphuocb04"/>
      <sheetName val="Kluong phu"/>
      <sheetName val="Lan can"/>
      <sheetName val="Ho lan"/>
      <sheetName val="Coc tieu"/>
      <sheetName val="Bien bao"/>
      <sheetName val="Ranh"/>
      <sheetName val="Tuongchan"/>
      <sheetName val="Op mai 274"/>
      <sheetName val="Op mai 275"/>
      <sheetName val="Op mai 276"/>
      <sheetName val="Op mai 277"/>
      <sheetName val="Op mai 278"/>
      <sheetName val="Op mai 279"/>
      <sheetName val="Op mai 280"/>
      <sheetName val="Op mai 281"/>
      <sheetName val="Op mai 282"/>
      <sheetName val="Op mai 283"/>
      <sheetName val="Km274-Km275"/>
      <sheetName val="Km275-Km276"/>
      <sheetName val="Km276-Km277"/>
      <sheetName val="Km277-Km278"/>
      <sheetName val="Km278-Km279"/>
      <sheetName val="Km279-Km280"/>
      <sheetName val="Km280-Km281"/>
      <sheetName val="Km281-Km282"/>
      <sheetName val="Km282-Km283"/>
      <sheetName val="Km283-Km284"/>
      <sheetName val="Km284-Km285"/>
      <sheetName val="Nenduong"/>
      <sheetName val="Op mai 284"/>
      <sheetName val="Op mai"/>
      <sheetName val="THVDT"/>
      <sheetName val="NCLD"/>
      <sheetName val="MMTB"/>
      <sheetName val="CFSX"/>
      <sheetName val="KQ"/>
      <sheetName val="DTSL"/>
      <sheetName val="XDCBK"/>
      <sheetName val="KHTSCD"/>
      <sheetName val="XDCB"/>
      <sheetName val="Trich Ngang"/>
      <sheetName val="Danh sach Rieng"/>
      <sheetName val="Dia Diem Thuc Tap"/>
      <sheetName val="De Tai Thuc Tap"/>
      <sheetName val="Song trai"/>
      <sheetName val="Dinh+ha nha"/>
      <sheetName val="PTLK"/>
      <sheetName val="NG k"/>
      <sheetName val="THcong"/>
      <sheetName val="BHXH"/>
      <sheetName val="BHXH12"/>
      <sheetName val="Sheet8"/>
      <sheetName val="Sheet9"/>
      <sheetName val="t1"/>
      <sheetName val=" t5"/>
      <sheetName val="t.4"/>
      <sheetName val=" t3 "/>
      <sheetName val="T2"/>
      <sheetName val="t"/>
      <sheetName val=" TH331"/>
      <sheetName val=" Minh ha"/>
      <sheetName val="HTay03"/>
      <sheetName val=" Ha Tay"/>
      <sheetName val="tw2"/>
      <sheetName val=" Vinhphuc"/>
      <sheetName val=" Nbinh"/>
      <sheetName val=" QVinh"/>
      <sheetName val=" TW1"/>
      <sheetName val="T.so thay doi"/>
      <sheetName val="BTHDT_DZcaothe"/>
      <sheetName val="BTHDT_TBA"/>
      <sheetName val="THXL_DZcaothe"/>
      <sheetName val="TN_DZcaothe"/>
      <sheetName val="b.THchitietDZCT"/>
      <sheetName val="tr_tinhDZcaothe"/>
      <sheetName val="THXL_TBA"/>
      <sheetName val="TN_TBA"/>
      <sheetName val="b.THchitietTBA"/>
      <sheetName val="tr_tinhTBA"/>
      <sheetName val="Khao sat"/>
      <sheetName val="TT khao sat"/>
      <sheetName val="tb1"/>
      <sheetName val="Congty"/>
      <sheetName val="VPPN"/>
      <sheetName val="XN74"/>
      <sheetName val="XN54"/>
      <sheetName val="XN33"/>
      <sheetName val="NK96"/>
      <sheetName val="XL4Test5"/>
      <sheetName val="KM"/>
      <sheetName val="KHOANMUC"/>
      <sheetName val="QTNC"/>
      <sheetName val="CPQL"/>
      <sheetName val="SANLUONG"/>
      <sheetName val="SSCP-SL"/>
      <sheetName val="CPSX"/>
      <sheetName val="CDSL (2)"/>
      <sheetName val="socai2003-6tc"/>
      <sheetName val="SCT Cong trinh"/>
      <sheetName val="06-2003 (2)"/>
      <sheetName val="CDPS 6tc"/>
      <sheetName val="SCT Nha thau"/>
      <sheetName val="socai2003 (6tc)dp"/>
      <sheetName val="socai2003 (6tc)"/>
      <sheetName val="CDPS 6tc (2)"/>
      <sheetName val="20000000"/>
      <sheetName val="Tonghop"/>
      <sheetName val="Sheet7"/>
      <sheetName val="Thau"/>
      <sheetName val="CT-BT"/>
      <sheetName val="Xa"/>
      <sheetName val="TM01"/>
      <sheetName val="CDKTKT02"/>
      <sheetName val="KQKD02-2"/>
      <sheetName val="KQKD02-2 (2)"/>
      <sheetName val="CDKTKT03"/>
      <sheetName val="DC02"/>
      <sheetName val="CDPS02"/>
      <sheetName val="KQKDKT'02-1"/>
      <sheetName val="KQKDKT'03-1"/>
      <sheetName val="DC03"/>
      <sheetName val="CDKTKT04"/>
      <sheetName val="CCPS03"/>
      <sheetName val="CDPS04"/>
      <sheetName val="KQKDKT'04-1"/>
      <sheetName val="DC04"/>
      <sheetName val="TSCD"/>
      <sheetName val="DC2002"/>
      <sheetName val="CDKTKT2002"/>
      <sheetName val="KQKD-2"/>
      <sheetName val="KQKD-2 (2)"/>
      <sheetName val="DC2003"/>
      <sheetName val="CDPS03"/>
      <sheetName val="KQKD thu2004"/>
      <sheetName val="GVL"/>
      <sheetName val="giai thich"/>
      <sheetName val="Heso"/>
      <sheetName val="CTDG"/>
      <sheetName val="DT - Ro"/>
      <sheetName val="TH - Ro "/>
      <sheetName val="GDT - Ro"/>
      <sheetName val="DT - TB"/>
      <sheetName val="TH - TB"/>
      <sheetName val="GDT - TB"/>
      <sheetName val="DT - NT"/>
      <sheetName val="TH - NT"/>
      <sheetName val="GDT - NT"/>
      <sheetName val="THGT"/>
      <sheetName val="tong hop"/>
      <sheetName val="phan tich DG"/>
      <sheetName val="gia vat lieu"/>
      <sheetName val="gia xe may"/>
      <sheetName val="gia nhan cong"/>
      <sheetName val="K249 K98"/>
      <sheetName val="K249 K98 (2)"/>
      <sheetName val="K251 K98"/>
      <sheetName val="K251 SBase"/>
      <sheetName val="K251 AC"/>
      <sheetName val="K252 K98"/>
      <sheetName val="K252 SBase"/>
      <sheetName val="K252 AC"/>
      <sheetName val="K253"/>
      <sheetName val="K253 K98"/>
      <sheetName val="K253 Subbase"/>
      <sheetName val="K253 Base "/>
      <sheetName val="K253 SBase"/>
      <sheetName val="K253 AC"/>
      <sheetName val="K255"/>
      <sheetName val="K255 SBase"/>
      <sheetName val="K259"/>
      <sheetName val="K259 K98"/>
      <sheetName val="K259 Subbase"/>
      <sheetName val="K259 Base "/>
      <sheetName val="K259 AC"/>
      <sheetName val="K260"/>
      <sheetName val="K260 K98"/>
      <sheetName val="K260 Subbase"/>
      <sheetName val="K260 Base"/>
      <sheetName val="K260 AC"/>
      <sheetName val="K261"/>
      <sheetName val="K261 K98"/>
      <sheetName val="K261 Base"/>
      <sheetName val="K261 AC"/>
      <sheetName val="Km274 - Km275"/>
      <sheetName val="Km275 - Km276"/>
      <sheetName val="Km276 - Km277"/>
      <sheetName val="Km277 - Km278 "/>
      <sheetName val="Km278 - Km279"/>
      <sheetName val="Km279 - Km280"/>
      <sheetName val="Km280 - Km281"/>
      <sheetName val="Km281 - Km282"/>
      <sheetName val="Km282 - Km283"/>
      <sheetName val="Km283 - Km284"/>
      <sheetName val="Km284 - Km285"/>
      <sheetName val="Tong hop Matduong"/>
      <sheetName val="Cong D75"/>
      <sheetName val="Cong D100"/>
      <sheetName val="Cong D150"/>
      <sheetName val="Cong 2D150"/>
      <sheetName val="Cong ban 0,7x0,7"/>
      <sheetName val="Cong ban 0,8x0,8"/>
      <sheetName val="Cong ban 1x1"/>
      <sheetName val="Cong ban 1x1,2"/>
      <sheetName val="Cong ban 1,5x1,5"/>
      <sheetName val="Cong ban 2x1,5"/>
      <sheetName val="Cong ban 2x2"/>
      <sheetName val="Tong hop (2)"/>
      <sheetName val="Cong"/>
      <sheetName val="Cong cu"/>
      <sheetName val="Dinhhinh"/>
      <sheetName val="Cot thep"/>
      <sheetName val="Cong tron D75"/>
      <sheetName val="Cong tron D100"/>
      <sheetName val="Cong tron D150"/>
      <sheetName val="Cong tron 2D150"/>
      <sheetName val="Cong ban 1,0x1,0"/>
      <sheetName val="Cong ban 1,0x1,2"/>
      <sheetName val="Cong hop 1,5x1,5"/>
      <sheetName val="Cong hop 2,0x1,5"/>
      <sheetName val="Cong hop 2,0x2,0"/>
      <sheetName val="BangTH"/>
      <sheetName val="Xaylap "/>
      <sheetName val="Nhan cong"/>
      <sheetName val="Thietbi"/>
      <sheetName val="Diengiai"/>
      <sheetName val="Vanchuyen"/>
      <sheetName val="TH"/>
      <sheetName val="Sheet10"/>
      <sheetName val="TH du toan "/>
      <sheetName val="Du toan "/>
      <sheetName val="C.Tinh"/>
      <sheetName val="TK_cap"/>
      <sheetName val="Don gia CPM"/>
      <sheetName val="Tong Thieu HD cac CT-2001"/>
      <sheetName val="VL thieu HD - 2001"/>
      <sheetName val="Tong thieu HD cac CT - 2002"/>
      <sheetName val="Lan trai"/>
      <sheetName val="Van chuyen"/>
      <sheetName val="Vchuyen(C)"/>
      <sheetName val="HDong VC"/>
      <sheetName val="ThieuHD nam 2001"/>
      <sheetName val="CPChung"/>
      <sheetName val="Bang TH"/>
      <sheetName val="Tong Chinh"/>
      <sheetName val="000000000000"/>
      <sheetName val="100000000000"/>
      <sheetName val="200000000000"/>
      <sheetName val="300000000000"/>
      <sheetName val="Napheo-SPP"/>
      <sheetName val="VPLaichau"/>
      <sheetName val="VPTruongson"/>
      <sheetName val="D9"/>
      <sheetName val="TLNamChim"/>
      <sheetName val="Dancau-Q.Ninh"/>
      <sheetName val="D91"/>
      <sheetName val="Kenhta-himlam"/>
      <sheetName val="TCQ5-"/>
      <sheetName val="HDkhoanduoc"/>
      <sheetName val="TCQ1-4"/>
      <sheetName val="Khac"/>
      <sheetName val="BaTrieu-L.son"/>
      <sheetName val="SBayDBien"/>
      <sheetName val="QL32YB(12)"/>
      <sheetName val="QL32AYB"/>
      <sheetName val="THSonNam"/>
      <sheetName val="Coquan"/>
      <sheetName val="Quoclo6mchau"/>
      <sheetName val="QLo4B-LS"/>
      <sheetName val="Phanthiet"/>
      <sheetName val="Muongnhe"/>
      <sheetName val="Heso 3-2004 (3)"/>
      <sheetName val="Luong (2)"/>
      <sheetName val="heso T3"/>
      <sheetName val="heso T4"/>
      <sheetName val="heso T5"/>
      <sheetName val="Heso T6"/>
      <sheetName val="Heso T7"/>
      <sheetName val="Heso T8"/>
      <sheetName val="Heso T9"/>
      <sheetName val="Heso 2-2004"/>
      <sheetName val="Heso 3-2004"/>
      <sheetName val="chamcong"/>
      <sheetName val="Baocao"/>
      <sheetName val="Heso 3-2004 (2)"/>
      <sheetName val="F ThanhTri"/>
      <sheetName val="F Gialam"/>
      <sheetName val="DG"/>
      <sheetName val="TH dam"/>
      <sheetName val="SX dam"/>
      <sheetName val="LD dam"/>
      <sheetName val="Bang gia VL"/>
      <sheetName val="Gia NC"/>
      <sheetName val="Gia may"/>
      <sheetName val="Ctieucnghe(12-03"/>
      <sheetName val="DmdbTVN"/>
      <sheetName val="Hsdancach"/>
      <sheetName val="TanLap"/>
      <sheetName val="CaoThang"/>
      <sheetName val="GiapKhau"/>
      <sheetName val="917"/>
      <sheetName val="CBTT"/>
      <sheetName val="TramKCS"/>
      <sheetName val="Tohop1(LD"/>
      <sheetName val="Tohop2(QL&amp;an"/>
      <sheetName val="ThunhapBQ"/>
      <sheetName val="QDgiao1"/>
      <sheetName val="So sanh"/>
      <sheetName val="NCxdcb"/>
      <sheetName val="CamPha"/>
      <sheetName val="MongCai"/>
      <sheetName val="30000000"/>
      <sheetName val="40000000"/>
      <sheetName val="50000000"/>
      <sheetName val="60000000"/>
      <sheetName val="70000000"/>
      <sheetName val="CT 03"/>
      <sheetName val="TH 03"/>
      <sheetName val="XXXXXX_xda24_X"/>
      <sheetName val="D1"/>
      <sheetName val="D2"/>
      <sheetName val="D3"/>
      <sheetName val="D4"/>
      <sheetName val="D5"/>
      <sheetName val="D6"/>
      <sheetName val="Tay ninh"/>
      <sheetName val="A.Duc"/>
      <sheetName val="TH2003"/>
      <sheetName val="HHVt "/>
      <sheetName val=" KQTH quy hoach 135"/>
      <sheetName val="Bao cao KQTH quy hoach 135"/>
      <sheetName val="BC TH CK (2)"/>
      <sheetName val="BC TH CK"/>
      <sheetName val="BC6tT19 food"/>
      <sheetName val="BC6tT19"/>
      <sheetName val="BC6tT18"/>
      <sheetName val="BC6tT18 - Food"/>
      <sheetName val="CTTH"/>
      <sheetName val="BC6tT17"/>
      <sheetName val="BCCK 4"/>
      <sheetName val="BCFood- T16"/>
      <sheetName val="BC6tT16"/>
      <sheetName val="BCFood- T15"/>
      <sheetName val="BC6tT15"/>
      <sheetName val="BCFood- T14"/>
      <sheetName val="BC6tT14"/>
      <sheetName val="BCFood- T13"/>
      <sheetName val="BC6tT13"/>
      <sheetName val="THCK3"/>
      <sheetName val="BC6tT12"/>
      <sheetName val="BC6tT11"/>
      <sheetName val="BC6tT10"/>
      <sheetName val="BC6tT9"/>
      <sheetName val="TH CK2"/>
      <sheetName val="BC6tT8"/>
      <sheetName val="BC6tT7"/>
      <sheetName val="BC6tT5"/>
      <sheetName val="BC6tT52 (3)"/>
      <sheetName val="BCTH"/>
      <sheetName val="BC6tT4"/>
      <sheetName val="BC6tT3"/>
      <sheetName val="BC6tT2"/>
      <sheetName val="BC6tT1"/>
      <sheetName val="BC6tT52 (2)"/>
      <sheetName val="BC6tT52"/>
      <sheetName val="BC6tT51"/>
      <sheetName val="BC6tT50"/>
      <sheetName val="BC6tT49"/>
      <sheetName val="TCK 12"/>
      <sheetName val="BC6tT48"/>
      <sheetName val="BC6tT47"/>
      <sheetName val="BC6tT46"/>
      <sheetName val="BC6tT45"/>
      <sheetName val="Tong CK"/>
      <sheetName val="BC6tT44"/>
      <sheetName val="BC6tT43"/>
      <sheetName val="BC6t"/>
      <sheetName val="T42"/>
      <sheetName val="T41"/>
      <sheetName val="T40"/>
      <sheetName val="T03 - 03"/>
      <sheetName val="AncaT03"/>
      <sheetName val="THL T03"/>
      <sheetName val="TTBC T03"/>
      <sheetName val="Luong noi Bo - T3"/>
      <sheetName val="Tong hop - T3"/>
      <sheetName val="Thuong Quy 3"/>
      <sheetName val="LBS"/>
      <sheetName val="Phu cap trach nhiem"/>
      <sheetName val="tmt4"/>
      <sheetName val="t3-01"/>
      <sheetName val="t4-01"/>
      <sheetName val="t5-01"/>
      <sheetName val="t6-01"/>
      <sheetName val="t7-01"/>
      <sheetName val="t8-01"/>
      <sheetName val="t9-01"/>
      <sheetName val="t10-01"/>
      <sheetName val="t11-01"/>
      <sheetName val="t12-"/>
      <sheetName val="t3"/>
      <sheetName val="t4"/>
      <sheetName val="t5"/>
      <sheetName val="t06"/>
      <sheetName val="t07"/>
      <sheetName val="t08"/>
      <sheetName val="t09"/>
      <sheetName val="t11"/>
      <sheetName val="t12"/>
      <sheetName val="0103"/>
      <sheetName val="0203"/>
      <sheetName val="th-nop"/>
      <sheetName val="T.K H.T.T5"/>
      <sheetName val="T.K T7"/>
      <sheetName val="TK T6"/>
      <sheetName val="T.K T5"/>
      <sheetName val="Bang thong ke hang ton"/>
      <sheetName val="thong ke "/>
      <sheetName val="T.KT04"/>
      <sheetName val="Co quan TCT"/>
      <sheetName val="BOT"/>
      <sheetName val="BOT (PA chon)"/>
      <sheetName val="Yaly &amp; Ri Ninh"/>
      <sheetName val="Thuy dien Na Loi"/>
      <sheetName val="bang so sanh tong hop"/>
      <sheetName val="bang so sanh tong hop (ty le)"/>
      <sheetName val="thu nhap binh quan (2)"/>
      <sheetName val="dang huong"/>
      <sheetName val="phuong an 1"/>
      <sheetName val="phuong an 1 (2)"/>
      <sheetName val="phuong an2"/>
      <sheetName val="tong hop BQ"/>
      <sheetName val="Binhquan3"/>
      <sheetName val="tong hop BQ-1"/>
      <sheetName val="phuong an chon"/>
      <sheetName val="bang so sanh tong hop ( PA chon"/>
      <sheetName val="dang ap dung"/>
      <sheetName val="bang tong hop (dang huong)"/>
      <sheetName val="L-THANG03"/>
      <sheetName val="L-THANG04"/>
      <sheetName val="luongthuong"/>
      <sheetName val="tkcb-cnv"/>
      <sheetName val="KETQUAHOC"/>
      <sheetName val="KHACHSAN"/>
      <sheetName val="THANHTOAN"/>
      <sheetName val="BC-BANHANG"/>
      <sheetName val="DOANH SO"/>
      <sheetName val="BD-SINH VIEN"/>
      <sheetName val="luongsanpham"/>
      <sheetName val="TUYENSINH02"/>
      <sheetName val="cuocphi"/>
      <sheetName val="banhang"/>
      <sheetName val="bh-thang4"/>
      <sheetName val="[IBASE2.XLSѝTNHNoi"/>
      <sheetName val="THQI"/>
      <sheetName val="T6"/>
      <sheetName val="THQII"/>
      <sheetName val="Trung"/>
      <sheetName val="THQIII"/>
      <sheetName val="THT nam 04"/>
      <sheetName val="Km282-Km_x0003__x0000_3"/>
      <sheetName val="Co~g hop 1,5x1,5"/>
      <sheetName val="Nhap lieu"/>
      <sheetName val="PGT"/>
      <sheetName val="Tien dien"/>
      <sheetName val="Thue GTGT"/>
      <sheetName val="HD1"/>
      <sheetName val="HD4"/>
      <sheetName val="HD3"/>
      <sheetName val="HD5"/>
      <sheetName val="HD7"/>
      <sheetName val="HD6"/>
      <sheetName val="HD2"/>
      <sheetName val="CV di trong  dong"/>
      <sheetName val="TH_BQ"/>
      <sheetName val="GIA NUOC"/>
      <sheetName val="GIA DIEN THOAI"/>
      <sheetName val="GIA DIEN"/>
      <sheetName val="chiet tinh XD"/>
      <sheetName val="Triet T"/>
      <sheetName val="Phan tich gia"/>
      <sheetName val="pHAN CONG"/>
      <sheetName val="GIA XD"/>
      <sheetName val="Thi_sinh"/>
      <sheetName val="Luong"/>
      <sheetName val="HethongDebai"/>
      <sheetName val="TH131"/>
      <sheetName val="TH155&amp;156"/>
      <sheetName val="TH152"/>
      <sheetName val="TH153"/>
      <sheetName val="TH331"/>
      <sheetName val="KhoDL"/>
      <sheetName val="THSPHH"/>
      <sheetName val="THVL"/>
      <sheetName val="DMTK"/>
      <sheetName val="DMKH"/>
      <sheetName val="DMNB"/>
      <sheetName val="DMNV"/>
      <sheetName val="cn"/>
      <sheetName val="ct"/>
      <sheetName val="Nc"/>
      <sheetName val="pt"/>
      <sheetName val="ql"/>
      <sheetName val="ql (2)"/>
      <sheetName val="4"/>
      <sheetName val="Sheet13"/>
      <sheetName val="Sheet14"/>
      <sheetName val="Sheet15"/>
      <sheetName val="Sheet16"/>
      <sheetName val="T8-9)"/>
      <sheetName val="Tkedotuoi"/>
      <sheetName val="Tkebactho"/>
      <sheetName val="nhan su"/>
      <sheetName val="2020"/>
      <sheetName val="luong cty"/>
      <sheetName val="bangluong"/>
      <sheetName val="Tkecong"/>
      <sheetName val="thunhap03"/>
      <sheetName val="thungoaiSCTX"/>
      <sheetName val="TRICH73"/>
      <sheetName val=".tuanM"/>
      <sheetName val="BaTrieu-L.con"/>
      <sheetName val="EDT - Ro"/>
      <sheetName val="Nhap_lieu"/>
      <sheetName val="Khoiluong"/>
      <sheetName val="Vattu"/>
      <sheetName val="Trungchuyen"/>
      <sheetName val="Bu"/>
      <sheetName val="Chitiet"/>
      <sheetName val="Dinh_ha nha"/>
      <sheetName val="20+590"/>
      <sheetName val="20+1218"/>
      <sheetName val="22+456"/>
      <sheetName val="23+200"/>
      <sheetName val="23+327"/>
      <sheetName val="23+468"/>
    </sheetNames>
    <sheetDataSet>
      <sheetData sheetId="0" refreshError="1">
        <row r="7">
          <cell r="AH7" t="str">
            <v>SP1</v>
          </cell>
          <cell r="AI7" t="str">
            <v>SOLVENT CLEANING   (SSPC-SP-1)</v>
          </cell>
          <cell r="AJ7">
            <v>60</v>
          </cell>
          <cell r="AK7">
            <v>60</v>
          </cell>
          <cell r="AL7">
            <v>60</v>
          </cell>
        </row>
        <row r="8">
          <cell r="AH8" t="str">
            <v>SP2</v>
          </cell>
          <cell r="AI8" t="str">
            <v>HAND CLEANING   (SSPC-SP-2)</v>
          </cell>
          <cell r="AJ8">
            <v>50</v>
          </cell>
          <cell r="AK8">
            <v>50</v>
          </cell>
          <cell r="AL8">
            <v>50</v>
          </cell>
        </row>
        <row r="9">
          <cell r="AH9" t="str">
            <v>SP3</v>
          </cell>
          <cell r="AI9" t="str">
            <v>POWER CLEANING   (SSPC-SP-3)</v>
          </cell>
          <cell r="AJ9">
            <v>50</v>
          </cell>
          <cell r="AK9">
            <v>50</v>
          </cell>
          <cell r="AL9">
            <v>50</v>
          </cell>
        </row>
        <row r="10">
          <cell r="AH10" t="str">
            <v>SP5</v>
          </cell>
          <cell r="AI10" t="str">
            <v>WHITE METAL BLAST   (SSPC-SP-5)</v>
          </cell>
          <cell r="AJ10">
            <v>90</v>
          </cell>
          <cell r="AK10">
            <v>90</v>
          </cell>
          <cell r="AL10">
            <v>90</v>
          </cell>
        </row>
        <row r="11">
          <cell r="AH11" t="str">
            <v>SP6</v>
          </cell>
          <cell r="AI11" t="str">
            <v>COMMERCIAL BLAST (SSPC-SP-6)</v>
          </cell>
          <cell r="AJ11">
            <v>70</v>
          </cell>
          <cell r="AK11">
            <v>70</v>
          </cell>
          <cell r="AL11">
            <v>70</v>
          </cell>
        </row>
        <row r="12">
          <cell r="AH12" t="str">
            <v>SP7</v>
          </cell>
          <cell r="AI12" t="str">
            <v>BRUSH OFF BLAST CLEANING (SSPC-SP7)</v>
          </cell>
          <cell r="AJ12">
            <v>50</v>
          </cell>
          <cell r="AK12">
            <v>50</v>
          </cell>
          <cell r="AL12">
            <v>50</v>
          </cell>
        </row>
        <row r="13">
          <cell r="AH13" t="str">
            <v>SP8</v>
          </cell>
          <cell r="AI13" t="str">
            <v>PICKLING  (SSPC-SP-8)</v>
          </cell>
          <cell r="AJ13">
            <v>350</v>
          </cell>
          <cell r="AK13">
            <v>350</v>
          </cell>
          <cell r="AL13">
            <v>350</v>
          </cell>
        </row>
        <row r="14">
          <cell r="AH14" t="str">
            <v>SP10</v>
          </cell>
          <cell r="AI14" t="str">
            <v>NEAR WHITE BLAST (SSPC-SP-10)</v>
          </cell>
          <cell r="AJ14">
            <v>80</v>
          </cell>
          <cell r="AK14">
            <v>80</v>
          </cell>
          <cell r="AL14">
            <v>80</v>
          </cell>
        </row>
        <row r="16">
          <cell r="AH16" t="str">
            <v>RLP</v>
          </cell>
          <cell r="AI16" t="str">
            <v>RED LEAD PRIMER</v>
          </cell>
          <cell r="AJ16" t="str">
            <v>0101</v>
          </cell>
          <cell r="AK16" t="str">
            <v>905(OP-91)</v>
          </cell>
          <cell r="AL16" t="str">
            <v>210</v>
          </cell>
          <cell r="AM16">
            <v>1</v>
          </cell>
          <cell r="AN16">
            <v>9.1999999999999993</v>
          </cell>
          <cell r="AO16">
            <v>9.6999999999999993</v>
          </cell>
          <cell r="AP16">
            <v>14.8</v>
          </cell>
          <cell r="AQ16">
            <v>47.83</v>
          </cell>
          <cell r="AR16">
            <v>45.36</v>
          </cell>
          <cell r="AS16">
            <v>38.51</v>
          </cell>
          <cell r="AT16">
            <v>440</v>
          </cell>
          <cell r="AU16">
            <v>440</v>
          </cell>
          <cell r="AV16">
            <v>570</v>
          </cell>
        </row>
        <row r="17">
          <cell r="AI17" t="str">
            <v>RED LEAD PRIMER</v>
          </cell>
          <cell r="AJ17" t="str">
            <v>0102</v>
          </cell>
          <cell r="AK17" t="str">
            <v>906(OP-92)</v>
          </cell>
          <cell r="AL17" t="str">
            <v>220</v>
          </cell>
          <cell r="AM17">
            <v>1</v>
          </cell>
          <cell r="AN17">
            <v>8.7799999999999994</v>
          </cell>
          <cell r="AO17">
            <v>10</v>
          </cell>
          <cell r="AP17">
            <v>12.4</v>
          </cell>
          <cell r="AQ17">
            <v>47.83</v>
          </cell>
          <cell r="AR17">
            <v>42</v>
          </cell>
          <cell r="AS17">
            <v>38.71</v>
          </cell>
          <cell r="AT17">
            <v>420</v>
          </cell>
          <cell r="AU17">
            <v>420</v>
          </cell>
          <cell r="AV17">
            <v>480</v>
          </cell>
        </row>
        <row r="18">
          <cell r="AI18" t="str">
            <v>B P RED LEAD PRIMER</v>
          </cell>
          <cell r="AJ18" t="str">
            <v>0103</v>
          </cell>
          <cell r="AK18" t="str">
            <v>911</v>
          </cell>
          <cell r="AM18">
            <v>1</v>
          </cell>
          <cell r="AN18">
            <v>8.44</v>
          </cell>
          <cell r="AO18">
            <v>9</v>
          </cell>
          <cell r="AQ18">
            <v>45</v>
          </cell>
          <cell r="AR18">
            <v>42.22</v>
          </cell>
          <cell r="AT18">
            <v>380</v>
          </cell>
          <cell r="AU18">
            <v>380</v>
          </cell>
        </row>
        <row r="19">
          <cell r="AH19" t="str">
            <v>ATP</v>
          </cell>
          <cell r="AI19" t="str">
            <v xml:space="preserve">ALUMINUM TRIPOLYPHOSPHATE PRIMER </v>
          </cell>
          <cell r="AJ19" t="str">
            <v>0107</v>
          </cell>
          <cell r="AK19" t="str">
            <v>992</v>
          </cell>
          <cell r="AL19" t="str">
            <v>221</v>
          </cell>
          <cell r="AM19">
            <v>1</v>
          </cell>
          <cell r="AN19">
            <v>12.6</v>
          </cell>
          <cell r="AO19">
            <v>7.09</v>
          </cell>
          <cell r="AP19">
            <v>11.4</v>
          </cell>
          <cell r="AQ19">
            <v>39.68</v>
          </cell>
          <cell r="AR19">
            <v>42.31</v>
          </cell>
          <cell r="AS19">
            <v>38.6</v>
          </cell>
          <cell r="AT19">
            <v>500</v>
          </cell>
          <cell r="AU19">
            <v>300</v>
          </cell>
          <cell r="AV19">
            <v>440</v>
          </cell>
        </row>
        <row r="20">
          <cell r="AH20" t="str">
            <v>AZCP</v>
          </cell>
          <cell r="AI20" t="str">
            <v xml:space="preserve">ALKYD ZINC CHROMATE PRIMER </v>
          </cell>
          <cell r="AJ20" t="str">
            <v>0111</v>
          </cell>
          <cell r="AK20" t="str">
            <v>907(OP-93)</v>
          </cell>
          <cell r="AL20" t="str">
            <v>240</v>
          </cell>
          <cell r="AM20">
            <v>1</v>
          </cell>
          <cell r="AN20">
            <v>10.9</v>
          </cell>
          <cell r="AO20">
            <v>10.6</v>
          </cell>
          <cell r="AP20">
            <v>9</v>
          </cell>
          <cell r="AQ20">
            <v>40.369999999999997</v>
          </cell>
          <cell r="AR20">
            <v>41.51</v>
          </cell>
          <cell r="AS20">
            <v>40.89</v>
          </cell>
          <cell r="AT20">
            <v>440</v>
          </cell>
          <cell r="AU20">
            <v>440</v>
          </cell>
          <cell r="AV20">
            <v>368</v>
          </cell>
        </row>
        <row r="21">
          <cell r="AH21" t="str">
            <v>ROP</v>
          </cell>
          <cell r="AI21" t="str">
            <v xml:space="preserve">RED OXIDE PRIMER </v>
          </cell>
          <cell r="AJ21" t="str">
            <v>0121</v>
          </cell>
          <cell r="AK21" t="str">
            <v>904(OP-95)</v>
          </cell>
          <cell r="AL21" t="str">
            <v>230</v>
          </cell>
          <cell r="AM21">
            <v>1</v>
          </cell>
          <cell r="AN21">
            <v>6.5</v>
          </cell>
          <cell r="AO21">
            <v>8.1999999999999993</v>
          </cell>
          <cell r="AP21">
            <v>5.2</v>
          </cell>
          <cell r="AQ21">
            <v>46.15</v>
          </cell>
          <cell r="AR21">
            <v>41.46</v>
          </cell>
          <cell r="AS21">
            <v>57.12</v>
          </cell>
          <cell r="AT21">
            <v>300</v>
          </cell>
          <cell r="AU21">
            <v>340</v>
          </cell>
          <cell r="AV21">
            <v>297</v>
          </cell>
        </row>
        <row r="22">
          <cell r="AH22" t="str">
            <v>GS</v>
          </cell>
          <cell r="AI22" t="str">
            <v xml:space="preserve">GRAY SURFACE </v>
          </cell>
          <cell r="AJ22" t="str">
            <v>0141</v>
          </cell>
          <cell r="AK22" t="str">
            <v>501</v>
          </cell>
          <cell r="AL22" t="str">
            <v>090</v>
          </cell>
          <cell r="AM22">
            <v>1</v>
          </cell>
          <cell r="AN22">
            <v>8.1</v>
          </cell>
          <cell r="AO22">
            <v>12.1</v>
          </cell>
          <cell r="AP22">
            <v>12.6</v>
          </cell>
          <cell r="AQ22">
            <v>37.04</v>
          </cell>
          <cell r="AR22">
            <v>37.19</v>
          </cell>
          <cell r="AS22">
            <v>37.94</v>
          </cell>
          <cell r="AT22">
            <v>300</v>
          </cell>
          <cell r="AU22">
            <v>450</v>
          </cell>
          <cell r="AV22">
            <v>478</v>
          </cell>
        </row>
        <row r="23">
          <cell r="AH23" t="str">
            <v>RMP</v>
          </cell>
          <cell r="AI23" t="str">
            <v>READY-MIXED PAINT</v>
          </cell>
          <cell r="AJ23" t="str">
            <v>0151</v>
          </cell>
          <cell r="AK23" t="str">
            <v>111</v>
          </cell>
          <cell r="AL23" t="str">
            <v>100</v>
          </cell>
          <cell r="AM23">
            <v>1</v>
          </cell>
          <cell r="AN23">
            <v>10.9</v>
          </cell>
          <cell r="AO23">
            <v>9.6</v>
          </cell>
          <cell r="AP23">
            <v>10</v>
          </cell>
          <cell r="AQ23">
            <v>41.28</v>
          </cell>
          <cell r="AR23">
            <v>41.67</v>
          </cell>
          <cell r="AS23">
            <v>38</v>
          </cell>
          <cell r="AT23">
            <v>450</v>
          </cell>
          <cell r="AU23">
            <v>400</v>
          </cell>
          <cell r="AV23">
            <v>380</v>
          </cell>
        </row>
        <row r="24">
          <cell r="AH24" t="str">
            <v>FRMP</v>
          </cell>
          <cell r="AI24" t="str">
            <v xml:space="preserve">FLAT READY-MIXED PAINT </v>
          </cell>
          <cell r="AJ24" t="str">
            <v>0153</v>
          </cell>
          <cell r="AK24" t="str">
            <v>508</v>
          </cell>
          <cell r="AM24">
            <v>1</v>
          </cell>
          <cell r="AN24">
            <v>11.8</v>
          </cell>
          <cell r="AO24">
            <v>9.4</v>
          </cell>
          <cell r="AQ24">
            <v>36.44</v>
          </cell>
          <cell r="AR24">
            <v>37.229999999999997</v>
          </cell>
          <cell r="AT24">
            <v>430</v>
          </cell>
          <cell r="AU24">
            <v>350</v>
          </cell>
        </row>
        <row r="25">
          <cell r="AH25" t="str">
            <v>AE</v>
          </cell>
          <cell r="AI25" t="str">
            <v xml:space="preserve">ALKYD ENAMEL </v>
          </cell>
          <cell r="AJ25" t="str">
            <v>0162</v>
          </cell>
          <cell r="AK25" t="str">
            <v>502</v>
          </cell>
          <cell r="AL25" t="str">
            <v>110</v>
          </cell>
          <cell r="AM25">
            <v>1</v>
          </cell>
          <cell r="AN25">
            <v>11.9</v>
          </cell>
          <cell r="AO25">
            <v>12.4</v>
          </cell>
          <cell r="AP25">
            <v>12</v>
          </cell>
          <cell r="AQ25">
            <v>35.29</v>
          </cell>
          <cell r="AR25">
            <v>37.1</v>
          </cell>
          <cell r="AS25">
            <v>37.92</v>
          </cell>
          <cell r="AT25">
            <v>420</v>
          </cell>
          <cell r="AU25">
            <v>460</v>
          </cell>
          <cell r="AV25">
            <v>455</v>
          </cell>
        </row>
        <row r="26">
          <cell r="AH26" t="str">
            <v>AP</v>
          </cell>
          <cell r="AI26" t="str">
            <v>ALUMIN PAINT</v>
          </cell>
          <cell r="AJ26" t="str">
            <v>0152</v>
          </cell>
          <cell r="AK26" t="str">
            <v>103</v>
          </cell>
          <cell r="AL26" t="str">
            <v>310</v>
          </cell>
          <cell r="AM26">
            <v>1</v>
          </cell>
          <cell r="AN26">
            <v>10.9</v>
          </cell>
          <cell r="AO26">
            <v>13.5</v>
          </cell>
          <cell r="AP26">
            <v>13.5</v>
          </cell>
          <cell r="AQ26">
            <v>36.700000000000003</v>
          </cell>
          <cell r="AR26">
            <v>34.07</v>
          </cell>
          <cell r="AS26">
            <v>32.44</v>
          </cell>
          <cell r="AT26">
            <v>400</v>
          </cell>
          <cell r="AU26">
            <v>460</v>
          </cell>
          <cell r="AV26">
            <v>438</v>
          </cell>
        </row>
        <row r="27">
          <cell r="AH27" t="str">
            <v>AMF</v>
          </cell>
          <cell r="AI27" t="str">
            <v>PHEN0LIC-MODIFIED ALKYD M.I.O.FINISH</v>
          </cell>
          <cell r="AJ27" t="str">
            <v>4690(Ar-900)</v>
          </cell>
          <cell r="AL27" t="str">
            <v>800</v>
          </cell>
          <cell r="AM27">
            <v>1</v>
          </cell>
          <cell r="AN27">
            <v>19.16</v>
          </cell>
          <cell r="AP27">
            <v>17.8</v>
          </cell>
          <cell r="AQ27">
            <v>26.1</v>
          </cell>
          <cell r="AS27">
            <v>37.869999999999997</v>
          </cell>
          <cell r="AT27">
            <v>500</v>
          </cell>
          <cell r="AV27">
            <v>674</v>
          </cell>
        </row>
        <row r="28">
          <cell r="AH28" t="str">
            <v>GP</v>
          </cell>
          <cell r="AI28" t="str">
            <v xml:space="preserve">GALVAN. STEEL SHEET EHULSION PAINT </v>
          </cell>
          <cell r="AK28" t="str">
            <v>100(OM-12)</v>
          </cell>
          <cell r="AM28">
            <v>1</v>
          </cell>
          <cell r="AO28">
            <v>14.3</v>
          </cell>
          <cell r="AR28">
            <v>47.55</v>
          </cell>
          <cell r="AU28">
            <v>680</v>
          </cell>
        </row>
        <row r="29">
          <cell r="AI29" t="str">
            <v xml:space="preserve">EPOXY RESIN </v>
          </cell>
        </row>
        <row r="30">
          <cell r="AH30" t="str">
            <v>ERLP</v>
          </cell>
          <cell r="AI30" t="str">
            <v xml:space="preserve">EPOXY RED LEAD PRIMER </v>
          </cell>
          <cell r="AJ30" t="str">
            <v>0401</v>
          </cell>
          <cell r="AK30" t="str">
            <v>1007(EP-01)</v>
          </cell>
          <cell r="AM30">
            <v>1</v>
          </cell>
          <cell r="AN30">
            <v>13.7</v>
          </cell>
          <cell r="AO30">
            <v>11.9</v>
          </cell>
          <cell r="AQ30">
            <v>41.61</v>
          </cell>
          <cell r="AR30">
            <v>47.9</v>
          </cell>
          <cell r="AT30">
            <v>570</v>
          </cell>
          <cell r="AU30">
            <v>570</v>
          </cell>
        </row>
        <row r="31">
          <cell r="AH31" t="str">
            <v>EZCP</v>
          </cell>
          <cell r="AI31" t="str">
            <v xml:space="preserve">EPOXY ZINC CHROMATE PRIMER </v>
          </cell>
          <cell r="AJ31" t="str">
            <v>0411</v>
          </cell>
          <cell r="AK31" t="str">
            <v>1008(EP-09)</v>
          </cell>
          <cell r="AL31" t="str">
            <v>56</v>
          </cell>
          <cell r="AM31">
            <v>1</v>
          </cell>
          <cell r="AN31">
            <v>13.7</v>
          </cell>
          <cell r="AO31">
            <v>13.2</v>
          </cell>
          <cell r="AP31">
            <v>15.7</v>
          </cell>
          <cell r="AQ31">
            <v>41.61</v>
          </cell>
          <cell r="AR31">
            <v>43.18</v>
          </cell>
          <cell r="AS31">
            <v>57.32</v>
          </cell>
          <cell r="AT31">
            <v>570</v>
          </cell>
          <cell r="AU31">
            <v>570</v>
          </cell>
          <cell r="AV31">
            <v>900</v>
          </cell>
        </row>
        <row r="32">
          <cell r="AH32" t="str">
            <v>EZRP</v>
          </cell>
          <cell r="AI32" t="str">
            <v xml:space="preserve">EPOXY ZINC RICH PRIMER </v>
          </cell>
          <cell r="AJ32" t="str">
            <v>0416</v>
          </cell>
          <cell r="AK32" t="str">
            <v>1006(EP-03)</v>
          </cell>
          <cell r="AL32" t="str">
            <v>63</v>
          </cell>
          <cell r="AM32">
            <v>1</v>
          </cell>
          <cell r="AN32">
            <v>24.9</v>
          </cell>
          <cell r="AO32">
            <v>18.899999999999999</v>
          </cell>
          <cell r="AP32">
            <v>44.29</v>
          </cell>
          <cell r="AQ32">
            <v>44.18</v>
          </cell>
          <cell r="AR32">
            <v>52.91</v>
          </cell>
          <cell r="AS32">
            <v>29.35</v>
          </cell>
          <cell r="AT32">
            <v>1100</v>
          </cell>
          <cell r="AU32">
            <v>1000</v>
          </cell>
          <cell r="AV32">
            <v>1300</v>
          </cell>
        </row>
        <row r="33">
          <cell r="AH33" t="str">
            <v>EROP</v>
          </cell>
          <cell r="AI33" t="str">
            <v xml:space="preserve">EPOXY RED OXIDE PRIMER </v>
          </cell>
          <cell r="AJ33" t="str">
            <v>0421(Z-500)</v>
          </cell>
          <cell r="AK33" t="str">
            <v>1009(EP-02)</v>
          </cell>
          <cell r="AL33" t="str">
            <v>87</v>
          </cell>
          <cell r="AM33">
            <v>1</v>
          </cell>
          <cell r="AN33">
            <v>11.3</v>
          </cell>
          <cell r="AO33">
            <v>10.9</v>
          </cell>
          <cell r="AP33">
            <v>28.1</v>
          </cell>
          <cell r="AQ33">
            <v>41.59</v>
          </cell>
          <cell r="AR33">
            <v>43.12</v>
          </cell>
          <cell r="AS33">
            <v>39.15</v>
          </cell>
          <cell r="AT33">
            <v>470</v>
          </cell>
          <cell r="AU33">
            <v>470</v>
          </cell>
          <cell r="AV33">
            <v>1100</v>
          </cell>
        </row>
        <row r="34">
          <cell r="AH34" t="str">
            <v>EV</v>
          </cell>
          <cell r="AI34" t="str">
            <v xml:space="preserve">EPOXY VARNISH </v>
          </cell>
          <cell r="AJ34" t="str">
            <v>0450</v>
          </cell>
          <cell r="AK34" t="str">
            <v>1010</v>
          </cell>
          <cell r="AL34" t="str">
            <v>46</v>
          </cell>
          <cell r="AM34">
            <v>1</v>
          </cell>
          <cell r="AN34">
            <v>19</v>
          </cell>
          <cell r="AO34">
            <v>19.399999999999999</v>
          </cell>
          <cell r="AP34">
            <v>21.1</v>
          </cell>
          <cell r="AQ34">
            <v>28.95</v>
          </cell>
          <cell r="AR34">
            <v>28.35</v>
          </cell>
          <cell r="AS34">
            <v>26.07</v>
          </cell>
          <cell r="AT34">
            <v>550</v>
          </cell>
          <cell r="AU34">
            <v>550</v>
          </cell>
          <cell r="AV34">
            <v>550</v>
          </cell>
        </row>
        <row r="35">
          <cell r="AH35" t="str">
            <v>EFC</v>
          </cell>
          <cell r="AI35" t="str">
            <v xml:space="preserve">EPOXY FINISH COATING </v>
          </cell>
          <cell r="AJ35" t="str">
            <v>0451</v>
          </cell>
          <cell r="AK35" t="str">
            <v>1001(EP-04)</v>
          </cell>
          <cell r="AL35" t="str">
            <v>86</v>
          </cell>
          <cell r="AM35">
            <v>1</v>
          </cell>
          <cell r="AN35">
            <v>16.8</v>
          </cell>
          <cell r="AO35">
            <v>18.3</v>
          </cell>
          <cell r="AP35">
            <v>34.9</v>
          </cell>
          <cell r="AQ35">
            <v>41.67</v>
          </cell>
          <cell r="AR35">
            <v>38.25</v>
          </cell>
          <cell r="AS35">
            <v>22.92</v>
          </cell>
          <cell r="AT35">
            <v>700</v>
          </cell>
          <cell r="AU35">
            <v>700</v>
          </cell>
          <cell r="AV35">
            <v>800</v>
          </cell>
        </row>
        <row r="36">
          <cell r="AH36" t="str">
            <v>CTE</v>
          </cell>
          <cell r="AI36" t="str">
            <v xml:space="preserve">COAL TAR EPOXY HB </v>
          </cell>
          <cell r="AJ36" t="str">
            <v>0459</v>
          </cell>
          <cell r="AK36" t="str">
            <v>1004(EP-06)</v>
          </cell>
          <cell r="AL36" t="str">
            <v>58</v>
          </cell>
          <cell r="AM36">
            <v>1</v>
          </cell>
          <cell r="AN36">
            <v>7.9</v>
          </cell>
          <cell r="AO36">
            <v>7.6</v>
          </cell>
          <cell r="AQ36">
            <v>50.63</v>
          </cell>
          <cell r="AR36">
            <v>52.63</v>
          </cell>
          <cell r="AT36">
            <v>400</v>
          </cell>
          <cell r="AU36">
            <v>400</v>
          </cell>
          <cell r="AV36">
            <v>700</v>
          </cell>
        </row>
        <row r="37">
          <cell r="AH37" t="str">
            <v>IZRP</v>
          </cell>
          <cell r="AI37" t="str">
            <v xml:space="preserve">INORGANIC ZINC RICH PRIMER </v>
          </cell>
          <cell r="AJ37" t="str">
            <v>4120(Z-120HB)</v>
          </cell>
          <cell r="AK37" t="str">
            <v>1011(IZ-01)</v>
          </cell>
          <cell r="AL37" t="str">
            <v>33</v>
          </cell>
          <cell r="AM37">
            <v>1</v>
          </cell>
          <cell r="AN37">
            <v>19.399999999999999</v>
          </cell>
          <cell r="AO37">
            <v>15.6</v>
          </cell>
          <cell r="AP37">
            <v>30.3</v>
          </cell>
          <cell r="AQ37">
            <v>56.7</v>
          </cell>
          <cell r="AR37">
            <v>64.099999999999994</v>
          </cell>
          <cell r="AS37">
            <v>42.9</v>
          </cell>
          <cell r="AT37">
            <v>1100</v>
          </cell>
          <cell r="AU37">
            <v>1000</v>
          </cell>
          <cell r="AV37">
            <v>1300</v>
          </cell>
        </row>
        <row r="38">
          <cell r="AH38" t="str">
            <v>EATP</v>
          </cell>
          <cell r="AI38" t="str">
            <v>EPOXY ALUMINUM TRIPOLYPHOSPHATE PRIMER</v>
          </cell>
          <cell r="AJ38" t="str">
            <v>A-536</v>
          </cell>
          <cell r="AK38" t="str">
            <v>1075</v>
          </cell>
          <cell r="AL38" t="str">
            <v>57</v>
          </cell>
          <cell r="AM38">
            <v>1</v>
          </cell>
          <cell r="AN38">
            <v>18.7</v>
          </cell>
          <cell r="AO38">
            <v>14.7</v>
          </cell>
          <cell r="AP38">
            <v>15.5</v>
          </cell>
          <cell r="AQ38">
            <v>42.78</v>
          </cell>
          <cell r="AR38">
            <v>42.86</v>
          </cell>
          <cell r="AS38">
            <v>39.03</v>
          </cell>
          <cell r="AT38">
            <v>800</v>
          </cell>
          <cell r="AU38">
            <v>630</v>
          </cell>
          <cell r="AV38">
            <v>605</v>
          </cell>
        </row>
        <row r="39">
          <cell r="AH39" t="str">
            <v>EBZRP</v>
          </cell>
          <cell r="AI39" t="str">
            <v xml:space="preserve">EPOXY CURED BASED ZINC RICH PRIMER </v>
          </cell>
          <cell r="AJ39" t="str">
            <v>4180(Z-800)</v>
          </cell>
          <cell r="AK39" t="str">
            <v>1002</v>
          </cell>
          <cell r="AM39">
            <v>1</v>
          </cell>
          <cell r="AN39">
            <v>27.3</v>
          </cell>
          <cell r="AO39">
            <v>15.7</v>
          </cell>
          <cell r="AQ39">
            <v>40.29</v>
          </cell>
          <cell r="AR39">
            <v>38.22</v>
          </cell>
          <cell r="AT39">
            <v>1100</v>
          </cell>
          <cell r="AU39">
            <v>600</v>
          </cell>
        </row>
        <row r="40">
          <cell r="AH40" t="str">
            <v>HBEP</v>
          </cell>
          <cell r="AI40" t="str">
            <v>HIGH BUILD EPOXY POLYAMINE CURED</v>
          </cell>
          <cell r="AJ40" t="str">
            <v>4418(A-418)</v>
          </cell>
          <cell r="AK40" t="str">
            <v>1015</v>
          </cell>
          <cell r="AM40">
            <v>1</v>
          </cell>
          <cell r="AN40">
            <v>18.3</v>
          </cell>
          <cell r="AO40">
            <v>13.1</v>
          </cell>
          <cell r="AQ40">
            <v>65.569999999999993</v>
          </cell>
          <cell r="AR40">
            <v>83.97</v>
          </cell>
          <cell r="AT40">
            <v>1200</v>
          </cell>
          <cell r="AU40">
            <v>1100</v>
          </cell>
        </row>
        <row r="41">
          <cell r="AH41" t="str">
            <v>HSCP</v>
          </cell>
          <cell r="AI41" t="str">
            <v>HIGH SOILD EPOXY POLYAMINE CURED PRIMER</v>
          </cell>
          <cell r="AJ41" t="str">
            <v>4418(A-448)</v>
          </cell>
          <cell r="AK41">
            <v>1017</v>
          </cell>
          <cell r="AM41">
            <v>1</v>
          </cell>
          <cell r="AN41">
            <v>20.309999999999999</v>
          </cell>
          <cell r="AO41">
            <v>13.1</v>
          </cell>
          <cell r="AQ41">
            <v>64</v>
          </cell>
          <cell r="AR41">
            <v>83.97</v>
          </cell>
          <cell r="AT41">
            <v>1300</v>
          </cell>
          <cell r="AU41">
            <v>1100</v>
          </cell>
        </row>
        <row r="42">
          <cell r="AH42" t="str">
            <v>EEA</v>
          </cell>
          <cell r="AI42" t="str">
            <v>EPOXY ENAMEL AMINE ADDUCT CURED</v>
          </cell>
          <cell r="AJ42" t="str">
            <v>4450(A-500)</v>
          </cell>
          <cell r="AK42" t="str">
            <v>1014</v>
          </cell>
          <cell r="AM42">
            <v>1</v>
          </cell>
          <cell r="AN42">
            <v>23.8</v>
          </cell>
          <cell r="AO42">
            <v>11.4</v>
          </cell>
          <cell r="AQ42">
            <v>37.82</v>
          </cell>
          <cell r="AR42">
            <v>83.33</v>
          </cell>
          <cell r="AT42">
            <v>900</v>
          </cell>
          <cell r="AU42">
            <v>950</v>
          </cell>
        </row>
        <row r="43">
          <cell r="AH43" t="str">
            <v>NEP</v>
          </cell>
          <cell r="AI43" t="str">
            <v>NON-REACTIVE EPOXY PRIMER</v>
          </cell>
          <cell r="AJ43" t="str">
            <v>4405(A-505)</v>
          </cell>
          <cell r="AM43">
            <v>1</v>
          </cell>
          <cell r="AN43">
            <v>19.2</v>
          </cell>
          <cell r="AQ43">
            <v>41.67</v>
          </cell>
          <cell r="AT43">
            <v>800</v>
          </cell>
        </row>
        <row r="44">
          <cell r="AH44" t="str">
            <v>ZCOP</v>
          </cell>
          <cell r="AI44" t="str">
            <v xml:space="preserve">ZINC CHROMATE-RED OXIDE/EPOXY PRIMER </v>
          </cell>
          <cell r="AJ44" t="str">
            <v>4451(A-510)</v>
          </cell>
          <cell r="AK44" t="str">
            <v>1016</v>
          </cell>
          <cell r="AM44">
            <v>1</v>
          </cell>
          <cell r="AN44">
            <v>18.2</v>
          </cell>
          <cell r="AO44">
            <v>8.1999999999999993</v>
          </cell>
          <cell r="AQ44">
            <v>42.86</v>
          </cell>
          <cell r="AR44">
            <v>85.37</v>
          </cell>
          <cell r="AT44">
            <v>780</v>
          </cell>
          <cell r="AU44">
            <v>700</v>
          </cell>
        </row>
        <row r="45">
          <cell r="AH45" t="str">
            <v>EPC</v>
          </cell>
          <cell r="AI45" t="str">
            <v xml:space="preserve">EPOXY ENAMEL/POLYAMIDE CURED </v>
          </cell>
          <cell r="AJ45" t="str">
            <v>4415(A-515)</v>
          </cell>
          <cell r="AM45">
            <v>1</v>
          </cell>
          <cell r="AN45">
            <v>19.8</v>
          </cell>
          <cell r="AQ45">
            <v>42.93</v>
          </cell>
          <cell r="AT45">
            <v>850</v>
          </cell>
        </row>
        <row r="46">
          <cell r="AI46" t="str">
            <v>EPOXY NON-SKID SURFACING</v>
          </cell>
          <cell r="AJ46" t="str">
            <v>4425(A-525)</v>
          </cell>
          <cell r="AK46" t="str">
            <v>1018</v>
          </cell>
          <cell r="AM46">
            <v>1</v>
          </cell>
          <cell r="AN46">
            <v>18</v>
          </cell>
          <cell r="AO46">
            <v>31.3</v>
          </cell>
          <cell r="AQ46">
            <v>37.78</v>
          </cell>
          <cell r="AR46">
            <v>47.92</v>
          </cell>
          <cell r="AT46">
            <v>680</v>
          </cell>
          <cell r="AU46">
            <v>1500</v>
          </cell>
        </row>
        <row r="47">
          <cell r="AH47" t="str">
            <v>EPAP</v>
          </cell>
          <cell r="AI47" t="str">
            <v>EPOXY-POLYAMIDE,ALLOY PRIMER.</v>
          </cell>
          <cell r="AJ47" t="str">
            <v>4465(A-650)</v>
          </cell>
          <cell r="AK47">
            <v>1020</v>
          </cell>
          <cell r="AM47">
            <v>1</v>
          </cell>
          <cell r="AN47">
            <v>21</v>
          </cell>
          <cell r="AO47">
            <v>26.92</v>
          </cell>
          <cell r="AQ47">
            <v>42.86</v>
          </cell>
          <cell r="AR47">
            <v>13</v>
          </cell>
          <cell r="AT47">
            <v>900</v>
          </cell>
          <cell r="AU47">
            <v>350</v>
          </cell>
        </row>
        <row r="48">
          <cell r="AI48" t="str">
            <v>LEAD SILICO CHROMATE EP.PRI./POLYAMIDE CURED</v>
          </cell>
          <cell r="AJ48" t="str">
            <v>4430(A-530)</v>
          </cell>
          <cell r="AM48">
            <v>1</v>
          </cell>
          <cell r="AN48">
            <v>21.97</v>
          </cell>
          <cell r="AQ48">
            <v>37.78</v>
          </cell>
          <cell r="AT48">
            <v>830</v>
          </cell>
        </row>
        <row r="49">
          <cell r="AH49" t="str">
            <v>ERLP</v>
          </cell>
          <cell r="AI49" t="str">
            <v>EPOXY RED LEAD POLYAMIDE CURED PRIMER</v>
          </cell>
          <cell r="AJ49" t="str">
            <v>4440(A-540)</v>
          </cell>
          <cell r="AK49" t="str">
            <v>1051</v>
          </cell>
          <cell r="AM49">
            <v>1</v>
          </cell>
          <cell r="AN49">
            <v>19.399999999999999</v>
          </cell>
          <cell r="AO49">
            <v>15.8</v>
          </cell>
          <cell r="AQ49">
            <v>42.78</v>
          </cell>
          <cell r="AR49">
            <v>43.04</v>
          </cell>
          <cell r="AT49">
            <v>830</v>
          </cell>
          <cell r="AU49">
            <v>680</v>
          </cell>
        </row>
        <row r="50">
          <cell r="AH50" t="str">
            <v>EROP</v>
          </cell>
          <cell r="AI50" t="str">
            <v>RED LEAD-RED OXIDE EP./POLYAMIDE CURED PRI.</v>
          </cell>
          <cell r="AJ50" t="str">
            <v>4445(A-545)</v>
          </cell>
          <cell r="AK50" t="str">
            <v>1060</v>
          </cell>
          <cell r="AM50">
            <v>1</v>
          </cell>
          <cell r="AN50">
            <v>18.7</v>
          </cell>
          <cell r="AO50">
            <v>20.9</v>
          </cell>
          <cell r="AQ50">
            <v>42.78</v>
          </cell>
          <cell r="AR50">
            <v>28.71</v>
          </cell>
          <cell r="AT50">
            <v>800</v>
          </cell>
          <cell r="AU50">
            <v>600</v>
          </cell>
        </row>
        <row r="51">
          <cell r="AH51" t="str">
            <v>ETC</v>
          </cell>
          <cell r="AI51" t="str">
            <v>TAR EPOXY COATING/AMINE CURED</v>
          </cell>
          <cell r="AJ51" t="str">
            <v>4460(A-560)</v>
          </cell>
          <cell r="AK51" t="str">
            <v>1070(EP-10)</v>
          </cell>
          <cell r="AM51">
            <v>1</v>
          </cell>
          <cell r="AN51">
            <v>11.69</v>
          </cell>
          <cell r="AO51">
            <v>12.2</v>
          </cell>
          <cell r="AQ51">
            <v>42.78</v>
          </cell>
          <cell r="AR51">
            <v>57.38</v>
          </cell>
          <cell r="AT51">
            <v>500</v>
          </cell>
          <cell r="AU51">
            <v>700</v>
          </cell>
        </row>
        <row r="52">
          <cell r="AH52" t="str">
            <v>EWB</v>
          </cell>
          <cell r="AI52" t="str">
            <v>WATER BASE EPOXY ENAMEL/POLTAMINE CURED</v>
          </cell>
          <cell r="AJ52" t="str">
            <v>4458(A-580)</v>
          </cell>
          <cell r="AK52" t="str">
            <v>1017(EP-07)</v>
          </cell>
          <cell r="AL52" t="str">
            <v>96</v>
          </cell>
          <cell r="AM52">
            <v>1</v>
          </cell>
          <cell r="AN52">
            <v>34.4</v>
          </cell>
          <cell r="AO52">
            <v>16</v>
          </cell>
          <cell r="AP52">
            <v>32.700000000000003</v>
          </cell>
          <cell r="AQ52">
            <v>37.79</v>
          </cell>
          <cell r="AR52">
            <v>43.75</v>
          </cell>
          <cell r="AS52">
            <v>45.87</v>
          </cell>
          <cell r="AT52">
            <v>1300</v>
          </cell>
          <cell r="AU52">
            <v>700</v>
          </cell>
          <cell r="AV52">
            <v>1500</v>
          </cell>
        </row>
        <row r="53">
          <cell r="AH53" t="str">
            <v>CCTE</v>
          </cell>
          <cell r="AI53" t="str">
            <v>CATALYZED COAL TAR EPOXY POLYAMINE CURED</v>
          </cell>
          <cell r="AJ53" t="str">
            <v>4459(A-590)</v>
          </cell>
          <cell r="AK53" t="str">
            <v>SP-06</v>
          </cell>
          <cell r="AM53">
            <v>1</v>
          </cell>
          <cell r="AN53">
            <v>12.6</v>
          </cell>
          <cell r="AO53">
            <v>32.1</v>
          </cell>
          <cell r="AQ53">
            <v>55.56</v>
          </cell>
          <cell r="AR53">
            <v>42.37</v>
          </cell>
          <cell r="AT53">
            <v>700</v>
          </cell>
          <cell r="AU53">
            <v>1360</v>
          </cell>
        </row>
        <row r="54">
          <cell r="AH54" t="str">
            <v>EPF</v>
          </cell>
          <cell r="AI54" t="str">
            <v>EPOXY-POLYAMINE,FINISH</v>
          </cell>
          <cell r="AJ54" t="str">
            <v>4465(A-650)</v>
          </cell>
          <cell r="AK54" t="str">
            <v>SP-08</v>
          </cell>
          <cell r="AM54">
            <v>1</v>
          </cell>
          <cell r="AN54">
            <v>21</v>
          </cell>
          <cell r="AO54">
            <v>24.4</v>
          </cell>
          <cell r="AQ54">
            <v>42.86</v>
          </cell>
          <cell r="AR54">
            <v>25</v>
          </cell>
          <cell r="AT54">
            <v>900</v>
          </cell>
          <cell r="AU54">
            <v>610</v>
          </cell>
        </row>
        <row r="55">
          <cell r="AH55" t="str">
            <v>EPRLP</v>
          </cell>
          <cell r="AI55" t="str">
            <v>EPOXY/POLYAMINE,RED LEAD PRIMER</v>
          </cell>
          <cell r="AJ55" t="str">
            <v>4570(A-700)</v>
          </cell>
          <cell r="AK55" t="str">
            <v>SP-09</v>
          </cell>
          <cell r="AM55">
            <v>1</v>
          </cell>
          <cell r="AN55">
            <v>21</v>
          </cell>
          <cell r="AO55">
            <v>32</v>
          </cell>
          <cell r="AQ55">
            <v>42.86</v>
          </cell>
          <cell r="AR55">
            <v>23.75</v>
          </cell>
          <cell r="AT55">
            <v>900</v>
          </cell>
          <cell r="AU55">
            <v>760</v>
          </cell>
        </row>
        <row r="56">
          <cell r="AH56" t="str">
            <v>EMOP</v>
          </cell>
          <cell r="AI56" t="str">
            <v xml:space="preserve">EPOXY MIO PRIMER </v>
          </cell>
          <cell r="AJ56" t="str">
            <v>4691(Ar-910)</v>
          </cell>
          <cell r="AK56" t="str">
            <v>1050(EP-20)</v>
          </cell>
          <cell r="AL56" t="str">
            <v>76</v>
          </cell>
          <cell r="AM56">
            <v>1</v>
          </cell>
          <cell r="AN56">
            <v>17.3</v>
          </cell>
          <cell r="AO56">
            <v>9.2799999999999994</v>
          </cell>
          <cell r="AP56">
            <v>30.9</v>
          </cell>
          <cell r="AQ56">
            <v>43.35</v>
          </cell>
          <cell r="AR56">
            <v>31.25</v>
          </cell>
          <cell r="AS56">
            <v>25.89</v>
          </cell>
          <cell r="AT56">
            <v>750</v>
          </cell>
          <cell r="AU56">
            <v>290</v>
          </cell>
          <cell r="AV56">
            <v>800</v>
          </cell>
        </row>
        <row r="57">
          <cell r="AH57" t="str">
            <v>EPCP</v>
          </cell>
          <cell r="AI57" t="str">
            <v>EPOXY-PHENOLIC CURED PRIMER .</v>
          </cell>
          <cell r="AJ57" t="str">
            <v>4691(Ar-910)</v>
          </cell>
          <cell r="AK57" t="str">
            <v>1060</v>
          </cell>
          <cell r="AL57" t="str">
            <v>76</v>
          </cell>
          <cell r="AM57">
            <v>1</v>
          </cell>
          <cell r="AN57">
            <v>17.3</v>
          </cell>
          <cell r="AO57">
            <v>19.2</v>
          </cell>
          <cell r="AP57">
            <v>30.9</v>
          </cell>
          <cell r="AQ57">
            <v>43.35</v>
          </cell>
          <cell r="AR57">
            <v>31.25</v>
          </cell>
          <cell r="AS57">
            <v>25.89</v>
          </cell>
          <cell r="AT57">
            <v>750</v>
          </cell>
          <cell r="AU57">
            <v>600</v>
          </cell>
          <cell r="AV57">
            <v>800</v>
          </cell>
        </row>
        <row r="59">
          <cell r="AI59" t="str">
            <v xml:space="preserve">CHLORINATED RUBBER RESIN </v>
          </cell>
        </row>
        <row r="60">
          <cell r="AH60" t="str">
            <v>CRRLP</v>
          </cell>
          <cell r="AI60" t="str">
            <v xml:space="preserve">CALORINATED RUBBER RED LEAD PRIMER </v>
          </cell>
          <cell r="AJ60" t="str">
            <v>0201</v>
          </cell>
          <cell r="AK60" t="str">
            <v>1402(RF-63)</v>
          </cell>
          <cell r="AL60" t="str">
            <v>530</v>
          </cell>
          <cell r="AM60">
            <v>1</v>
          </cell>
          <cell r="AN60">
            <v>14.7</v>
          </cell>
          <cell r="AO60">
            <v>12.9</v>
          </cell>
          <cell r="AP60">
            <v>15.5</v>
          </cell>
          <cell r="AQ60">
            <v>32.65</v>
          </cell>
          <cell r="AR60">
            <v>37.979999999999997</v>
          </cell>
          <cell r="AS60">
            <v>36.450000000000003</v>
          </cell>
          <cell r="AT60">
            <v>480</v>
          </cell>
          <cell r="AU60">
            <v>490</v>
          </cell>
          <cell r="AV60">
            <v>565</v>
          </cell>
        </row>
        <row r="61">
          <cell r="AH61" t="str">
            <v>CRZCP</v>
          </cell>
          <cell r="AI61" t="str">
            <v>CHLORINATED RUBBER PRIMER ZINC CHROMATE PR.</v>
          </cell>
          <cell r="AJ61" t="str">
            <v>0211</v>
          </cell>
          <cell r="AK61" t="str">
            <v>1450(RF-67)</v>
          </cell>
          <cell r="AL61" t="str">
            <v>540</v>
          </cell>
          <cell r="AM61">
            <v>1</v>
          </cell>
          <cell r="AN61">
            <v>15.5</v>
          </cell>
          <cell r="AO61">
            <v>11.3</v>
          </cell>
          <cell r="AP61">
            <v>14.1</v>
          </cell>
          <cell r="AQ61">
            <v>30.97</v>
          </cell>
          <cell r="AR61">
            <v>42.48</v>
          </cell>
          <cell r="AS61">
            <v>36.450000000000003</v>
          </cell>
          <cell r="AT61">
            <v>480</v>
          </cell>
          <cell r="AU61">
            <v>480</v>
          </cell>
          <cell r="AV61">
            <v>514</v>
          </cell>
        </row>
        <row r="62">
          <cell r="AH62" t="str">
            <v>CRROP</v>
          </cell>
          <cell r="AI62" t="str">
            <v xml:space="preserve">CHLORINATED RUBBER RED OXIDE PRIMER </v>
          </cell>
          <cell r="AJ62" t="str">
            <v>0221</v>
          </cell>
          <cell r="AK62" t="str">
            <v>1403(RF-65)</v>
          </cell>
          <cell r="AL62" t="str">
            <v>510</v>
          </cell>
          <cell r="AM62">
            <v>1</v>
          </cell>
          <cell r="AN62">
            <v>14.6</v>
          </cell>
          <cell r="AO62">
            <v>12.1</v>
          </cell>
          <cell r="AP62">
            <v>31</v>
          </cell>
          <cell r="AQ62">
            <v>30.82</v>
          </cell>
          <cell r="AR62">
            <v>38.020000000000003</v>
          </cell>
          <cell r="AS62">
            <v>38.549999999999997</v>
          </cell>
          <cell r="AT62">
            <v>450</v>
          </cell>
          <cell r="AU62">
            <v>460</v>
          </cell>
          <cell r="AV62">
            <v>1195</v>
          </cell>
        </row>
        <row r="63">
          <cell r="AH63" t="str">
            <v>CRF</v>
          </cell>
          <cell r="AI63" t="str">
            <v xml:space="preserve">CHLORINATED RUBBER FINISH </v>
          </cell>
          <cell r="AJ63" t="str">
            <v>0251</v>
          </cell>
          <cell r="AK63" t="str">
            <v>1401</v>
          </cell>
          <cell r="AL63" t="str">
            <v>520</v>
          </cell>
          <cell r="AM63">
            <v>1</v>
          </cell>
          <cell r="AN63">
            <v>18.899999999999999</v>
          </cell>
          <cell r="AO63">
            <v>15.8</v>
          </cell>
          <cell r="AP63">
            <v>16.7</v>
          </cell>
          <cell r="AQ63">
            <v>31.75</v>
          </cell>
          <cell r="AR63">
            <v>34.18</v>
          </cell>
          <cell r="AS63">
            <v>33.83</v>
          </cell>
          <cell r="AT63">
            <v>600</v>
          </cell>
          <cell r="AU63">
            <v>540</v>
          </cell>
          <cell r="AV63">
            <v>565</v>
          </cell>
        </row>
        <row r="64">
          <cell r="AH64" t="str">
            <v>CRATP</v>
          </cell>
          <cell r="AI64" t="str">
            <v>C RUBBER ALUMINUM TRIPOLYPHOSPHATE PRIMER</v>
          </cell>
          <cell r="AJ64" t="str">
            <v>0203</v>
          </cell>
          <cell r="AL64" t="str">
            <v>531</v>
          </cell>
          <cell r="AM64">
            <v>1</v>
          </cell>
          <cell r="AN64">
            <v>13.4</v>
          </cell>
          <cell r="AP64">
            <v>14.5</v>
          </cell>
          <cell r="AQ64">
            <v>37.31</v>
          </cell>
          <cell r="AS64">
            <v>36.409999999999997</v>
          </cell>
          <cell r="AT64">
            <v>500</v>
          </cell>
          <cell r="AV64">
            <v>528</v>
          </cell>
        </row>
        <row r="65">
          <cell r="AH65" t="str">
            <v>PCRF</v>
          </cell>
          <cell r="AI65" t="str">
            <v>PIGMENTED CHLORINATED RUBBER FINISH</v>
          </cell>
          <cell r="AJ65" t="str">
            <v>4470(C-700)</v>
          </cell>
          <cell r="AK65" t="str">
            <v>RF-51~56</v>
          </cell>
          <cell r="AL65" t="str">
            <v>560</v>
          </cell>
          <cell r="AM65">
            <v>1</v>
          </cell>
          <cell r="AN65">
            <v>27.1</v>
          </cell>
          <cell r="AO65">
            <v>12.3</v>
          </cell>
          <cell r="AP65">
            <v>13.5</v>
          </cell>
          <cell r="AQ65">
            <v>33.21</v>
          </cell>
          <cell r="AR65">
            <v>38.21</v>
          </cell>
          <cell r="AS65">
            <v>33.78</v>
          </cell>
          <cell r="AT65">
            <v>900</v>
          </cell>
          <cell r="AU65">
            <v>470</v>
          </cell>
          <cell r="AV65">
            <v>456</v>
          </cell>
        </row>
        <row r="66">
          <cell r="AH66" t="str">
            <v>CRRLP</v>
          </cell>
          <cell r="AI66" t="str">
            <v xml:space="preserve">CHLORINATED RUBBER RED LEAD PRIMER </v>
          </cell>
          <cell r="AJ66" t="str">
            <v>4575(C-750)</v>
          </cell>
          <cell r="AL66" t="str">
            <v>500</v>
          </cell>
          <cell r="AM66">
            <v>1</v>
          </cell>
          <cell r="AN66">
            <v>17.2</v>
          </cell>
          <cell r="AP66">
            <v>15</v>
          </cell>
          <cell r="AQ66">
            <v>37.79</v>
          </cell>
          <cell r="AS66">
            <v>30.4</v>
          </cell>
          <cell r="AT66">
            <v>650</v>
          </cell>
          <cell r="AV66">
            <v>456</v>
          </cell>
        </row>
        <row r="67">
          <cell r="AH67" t="str">
            <v>CRROP</v>
          </cell>
          <cell r="AI67" t="str">
            <v xml:space="preserve">CHLORINATED RUBBER RED LEAD-RED OXIDE PRIMER </v>
          </cell>
          <cell r="AJ67" t="str">
            <v>4576(C-760)</v>
          </cell>
          <cell r="AL67" t="str">
            <v>550</v>
          </cell>
          <cell r="AM67">
            <v>1</v>
          </cell>
          <cell r="AN67">
            <v>15.9</v>
          </cell>
          <cell r="AP67">
            <v>14.8</v>
          </cell>
          <cell r="AQ67">
            <v>38.99</v>
          </cell>
          <cell r="AS67">
            <v>33.78</v>
          </cell>
          <cell r="AT67">
            <v>620</v>
          </cell>
          <cell r="AV67">
            <v>500</v>
          </cell>
        </row>
        <row r="68">
          <cell r="AI68" t="str">
            <v>CHLORINATED RUBBER BASE M.I.O.COATING</v>
          </cell>
          <cell r="AJ68" t="str">
            <v>4693(Ar-930)</v>
          </cell>
          <cell r="AK68" t="str">
            <v>1452(RF-68)</v>
          </cell>
          <cell r="AL68" t="str">
            <v>600</v>
          </cell>
          <cell r="AM68">
            <v>1</v>
          </cell>
          <cell r="AN68">
            <v>16.399999999999999</v>
          </cell>
          <cell r="AO68">
            <v>13.2</v>
          </cell>
          <cell r="AP68">
            <v>14.8</v>
          </cell>
          <cell r="AQ68">
            <v>37.799999999999997</v>
          </cell>
          <cell r="AR68">
            <v>37.880000000000003</v>
          </cell>
          <cell r="AS68">
            <v>33.72</v>
          </cell>
          <cell r="AT68">
            <v>620</v>
          </cell>
          <cell r="AU68">
            <v>500</v>
          </cell>
          <cell r="AV68">
            <v>499</v>
          </cell>
        </row>
        <row r="71">
          <cell r="AI71" t="str">
            <v xml:space="preserve">SILICONE RESIN </v>
          </cell>
        </row>
        <row r="72">
          <cell r="AH72" t="str">
            <v>HP200</v>
          </cell>
          <cell r="AI72" t="str">
            <v>HEAT-RESISTING PRIMER 200'C ,SILICONE SERIES.</v>
          </cell>
          <cell r="AJ72" t="str">
            <v>0631</v>
          </cell>
          <cell r="AK72" t="str">
            <v>1512</v>
          </cell>
          <cell r="AM72">
            <v>1</v>
          </cell>
          <cell r="AN72">
            <v>16.5</v>
          </cell>
          <cell r="AO72">
            <v>26.2</v>
          </cell>
          <cell r="AQ72">
            <v>36.36</v>
          </cell>
          <cell r="AR72">
            <v>38.17</v>
          </cell>
          <cell r="AT72">
            <v>600</v>
          </cell>
          <cell r="AU72">
            <v>1000</v>
          </cell>
        </row>
        <row r="73">
          <cell r="AH73" t="str">
            <v>HP300</v>
          </cell>
          <cell r="AI73" t="str">
            <v xml:space="preserve">HEAT-RESISTING PRIMER 300'C </v>
          </cell>
          <cell r="AJ73" t="str">
            <v>0632</v>
          </cell>
          <cell r="AK73" t="str">
            <v>1507</v>
          </cell>
          <cell r="AL73" t="str">
            <v>330-1</v>
          </cell>
          <cell r="AM73">
            <v>1</v>
          </cell>
          <cell r="AN73">
            <v>20.7</v>
          </cell>
          <cell r="AO73">
            <v>20.399999999999999</v>
          </cell>
          <cell r="AP73">
            <v>29</v>
          </cell>
          <cell r="AQ73">
            <v>36.229999999999997</v>
          </cell>
          <cell r="AR73">
            <v>38.24</v>
          </cell>
          <cell r="AS73">
            <v>33.76</v>
          </cell>
          <cell r="AT73">
            <v>750</v>
          </cell>
          <cell r="AU73">
            <v>780</v>
          </cell>
          <cell r="AV73">
            <v>979</v>
          </cell>
        </row>
        <row r="74">
          <cell r="AH74" t="str">
            <v>HP500</v>
          </cell>
          <cell r="AI74" t="str">
            <v>HEAT-RESISTING PRIMER 500'C</v>
          </cell>
          <cell r="AJ74" t="str">
            <v>0634</v>
          </cell>
          <cell r="AK74" t="str">
            <v>1501</v>
          </cell>
          <cell r="AM74">
            <v>1</v>
          </cell>
          <cell r="AN74">
            <v>35.799999999999997</v>
          </cell>
          <cell r="AO74">
            <v>34.1</v>
          </cell>
          <cell r="AQ74">
            <v>36.31</v>
          </cell>
          <cell r="AR74">
            <v>38.119999999999997</v>
          </cell>
          <cell r="AT74">
            <v>1300</v>
          </cell>
          <cell r="AU74">
            <v>1300</v>
          </cell>
        </row>
        <row r="75">
          <cell r="AH75" t="str">
            <v>HP600</v>
          </cell>
          <cell r="AI75" t="str">
            <v>HEAT-RESISTING PRIMER 600'C</v>
          </cell>
          <cell r="AJ75" t="str">
            <v>0635</v>
          </cell>
          <cell r="AK75" t="str">
            <v>1500</v>
          </cell>
          <cell r="AL75" t="str">
            <v>320-1</v>
          </cell>
          <cell r="AM75">
            <v>1</v>
          </cell>
          <cell r="AN75">
            <v>44.09</v>
          </cell>
          <cell r="AO75">
            <v>34.1</v>
          </cell>
          <cell r="AP75">
            <v>44.4</v>
          </cell>
          <cell r="AQ75">
            <v>31.75</v>
          </cell>
          <cell r="AR75">
            <v>38.119999999999997</v>
          </cell>
          <cell r="AS75">
            <v>33.78</v>
          </cell>
          <cell r="AT75">
            <v>1400</v>
          </cell>
          <cell r="AU75">
            <v>1300</v>
          </cell>
          <cell r="AV75">
            <v>1500</v>
          </cell>
        </row>
        <row r="76">
          <cell r="AH76" t="str">
            <v>HF200</v>
          </cell>
          <cell r="AI76" t="str">
            <v>HEAT-RESISTING PAINT 200'C SILICONE SREIES.</v>
          </cell>
          <cell r="AJ76" t="str">
            <v>0651</v>
          </cell>
          <cell r="AK76" t="str">
            <v>1504</v>
          </cell>
          <cell r="AM76">
            <v>1</v>
          </cell>
          <cell r="AN76">
            <v>17.5</v>
          </cell>
          <cell r="AO76">
            <v>27.3</v>
          </cell>
          <cell r="AQ76">
            <v>30.29</v>
          </cell>
          <cell r="AR76">
            <v>28.57</v>
          </cell>
          <cell r="AT76">
            <v>530</v>
          </cell>
          <cell r="AU76">
            <v>780</v>
          </cell>
        </row>
        <row r="77">
          <cell r="AH77" t="str">
            <v>HF300</v>
          </cell>
          <cell r="AI77" t="str">
            <v>HEAT-RESISTING PAINT 300'C</v>
          </cell>
          <cell r="AJ77" t="str">
            <v>0652</v>
          </cell>
          <cell r="AK77" t="str">
            <v>1505</v>
          </cell>
          <cell r="AL77" t="str">
            <v>330</v>
          </cell>
          <cell r="AM77">
            <v>1</v>
          </cell>
          <cell r="AN77">
            <v>27.6</v>
          </cell>
          <cell r="AO77">
            <v>27.3</v>
          </cell>
          <cell r="AP77">
            <v>28.4</v>
          </cell>
          <cell r="AQ77">
            <v>27.17</v>
          </cell>
          <cell r="AR77">
            <v>28.57</v>
          </cell>
          <cell r="AS77">
            <v>32.54</v>
          </cell>
          <cell r="AT77">
            <v>750</v>
          </cell>
          <cell r="AU77">
            <v>780</v>
          </cell>
          <cell r="AV77">
            <v>924</v>
          </cell>
        </row>
        <row r="78">
          <cell r="AH78" t="str">
            <v>HF400</v>
          </cell>
          <cell r="AI78" t="str">
            <v>HEAT-RESISTING PAINT 400'C ALUM. SERIES.</v>
          </cell>
          <cell r="AJ78" t="str">
            <v>0654</v>
          </cell>
          <cell r="AK78" t="str">
            <v>1503</v>
          </cell>
          <cell r="AM78">
            <v>1</v>
          </cell>
          <cell r="AN78">
            <v>51.61</v>
          </cell>
          <cell r="AO78">
            <v>59.4</v>
          </cell>
          <cell r="AQ78">
            <v>25.19</v>
          </cell>
          <cell r="AR78">
            <v>28.62</v>
          </cell>
          <cell r="AT78">
            <v>1300</v>
          </cell>
          <cell r="AU78">
            <v>1700</v>
          </cell>
        </row>
        <row r="79">
          <cell r="AH79" t="str">
            <v>HF600</v>
          </cell>
          <cell r="AI79" t="str">
            <v>HEAT-RESISTING PAINT 600'C</v>
          </cell>
          <cell r="AJ79" t="str">
            <v>0655</v>
          </cell>
          <cell r="AK79" t="str">
            <v>1508</v>
          </cell>
          <cell r="AL79" t="str">
            <v>320</v>
          </cell>
          <cell r="AM79">
            <v>1</v>
          </cell>
          <cell r="AN79">
            <v>74.400000000000006</v>
          </cell>
          <cell r="AO79">
            <v>52.39</v>
          </cell>
          <cell r="AP79">
            <v>43.5</v>
          </cell>
          <cell r="AQ79">
            <v>20.16</v>
          </cell>
          <cell r="AR79">
            <v>28.63</v>
          </cell>
          <cell r="AS79">
            <v>32.479999999999997</v>
          </cell>
          <cell r="AT79">
            <v>1500</v>
          </cell>
          <cell r="AU79">
            <v>1500</v>
          </cell>
          <cell r="AV79">
            <v>1413</v>
          </cell>
        </row>
        <row r="80">
          <cell r="AH80" t="str">
            <v>ITIP</v>
          </cell>
          <cell r="AI80" t="str">
            <v>THERMOINDICATIVE PAINT INTERBOND TEMP. INDICATING PAINT</v>
          </cell>
          <cell r="AJ80" t="str">
            <v>0654</v>
          </cell>
          <cell r="AK80" t="str">
            <v>HAA-705</v>
          </cell>
          <cell r="AM80">
            <v>1</v>
          </cell>
          <cell r="AN80">
            <v>51.61</v>
          </cell>
          <cell r="AO80">
            <v>68</v>
          </cell>
          <cell r="AQ80">
            <v>25.19</v>
          </cell>
          <cell r="AR80">
            <v>10</v>
          </cell>
          <cell r="AT80">
            <v>1300</v>
          </cell>
          <cell r="AU80">
            <v>680</v>
          </cell>
        </row>
        <row r="82">
          <cell r="AI82" t="str">
            <v xml:space="preserve">POLY-VINYL BUTYRAL RESIN (PVB) </v>
          </cell>
          <cell r="AT82">
            <v>540</v>
          </cell>
          <cell r="AU82">
            <v>570</v>
          </cell>
        </row>
        <row r="83">
          <cell r="AH83" t="str">
            <v>VRLP</v>
          </cell>
          <cell r="AI83" t="str">
            <v>VINYL RED LEAD PRIMER</v>
          </cell>
          <cell r="AJ83" t="str">
            <v>0301</v>
          </cell>
          <cell r="AK83" t="str">
            <v>SP30(VP-71)</v>
          </cell>
          <cell r="AL83" t="str">
            <v xml:space="preserve"> 21</v>
          </cell>
          <cell r="AM83">
            <v>1</v>
          </cell>
          <cell r="AN83">
            <v>21.8</v>
          </cell>
          <cell r="AO83">
            <v>25.3</v>
          </cell>
          <cell r="AP83">
            <v>64.900000000000006</v>
          </cell>
          <cell r="AQ83">
            <v>25.23</v>
          </cell>
          <cell r="AR83">
            <v>23.72</v>
          </cell>
          <cell r="AS83">
            <v>21.57</v>
          </cell>
          <cell r="AT83">
            <v>550</v>
          </cell>
          <cell r="AU83">
            <v>600</v>
          </cell>
          <cell r="AV83">
            <v>1400</v>
          </cell>
        </row>
        <row r="84">
          <cell r="AH84" t="str">
            <v>VZCP</v>
          </cell>
          <cell r="AI84" t="str">
            <v>VINYL ZINC CHRMATE PRIMER</v>
          </cell>
          <cell r="AJ84" t="str">
            <v>0311</v>
          </cell>
          <cell r="AK84" t="str">
            <v>VP-72</v>
          </cell>
          <cell r="AM84">
            <v>1</v>
          </cell>
          <cell r="AN84">
            <v>24.5</v>
          </cell>
          <cell r="AO84">
            <v>28.8</v>
          </cell>
          <cell r="AQ84">
            <v>22.04</v>
          </cell>
          <cell r="AR84">
            <v>19.79</v>
          </cell>
          <cell r="AT84">
            <v>540</v>
          </cell>
          <cell r="AU84">
            <v>570</v>
          </cell>
        </row>
        <row r="85">
          <cell r="AH85" t="str">
            <v>WP</v>
          </cell>
          <cell r="AI85" t="str">
            <v>WASH PRIMER</v>
          </cell>
          <cell r="AJ85" t="str">
            <v>0345</v>
          </cell>
          <cell r="AK85" t="str">
            <v>908(SP-02)</v>
          </cell>
          <cell r="AL85" t="str">
            <v xml:space="preserve"> 11</v>
          </cell>
          <cell r="AM85">
            <v>1</v>
          </cell>
          <cell r="AN85">
            <v>55.83</v>
          </cell>
          <cell r="AO85">
            <v>37.1</v>
          </cell>
          <cell r="AP85">
            <v>78.3</v>
          </cell>
          <cell r="AQ85">
            <v>8.06</v>
          </cell>
          <cell r="AR85">
            <v>11.86</v>
          </cell>
          <cell r="AS85">
            <v>8.94</v>
          </cell>
          <cell r="AT85">
            <v>450</v>
          </cell>
          <cell r="AU85">
            <v>440</v>
          </cell>
          <cell r="AV85">
            <v>700</v>
          </cell>
        </row>
        <row r="86">
          <cell r="AH86" t="str">
            <v>VE</v>
          </cell>
          <cell r="AI86" t="str">
            <v xml:space="preserve">VINYL ENAMEL </v>
          </cell>
          <cell r="AJ86" t="str">
            <v>0351</v>
          </cell>
          <cell r="AK86" t="str">
            <v>SP32(VA-11)</v>
          </cell>
          <cell r="AM86">
            <v>1</v>
          </cell>
          <cell r="AN86">
            <v>29.1</v>
          </cell>
          <cell r="AO86">
            <v>26.21</v>
          </cell>
          <cell r="AQ86">
            <v>18.899999999999999</v>
          </cell>
          <cell r="AR86">
            <v>19.079999999999998</v>
          </cell>
          <cell r="AT86">
            <v>550</v>
          </cell>
          <cell r="AU86">
            <v>500</v>
          </cell>
        </row>
        <row r="87">
          <cell r="AI87" t="str">
            <v>PIGMENTED PVC VINYL FINISH</v>
          </cell>
          <cell r="AJ87" t="str">
            <v>4340(U-400)</v>
          </cell>
          <cell r="AK87" t="str">
            <v>SP34(VA-51)</v>
          </cell>
          <cell r="AM87">
            <v>1</v>
          </cell>
          <cell r="AN87">
            <v>21.2</v>
          </cell>
          <cell r="AO87">
            <v>27.3</v>
          </cell>
          <cell r="AQ87">
            <v>30.19</v>
          </cell>
          <cell r="AR87">
            <v>19.78</v>
          </cell>
          <cell r="AT87">
            <v>640</v>
          </cell>
          <cell r="AU87">
            <v>540</v>
          </cell>
        </row>
        <row r="89">
          <cell r="AI89" t="str">
            <v xml:space="preserve">POLYOL POLYISOCYANATE </v>
          </cell>
        </row>
        <row r="90">
          <cell r="AH90" t="str">
            <v>PCC</v>
          </cell>
          <cell r="AI90" t="str">
            <v xml:space="preserve">POLYURETHANE COATING CLEAR </v>
          </cell>
          <cell r="AJ90" t="str">
            <v>0550</v>
          </cell>
          <cell r="AK90" t="str">
            <v>722</v>
          </cell>
          <cell r="AL90" t="str">
            <v xml:space="preserve"> 67</v>
          </cell>
          <cell r="AM90">
            <v>1</v>
          </cell>
          <cell r="AN90">
            <v>27.8</v>
          </cell>
          <cell r="AO90">
            <v>29.8</v>
          </cell>
          <cell r="AP90">
            <v>81.790000000000006</v>
          </cell>
          <cell r="AQ90">
            <v>25.18</v>
          </cell>
          <cell r="AR90">
            <v>25.17</v>
          </cell>
          <cell r="AS90">
            <v>18.34</v>
          </cell>
          <cell r="AT90">
            <v>700</v>
          </cell>
          <cell r="AU90">
            <v>750</v>
          </cell>
          <cell r="AV90">
            <v>1500</v>
          </cell>
        </row>
        <row r="91">
          <cell r="AH91" t="str">
            <v>PF</v>
          </cell>
          <cell r="AI91" t="str">
            <v>POLYURETHANE COATING</v>
          </cell>
          <cell r="AJ91" t="str">
            <v>0551</v>
          </cell>
          <cell r="AK91" t="str">
            <v>725</v>
          </cell>
          <cell r="AL91" t="str">
            <v xml:space="preserve"> 66</v>
          </cell>
          <cell r="AM91">
            <v>1</v>
          </cell>
          <cell r="AN91">
            <v>33.1</v>
          </cell>
          <cell r="AO91">
            <v>29.8</v>
          </cell>
          <cell r="AP91">
            <v>92.79</v>
          </cell>
          <cell r="AQ91">
            <v>27.19</v>
          </cell>
          <cell r="AR91">
            <v>30.2</v>
          </cell>
          <cell r="AS91">
            <v>18.32</v>
          </cell>
          <cell r="AT91">
            <v>900</v>
          </cell>
          <cell r="AU91">
            <v>900</v>
          </cell>
          <cell r="AV91">
            <v>1700</v>
          </cell>
        </row>
        <row r="92">
          <cell r="AH92" t="str">
            <v>PFC</v>
          </cell>
          <cell r="AI92" t="str">
            <v>POLYURETHANE COATING</v>
          </cell>
          <cell r="AJ92" t="str">
            <v>0551</v>
          </cell>
          <cell r="AK92" t="str">
            <v>UP-04</v>
          </cell>
          <cell r="AL92" t="str">
            <v xml:space="preserve"> 66</v>
          </cell>
          <cell r="AM92">
            <v>1</v>
          </cell>
          <cell r="AN92">
            <v>36.78</v>
          </cell>
          <cell r="AO92">
            <v>16.059999999999999</v>
          </cell>
          <cell r="AP92">
            <v>92.79</v>
          </cell>
          <cell r="AQ92">
            <v>27.19</v>
          </cell>
          <cell r="AR92">
            <v>30.2</v>
          </cell>
          <cell r="AS92">
            <v>18.32</v>
          </cell>
          <cell r="AT92">
            <v>1000</v>
          </cell>
          <cell r="AU92">
            <v>485</v>
          </cell>
          <cell r="AV92">
            <v>1700</v>
          </cell>
        </row>
        <row r="93">
          <cell r="AH93" t="str">
            <v>AICP</v>
          </cell>
          <cell r="AI93" t="str">
            <v>ALIPHATIC ISCYANATE CURED POLYURETHANE FIN.</v>
          </cell>
          <cell r="AJ93" t="str">
            <v>4231(I-300)</v>
          </cell>
          <cell r="AK93" t="str">
            <v>728</v>
          </cell>
          <cell r="AM93">
            <v>1</v>
          </cell>
          <cell r="AN93">
            <v>46.3</v>
          </cell>
          <cell r="AO93">
            <v>56.2</v>
          </cell>
          <cell r="AQ93">
            <v>30.24</v>
          </cell>
          <cell r="AR93">
            <v>30.25</v>
          </cell>
          <cell r="AT93">
            <v>1400</v>
          </cell>
          <cell r="AU93">
            <v>1700</v>
          </cell>
        </row>
        <row r="94">
          <cell r="AI94" t="str">
            <v>POLYURETHANE TANK LINING</v>
          </cell>
          <cell r="AJ94" t="str">
            <v>4230(I-310)</v>
          </cell>
          <cell r="AK94" t="str">
            <v>733</v>
          </cell>
          <cell r="AM94">
            <v>1</v>
          </cell>
          <cell r="AN94">
            <v>37</v>
          </cell>
          <cell r="AO94">
            <v>19.8</v>
          </cell>
          <cell r="AQ94">
            <v>37.840000000000003</v>
          </cell>
          <cell r="AR94">
            <v>28.79</v>
          </cell>
          <cell r="AT94">
            <v>1400</v>
          </cell>
          <cell r="AU94">
            <v>570</v>
          </cell>
        </row>
        <row r="95">
          <cell r="AI95" t="str">
            <v>NON-REACTIVE POLYURETHANE PRIMER</v>
          </cell>
          <cell r="AJ95" t="str">
            <v>4239(I-350)</v>
          </cell>
          <cell r="AM95">
            <v>1</v>
          </cell>
          <cell r="AN95">
            <v>18</v>
          </cell>
          <cell r="AQ95">
            <v>55.56</v>
          </cell>
          <cell r="AT95">
            <v>1000</v>
          </cell>
        </row>
        <row r="96">
          <cell r="AI96" t="str">
            <v>CLEAR POLYURETHANE FINISH</v>
          </cell>
          <cell r="AJ96" t="str">
            <v>4235(I-390)</v>
          </cell>
          <cell r="AK96" t="str">
            <v>1101</v>
          </cell>
          <cell r="AM96">
            <v>1</v>
          </cell>
          <cell r="AN96">
            <v>31.7</v>
          </cell>
          <cell r="AO96">
            <v>17</v>
          </cell>
          <cell r="AQ96">
            <v>37.85</v>
          </cell>
          <cell r="AR96">
            <v>26.47</v>
          </cell>
          <cell r="AT96">
            <v>1200</v>
          </cell>
          <cell r="AU96">
            <v>450</v>
          </cell>
        </row>
        <row r="97">
          <cell r="AI97" t="str">
            <v>URETHANE CHROMATE PRIMER</v>
          </cell>
          <cell r="AJ97" t="str">
            <v>4420(A-200)</v>
          </cell>
          <cell r="AK97" t="str">
            <v>1106</v>
          </cell>
          <cell r="AM97">
            <v>1</v>
          </cell>
          <cell r="AN97">
            <v>21.6</v>
          </cell>
          <cell r="AO97">
            <v>12.5</v>
          </cell>
          <cell r="AQ97">
            <v>37.04</v>
          </cell>
          <cell r="AR97">
            <v>24</v>
          </cell>
          <cell r="AT97">
            <v>800</v>
          </cell>
          <cell r="AU97">
            <v>300</v>
          </cell>
        </row>
        <row r="98">
          <cell r="AI98" t="str">
            <v>ZINC TETROXYCHROMATE BUTYRAL ETCH PRIMER</v>
          </cell>
          <cell r="AJ98" t="str">
            <v>4322(U-220)</v>
          </cell>
          <cell r="AK98" t="str">
            <v>738</v>
          </cell>
          <cell r="AM98">
            <v>1</v>
          </cell>
          <cell r="AN98">
            <v>58.41</v>
          </cell>
          <cell r="AO98">
            <v>69.59</v>
          </cell>
          <cell r="AQ98">
            <v>8.56</v>
          </cell>
          <cell r="AR98">
            <v>28.74</v>
          </cell>
          <cell r="AT98">
            <v>500</v>
          </cell>
          <cell r="AU98">
            <v>2000</v>
          </cell>
        </row>
        <row r="100">
          <cell r="AI100" t="str">
            <v>MASONRY &amp; ACRYLIC PAINT</v>
          </cell>
        </row>
        <row r="101">
          <cell r="AI101" t="str">
            <v>SOLVENT BASE MASONRY PRIMER</v>
          </cell>
          <cell r="AJ101" t="str">
            <v>1541</v>
          </cell>
          <cell r="AL101" t="str">
            <v>140</v>
          </cell>
          <cell r="AM101">
            <v>1</v>
          </cell>
          <cell r="AN101">
            <v>9.6999999999999993</v>
          </cell>
          <cell r="AP101">
            <v>14</v>
          </cell>
          <cell r="AQ101">
            <v>40.21</v>
          </cell>
          <cell r="AS101">
            <v>30.36</v>
          </cell>
          <cell r="AT101">
            <v>390</v>
          </cell>
          <cell r="AV101">
            <v>425</v>
          </cell>
        </row>
        <row r="102">
          <cell r="AI102" t="str">
            <v>WATER BASE MASONRY PRIMER</v>
          </cell>
          <cell r="AJ102" t="str">
            <v>1546</v>
          </cell>
          <cell r="AL102" t="str">
            <v>140-1</v>
          </cell>
          <cell r="AM102">
            <v>1</v>
          </cell>
          <cell r="AN102">
            <v>8.1999999999999993</v>
          </cell>
          <cell r="AP102">
            <v>12</v>
          </cell>
          <cell r="AQ102">
            <v>40.24</v>
          </cell>
          <cell r="AS102">
            <v>33.83</v>
          </cell>
          <cell r="AT102">
            <v>330</v>
          </cell>
          <cell r="AV102">
            <v>406</v>
          </cell>
        </row>
        <row r="103">
          <cell r="AI103" t="str">
            <v>WATER BASE MASONRY PAINT</v>
          </cell>
          <cell r="AJ103" t="str">
            <v>1556</v>
          </cell>
          <cell r="AM103">
            <v>1</v>
          </cell>
          <cell r="AN103">
            <v>11.9</v>
          </cell>
          <cell r="AQ103">
            <v>36.97</v>
          </cell>
          <cell r="AT103">
            <v>440</v>
          </cell>
        </row>
        <row r="104">
          <cell r="AI104" t="str">
            <v xml:space="preserve">ACRYLIC EMULSION PAINT </v>
          </cell>
          <cell r="AJ104" t="str">
            <v>1656</v>
          </cell>
          <cell r="AM104">
            <v>1</v>
          </cell>
          <cell r="AN104">
            <v>9.4</v>
          </cell>
          <cell r="AP104">
            <v>25.8</v>
          </cell>
          <cell r="AQ104">
            <v>38.299999999999997</v>
          </cell>
          <cell r="AS104">
            <v>34.880000000000003</v>
          </cell>
          <cell r="AT104">
            <v>360</v>
          </cell>
          <cell r="AV104">
            <v>900</v>
          </cell>
        </row>
        <row r="105">
          <cell r="AI105" t="str">
            <v xml:space="preserve">EMULSION PAINT </v>
          </cell>
          <cell r="AJ105" t="str">
            <v>1657</v>
          </cell>
          <cell r="AL105" t="str">
            <v>130</v>
          </cell>
          <cell r="AM105">
            <v>1</v>
          </cell>
          <cell r="AN105">
            <v>6.4</v>
          </cell>
          <cell r="AP105">
            <v>5.8</v>
          </cell>
          <cell r="AQ105">
            <v>40.630000000000003</v>
          </cell>
          <cell r="AS105">
            <v>34.83</v>
          </cell>
          <cell r="AT105">
            <v>260</v>
          </cell>
          <cell r="AV105">
            <v>202</v>
          </cell>
        </row>
        <row r="107">
          <cell r="AI107" t="str">
            <v>OTHER PAINT</v>
          </cell>
        </row>
        <row r="108">
          <cell r="AH108" t="str">
            <v>AO</v>
          </cell>
          <cell r="AI108" t="str">
            <v>AMERLOCK-400 100,</v>
          </cell>
          <cell r="AM108">
            <v>1</v>
          </cell>
          <cell r="AO108">
            <v>35</v>
          </cell>
          <cell r="AR108">
            <v>21</v>
          </cell>
          <cell r="AU108">
            <v>735</v>
          </cell>
        </row>
        <row r="109">
          <cell r="AI109" t="str">
            <v>BLACK VARNISH</v>
          </cell>
          <cell r="AJ109" t="str">
            <v>1727</v>
          </cell>
          <cell r="AL109" t="str">
            <v>170</v>
          </cell>
          <cell r="AM109">
            <v>1</v>
          </cell>
          <cell r="AN109">
            <v>5.8</v>
          </cell>
          <cell r="AP109">
            <v>6.2</v>
          </cell>
          <cell r="AQ109">
            <v>34.479999999999997</v>
          </cell>
          <cell r="AS109">
            <v>26.94</v>
          </cell>
          <cell r="AT109">
            <v>200</v>
          </cell>
          <cell r="AV109">
            <v>167</v>
          </cell>
        </row>
        <row r="110">
          <cell r="AI110" t="str">
            <v>NEO WATER PROOF COATING</v>
          </cell>
          <cell r="AJ110" t="str">
            <v>1728</v>
          </cell>
          <cell r="AK110" t="str">
            <v>1018</v>
          </cell>
          <cell r="AL110" t="str">
            <v>160</v>
          </cell>
          <cell r="AM110">
            <v>1</v>
          </cell>
          <cell r="AN110">
            <v>4.4000000000000004</v>
          </cell>
          <cell r="AP110">
            <v>6.7</v>
          </cell>
          <cell r="AQ110">
            <v>227.27</v>
          </cell>
          <cell r="AS110">
            <v>28.81</v>
          </cell>
          <cell r="AT110">
            <v>1000</v>
          </cell>
          <cell r="AV110">
            <v>193</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refreshError="1"/>
      <sheetData sheetId="316" refreshError="1"/>
      <sheetData sheetId="317" refreshError="1"/>
      <sheetData sheetId="318" refreshError="1"/>
      <sheetData sheetId="319" refreshError="1"/>
      <sheetData sheetId="320" refreshError="1"/>
      <sheetData sheetId="321" refreshError="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refreshError="1"/>
      <sheetData sheetId="384" refreshError="1"/>
      <sheetData sheetId="385" refreshError="1"/>
      <sheetData sheetId="386" refreshError="1"/>
      <sheetData sheetId="387" refreshError="1"/>
      <sheetData sheetId="388" refreshError="1"/>
      <sheetData sheetId="389"/>
      <sheetData sheetId="390"/>
      <sheetData sheetId="391"/>
      <sheetData sheetId="392"/>
      <sheetData sheetId="393"/>
      <sheetData sheetId="394"/>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refreshError="1"/>
      <sheetData sheetId="718" refreshError="1"/>
      <sheetData sheetId="719" refreshError="1"/>
      <sheetData sheetId="720" refreshError="1"/>
      <sheetData sheetId="721" refreshError="1"/>
      <sheetData sheetId="722"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切割 MTL"/>
      <sheetName val="切割 DI"/>
      <sheetName val="ESTI."/>
      <sheetName val="DI-ESTI"/>
      <sheetName val="CTP"/>
      <sheetName val="LUONG"/>
      <sheetName val="lphi"/>
      <sheetName val="PLTT"/>
      <sheetName val="KTPLVP"/>
      <sheetName val="KTPL2"/>
      <sheetName val="KHKPHT7-02"/>
      <sheetName val="KHKPHT9-02"/>
      <sheetName val="KHKPHT8-02"/>
      <sheetName val="KHKPHT10-02 "/>
      <sheetName val="lptinh"/>
      <sheetName val="UHNN"/>
      <sheetName val="BHYT02"/>
      <sheetName val="TLL"/>
      <sheetName val="TLL (2)"/>
      <sheetName val="TLLhuyen"/>
      <sheetName val="Dsach"/>
      <sheetName val="TCONG"/>
      <sheetName val="KHKPHT1-02"/>
      <sheetName val="ththdt"/>
      <sheetName val="CPTHU"/>
      <sheetName val="THKPCHD"/>
      <sheetName val="QD100"/>
      <sheetName val="KHKPHT-T6-02"/>
      <sheetName val="XL4Poppy"/>
    </sheetNames>
    <sheetDataSet>
      <sheetData sheetId="0" refreshError="1"/>
      <sheetData sheetId="1" refreshError="1"/>
      <sheetData sheetId="2" refreshError="1"/>
      <sheetData sheetId="3" refreshError="1"/>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i khoan"/>
      <sheetName val="So KT"/>
      <sheetName val="Module2"/>
      <sheetName val="Module1"/>
      <sheetName val="Module3"/>
      <sheetName val="Congty"/>
      <sheetName val="VPPN"/>
      <sheetName val="XN74"/>
      <sheetName val="XN54"/>
      <sheetName val="XN33"/>
      <sheetName val="NK96"/>
      <sheetName val="XL4Test5"/>
    </sheetNames>
    <sheetDataSet>
      <sheetData sheetId="0" refreshError="1">
        <row r="3">
          <cell r="A3" t="str">
            <v>111</v>
          </cell>
          <cell r="B3" t="str">
            <v>TiÒn mÆt - VN§</v>
          </cell>
          <cell r="C3" t="str">
            <v>Nî</v>
          </cell>
        </row>
        <row r="4">
          <cell r="A4" t="str">
            <v>1121</v>
          </cell>
          <cell r="B4" t="str">
            <v>TiÒn göi ng©n hµng - VN§</v>
          </cell>
          <cell r="C4" t="str">
            <v>Nî</v>
          </cell>
        </row>
        <row r="5">
          <cell r="A5" t="str">
            <v>1122</v>
          </cell>
          <cell r="B5" t="str">
            <v>TiÒn göi ng©n hµng - ngo¹i tÖ</v>
          </cell>
          <cell r="C5" t="str">
            <v>Nî</v>
          </cell>
        </row>
        <row r="6">
          <cell r="A6" t="str">
            <v>131</v>
          </cell>
          <cell r="B6" t="str">
            <v>ph¶i thu kh¸ch hµng</v>
          </cell>
          <cell r="C6" t="str">
            <v>Nî</v>
          </cell>
        </row>
        <row r="7">
          <cell r="A7" t="str">
            <v>133</v>
          </cell>
          <cell r="B7" t="str">
            <v>ThuÕ GTGT ®­îc khÊu trõ</v>
          </cell>
          <cell r="C7" t="str">
            <v>Nî</v>
          </cell>
        </row>
        <row r="8">
          <cell r="A8" t="str">
            <v>136</v>
          </cell>
          <cell r="B8" t="str">
            <v xml:space="preserve">Ph¶i thu néi bé </v>
          </cell>
          <cell r="C8" t="str">
            <v>Nî</v>
          </cell>
        </row>
        <row r="9">
          <cell r="A9" t="str">
            <v>138</v>
          </cell>
          <cell r="B9" t="str">
            <v>Ph¶i thu kh¸c</v>
          </cell>
          <cell r="C9" t="str">
            <v>Nî</v>
          </cell>
        </row>
        <row r="10">
          <cell r="A10" t="str">
            <v>141</v>
          </cell>
          <cell r="B10" t="str">
            <v>T¹m øng</v>
          </cell>
          <cell r="C10" t="str">
            <v>Nî</v>
          </cell>
        </row>
        <row r="11">
          <cell r="A11" t="str">
            <v>142</v>
          </cell>
          <cell r="B11" t="str">
            <v>Chi phÝ chê ph©n bæ</v>
          </cell>
          <cell r="C11" t="str">
            <v>Nî</v>
          </cell>
        </row>
        <row r="12">
          <cell r="A12" t="str">
            <v>144</v>
          </cell>
          <cell r="B12" t="str">
            <v>ThÕ chÊp ký quü ký c­îc</v>
          </cell>
          <cell r="C12" t="str">
            <v>Nî</v>
          </cell>
        </row>
        <row r="13">
          <cell r="A13" t="str">
            <v>152</v>
          </cell>
          <cell r="B13" t="str">
            <v>Nguyªn liÖu, vËt liÖu</v>
          </cell>
          <cell r="C13" t="str">
            <v>Nî</v>
          </cell>
        </row>
        <row r="14">
          <cell r="A14" t="str">
            <v>153</v>
          </cell>
          <cell r="B14" t="str">
            <v>C«ng cô, dông cô</v>
          </cell>
          <cell r="C14" t="str">
            <v>Nî</v>
          </cell>
        </row>
        <row r="15">
          <cell r="A15" t="str">
            <v>154</v>
          </cell>
          <cell r="B15" t="str">
            <v xml:space="preserve">Chi phÝ SXKD dë dang </v>
          </cell>
          <cell r="C15" t="str">
            <v>Nî</v>
          </cell>
        </row>
        <row r="16">
          <cell r="A16" t="str">
            <v>155</v>
          </cell>
          <cell r="B16" t="str">
            <v>Thµnh phÈm</v>
          </cell>
          <cell r="C16" t="str">
            <v>Nî</v>
          </cell>
        </row>
        <row r="17">
          <cell r="A17" t="str">
            <v>156</v>
          </cell>
          <cell r="B17" t="str">
            <v>Hµng ho¸</v>
          </cell>
          <cell r="C17" t="str">
            <v>Nî</v>
          </cell>
        </row>
        <row r="18">
          <cell r="A18" t="str">
            <v>211</v>
          </cell>
          <cell r="B18" t="str">
            <v>Tµi s¶n cè ®Þnh h÷u h×nh</v>
          </cell>
          <cell r="C18" t="str">
            <v>Nî</v>
          </cell>
        </row>
        <row r="19">
          <cell r="A19" t="str">
            <v>214</v>
          </cell>
          <cell r="B19" t="str">
            <v xml:space="preserve">Hao mßn TSC§ </v>
          </cell>
          <cell r="C19" t="str">
            <v>Cã</v>
          </cell>
        </row>
        <row r="20">
          <cell r="A20" t="str">
            <v>311</v>
          </cell>
          <cell r="B20" t="str">
            <v>Vay ng¾n h¹n</v>
          </cell>
          <cell r="C20" t="str">
            <v>Cã</v>
          </cell>
        </row>
        <row r="21">
          <cell r="A21" t="str">
            <v>331</v>
          </cell>
          <cell r="B21" t="str">
            <v>Ph¶i tr¶ ng­êi b¸n</v>
          </cell>
          <cell r="C21" t="str">
            <v>Cã</v>
          </cell>
        </row>
        <row r="22">
          <cell r="A22" t="str">
            <v>133</v>
          </cell>
          <cell r="B22" t="str">
            <v>ThuÕ GTGT ®­îc khÊu trõ</v>
          </cell>
          <cell r="C22" t="str">
            <v>Nî</v>
          </cell>
        </row>
        <row r="23">
          <cell r="A23" t="str">
            <v>3331</v>
          </cell>
          <cell r="B23" t="str">
            <v>ThuÕ gi¸ trÞ gia t¨ng ph¶i nép</v>
          </cell>
          <cell r="C23" t="str">
            <v>Cã</v>
          </cell>
        </row>
        <row r="24">
          <cell r="A24" t="str">
            <v>3333</v>
          </cell>
          <cell r="B24" t="str">
            <v>ThuÕ nhËp khÈu</v>
          </cell>
          <cell r="C24" t="str">
            <v>Cã</v>
          </cell>
        </row>
        <row r="25">
          <cell r="A25" t="str">
            <v>3337</v>
          </cell>
          <cell r="B25" t="str">
            <v>ThuÕ nhµ ®Êt, tiÒn thuª ®Êt</v>
          </cell>
          <cell r="C25" t="str">
            <v>Cã</v>
          </cell>
        </row>
        <row r="26">
          <cell r="A26" t="str">
            <v>3338</v>
          </cell>
          <cell r="B26" t="str">
            <v>C¸c lo¹i thuÕ kh¸c</v>
          </cell>
          <cell r="C26" t="str">
            <v>Cã</v>
          </cell>
        </row>
        <row r="27">
          <cell r="A27" t="str">
            <v>334</v>
          </cell>
          <cell r="B27" t="str">
            <v>Ph¶i tr¶ c«ng nh©n viªn</v>
          </cell>
          <cell r="C27" t="str">
            <v>Cã</v>
          </cell>
        </row>
        <row r="28">
          <cell r="A28" t="str">
            <v>336</v>
          </cell>
          <cell r="B28" t="str">
            <v>Ph¶i tr¶ néi bé</v>
          </cell>
          <cell r="C28" t="str">
            <v>Cã</v>
          </cell>
        </row>
        <row r="29">
          <cell r="A29" t="str">
            <v>3382</v>
          </cell>
          <cell r="B29" t="str">
            <v>Kinh phÝ c«ng ®oµn</v>
          </cell>
          <cell r="C29" t="str">
            <v>Cã</v>
          </cell>
        </row>
        <row r="30">
          <cell r="A30" t="str">
            <v>3383</v>
          </cell>
          <cell r="B30" t="str">
            <v>B¶o hiÓm x· héi</v>
          </cell>
          <cell r="C30" t="str">
            <v>Cã</v>
          </cell>
        </row>
        <row r="31">
          <cell r="A31" t="str">
            <v>3384</v>
          </cell>
          <cell r="B31" t="str">
            <v>B¶o hiÓm YTÕ</v>
          </cell>
          <cell r="C31" t="str">
            <v>Cã</v>
          </cell>
        </row>
        <row r="32">
          <cell r="A32" t="str">
            <v>3388</v>
          </cell>
          <cell r="B32" t="str">
            <v>Ph¶i tr¶, ph¶i nép kh¸c</v>
          </cell>
          <cell r="C32" t="str">
            <v>Cã</v>
          </cell>
        </row>
        <row r="33">
          <cell r="A33" t="str">
            <v>341</v>
          </cell>
          <cell r="B33" t="str">
            <v>Vay dµi h¹n</v>
          </cell>
          <cell r="C33" t="str">
            <v>Cã</v>
          </cell>
        </row>
        <row r="34">
          <cell r="A34" t="str">
            <v>411</v>
          </cell>
          <cell r="B34" t="str">
            <v>Nguån vèn kinh doanh</v>
          </cell>
          <cell r="C34" t="str">
            <v>Cã</v>
          </cell>
        </row>
        <row r="35">
          <cell r="A35" t="str">
            <v>412</v>
          </cell>
          <cell r="B35" t="str">
            <v>chªnh lÖch ®¸nh gi¸ tµI s¶n</v>
          </cell>
          <cell r="C35" t="str">
            <v>L</v>
          </cell>
        </row>
        <row r="36">
          <cell r="A36" t="str">
            <v>413</v>
          </cell>
          <cell r="B36" t="str">
            <v>Chªnh lÖch tû gi¸</v>
          </cell>
          <cell r="C36" t="str">
            <v>L</v>
          </cell>
        </row>
        <row r="37">
          <cell r="A37" t="str">
            <v>421</v>
          </cell>
          <cell r="B37" t="str">
            <v xml:space="preserve">L·i /lç ch­a ph©n phèi </v>
          </cell>
          <cell r="C37" t="str">
            <v>L</v>
          </cell>
        </row>
        <row r="38">
          <cell r="A38" t="str">
            <v>511</v>
          </cell>
          <cell r="B38" t="str">
            <v>Doanh thu b¸n s¶n phÈm</v>
          </cell>
          <cell r="C38" t="str">
            <v>Cã</v>
          </cell>
        </row>
        <row r="39">
          <cell r="A39" t="str">
            <v>531</v>
          </cell>
          <cell r="B39" t="str">
            <v>Gi¶m gi¸ hµng b¸n</v>
          </cell>
          <cell r="C39" t="str">
            <v>Cã</v>
          </cell>
        </row>
        <row r="40">
          <cell r="A40" t="str">
            <v>532</v>
          </cell>
          <cell r="B40" t="str">
            <v>Hµng b¸n bÞ tr¶ l¹i</v>
          </cell>
          <cell r="C40" t="str">
            <v>Cã</v>
          </cell>
        </row>
        <row r="41">
          <cell r="A41" t="str">
            <v>621</v>
          </cell>
          <cell r="B41" t="str">
            <v>Chi phÝ NVLiÖu trùc tiÕp</v>
          </cell>
          <cell r="C41" t="str">
            <v>Nî</v>
          </cell>
        </row>
        <row r="42">
          <cell r="A42" t="str">
            <v>622</v>
          </cell>
          <cell r="B42" t="str">
            <v>Chi phÝ nh©n c«ng trùc tiÕp</v>
          </cell>
          <cell r="C42" t="str">
            <v>Nî</v>
          </cell>
        </row>
        <row r="43">
          <cell r="A43" t="str">
            <v>627</v>
          </cell>
          <cell r="B43" t="str">
            <v xml:space="preserve">Chi phÝ s¶n xuÊt chung </v>
          </cell>
          <cell r="C43" t="str">
            <v>Nî</v>
          </cell>
        </row>
        <row r="44">
          <cell r="A44" t="str">
            <v>632</v>
          </cell>
          <cell r="B44" t="str">
            <v>Gi¸ vèn b¸n hµng</v>
          </cell>
          <cell r="C44" t="str">
            <v>Nî</v>
          </cell>
        </row>
        <row r="45">
          <cell r="A45" t="str">
            <v>641</v>
          </cell>
          <cell r="B45" t="str">
            <v xml:space="preserve">Chi phÝ b¸n hµng </v>
          </cell>
          <cell r="C45" t="str">
            <v>Nî</v>
          </cell>
        </row>
        <row r="46">
          <cell r="A46" t="str">
            <v>642</v>
          </cell>
          <cell r="B46" t="str">
            <v>Chi phÝ qu¶n lý doanh nghiÖp</v>
          </cell>
          <cell r="C46" t="str">
            <v>Nî</v>
          </cell>
        </row>
        <row r="47">
          <cell r="A47" t="str">
            <v>711</v>
          </cell>
          <cell r="B47" t="str">
            <v>Thu nhËp ho¹t ®éng tµi chÝnh</v>
          </cell>
          <cell r="C47" t="str">
            <v>Cã</v>
          </cell>
        </row>
        <row r="48">
          <cell r="A48" t="str">
            <v>721</v>
          </cell>
          <cell r="B48" t="str">
            <v>Thu nhËp bÊt th­êng</v>
          </cell>
          <cell r="C48" t="str">
            <v>Cã</v>
          </cell>
        </row>
        <row r="49">
          <cell r="A49" t="str">
            <v>811</v>
          </cell>
          <cell r="B49" t="str">
            <v>Chi phÝ ho¹t ®éng tµi chÝnh</v>
          </cell>
          <cell r="C49" t="str">
            <v>Nî</v>
          </cell>
        </row>
        <row r="50">
          <cell r="A50" t="str">
            <v>821</v>
          </cell>
          <cell r="B50" t="str">
            <v>Chi phÝ ho¹t ®éng tµi chÝnh</v>
          </cell>
          <cell r="C50" t="str">
            <v>Nî</v>
          </cell>
        </row>
        <row r="51">
          <cell r="A51" t="str">
            <v>911</v>
          </cell>
          <cell r="B51" t="str">
            <v>X¸c ®Þnh kÕt qu¶ kinh doanh</v>
          </cell>
          <cell r="C51" t="str">
            <v>L</v>
          </cell>
        </row>
      </sheetData>
      <sheetData sheetId="1"/>
      <sheetData sheetId="2" refreshError="1"/>
      <sheetData sheetId="3" refreshError="1"/>
      <sheetData sheetId="4" refreshError="1"/>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D"/>
      <sheetName val="TN"/>
      <sheetName val="THN"/>
      <sheetName val="CAMAY"/>
      <sheetName val="VL"/>
      <sheetName val="NHANCONGduong"/>
      <sheetName val="Nhan cong cong"/>
      <sheetName val="VUA"/>
      <sheetName val="HSO"/>
      <sheetName val="Phatsinh"/>
      <sheetName val="KHTT"/>
      <sheetName val="00000000"/>
      <sheetName val="10000000"/>
      <sheetName val="20000000"/>
      <sheetName val="30000000"/>
      <sheetName val="XL4Poppy"/>
      <sheetName val="XL4Poppy (2)"/>
      <sheetName val="NHALCONGduong"/>
      <sheetName val="Sheet1"/>
      <sheetName val="Sheet2"/>
      <sheetName val="Sheet3"/>
      <sheetName val="Congty"/>
      <sheetName val="VPPN"/>
      <sheetName val="XN74"/>
      <sheetName val="XN54"/>
      <sheetName val="XN33"/>
      <sheetName val="NK96"/>
      <sheetName val="XL4Test5"/>
      <sheetName val="Nhan cong`#/.g"/>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huc thanh"/>
      <sheetName val="QL1A-QL1A moi"/>
      <sheetName val="C.Bong Lang"/>
      <sheetName val="Vanh dai III (TKKT)"/>
      <sheetName val="SL-NC-MB"/>
      <sheetName val="CX-AD-LC"/>
      <sheetName val="Cau-YBai-Tam"/>
      <sheetName val="XL4Poppy"/>
      <sheetName val="VL"/>
      <sheetName val="NHAN CONG"/>
      <sheetName val="MAY"/>
      <sheetName val="VUA"/>
      <sheetName val="DG CAU"/>
      <sheetName val="THOP CAU"/>
      <sheetName val="TLP CAU"/>
      <sheetName val="DAKT1"/>
      <sheetName val="Sheet3"/>
      <sheetName val="XL4Test5"/>
      <sheetName val="XL4Poppy (2)"/>
      <sheetName val="TH"/>
      <sheetName val="ETH"/>
      <sheetName val="1"/>
      <sheetName val="2"/>
      <sheetName val="3"/>
      <sheetName val="4"/>
      <sheetName val="5"/>
      <sheetName val="6"/>
      <sheetName val="7"/>
      <sheetName val="DT1"/>
      <sheetName val="DT2"/>
      <sheetName val="Sheet1"/>
      <sheetName val="To trinh"/>
      <sheetName val="Sheet2"/>
      <sheetName val="bang2"/>
      <sheetName val="coHoan"/>
      <sheetName val="Congty"/>
      <sheetName val="VPPN"/>
      <sheetName val="XN74"/>
      <sheetName val="XN54"/>
      <sheetName val="XN33"/>
      <sheetName val="NK96"/>
      <sheetName val="KluongKm2,4"/>
      <sheetName val="B.cao"/>
      <sheetName val="T.tiet"/>
      <sheetName val="T.N"/>
      <sheetName val="00000000"/>
      <sheetName val="733,14-km238"/>
      <sheetName val="Km237_733,14"/>
      <sheetName val="Km236"/>
      <sheetName val="Km235"/>
      <sheetName val="Km234"/>
      <sheetName val="Km233s,"/>
      <sheetName val="Km232s"/>
      <sheetName val="Km231,"/>
      <sheetName val="Km230"/>
      <sheetName val="Km229s,"/>
      <sheetName val="228_100-229s"/>
      <sheetName val="Km227_838-228_100"/>
      <sheetName val="Km227-227_838s,"/>
      <sheetName val="Km226"/>
      <sheetName val="Km225,"/>
      <sheetName val="Tong KLBS"/>
      <sheetName val="THKLNT(lantruoc)"/>
      <sheetName val="BGThau"/>
      <sheetName val="00000001"/>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solieu"/>
      <sheetName val="PLV"/>
      <sheetName val="Dongia"/>
      <sheetName val="DTCTtaluy"/>
      <sheetName val="KLDGTT&lt;120%"/>
      <sheetName val="PL2"/>
      <sheetName val="DTnen"/>
      <sheetName val="PL"/>
      <sheetName val="THKL nghiemthu"/>
      <sheetName val="DTCTtaluy (2)"/>
      <sheetName val="KLDGTT&lt;120% (2)"/>
      <sheetName val="TH (2)"/>
      <sheetName val="xxxxxxxx"/>
      <sheetName val="XXXXXXX0"/>
      <sheetName val="10000000"/>
      <sheetName val="XXXXXXX1"/>
      <sheetName val="20000000"/>
      <sheetName val="30000000"/>
    </sheetNames>
    <sheetDataSet>
      <sheetData sheetId="0" refreshError="1">
        <row r="29">
          <cell r="E29">
            <v>9566000</v>
          </cell>
        </row>
      </sheetData>
      <sheetData sheetId="1"/>
      <sheetData sheetId="2"/>
      <sheetData sheetId="3"/>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efreshError="1"/>
      <sheetData sheetId="91"/>
      <sheetData sheetId="92"/>
      <sheetData sheetId="93"/>
      <sheetData sheetId="94"/>
      <sheetData sheetId="95"/>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PTDG"/>
      <sheetName val="DTCT"/>
      <sheetName val="DS cau"/>
      <sheetName val="DANH SACH"/>
      <sheetName val="Sheet1"/>
      <sheetName val="Sheet3"/>
      <sheetName val="00000000"/>
      <sheetName val="10000000"/>
    </sheetNames>
    <sheetDataSet>
      <sheetData sheetId="0" refreshError="1"/>
      <sheetData sheetId="1" refreshError="1"/>
      <sheetData sheetId="2" refreshError="1"/>
      <sheetData sheetId="3" refreshError="1">
        <row r="10">
          <cell r="C10" t="str">
            <v>CÇu ®ång bôt km397+485.75</v>
          </cell>
          <cell r="J10">
            <v>1656805757.0816243</v>
          </cell>
        </row>
        <row r="11">
          <cell r="C11" t="str">
            <v>1. DÇm BTCT D¦L L=24m</v>
          </cell>
          <cell r="J11">
            <v>528800000</v>
          </cell>
        </row>
        <row r="12">
          <cell r="C12" t="str">
            <v>DÇm BTCT D¦L L=24m</v>
          </cell>
          <cell r="D12" t="str">
            <v>DÇm</v>
          </cell>
          <cell r="E12">
            <v>4</v>
          </cell>
          <cell r="F12" t="e">
            <v>#N/A</v>
          </cell>
          <cell r="G12" t="e">
            <v>#N/A</v>
          </cell>
          <cell r="H12" t="e">
            <v>#N/A</v>
          </cell>
          <cell r="I12">
            <v>100000000</v>
          </cell>
          <cell r="J12">
            <v>400000000</v>
          </cell>
        </row>
        <row r="13">
          <cell r="C13" t="str">
            <v>Lao l¾p dÇm BTCT D¦L L=24m</v>
          </cell>
          <cell r="D13" t="str">
            <v>DÇm</v>
          </cell>
          <cell r="E13">
            <v>4</v>
          </cell>
          <cell r="F13" t="e">
            <v>#N/A</v>
          </cell>
          <cell r="G13" t="e">
            <v>#N/A</v>
          </cell>
          <cell r="H13" t="e">
            <v>#N/A</v>
          </cell>
          <cell r="I13">
            <v>28000000</v>
          </cell>
          <cell r="J13">
            <v>112000000</v>
          </cell>
        </row>
        <row r="14">
          <cell r="C14" t="str">
            <v>Mua vµ l¾p ®Æt gèi cÇu b»ng cao su</v>
          </cell>
          <cell r="D14" t="str">
            <v>Gèi</v>
          </cell>
          <cell r="E14">
            <v>8</v>
          </cell>
          <cell r="F14">
            <v>1581785.4</v>
          </cell>
          <cell r="G14">
            <v>30683.100000000002</v>
          </cell>
          <cell r="H14">
            <v>0</v>
          </cell>
          <cell r="I14">
            <v>2100000</v>
          </cell>
          <cell r="J14">
            <v>16800000</v>
          </cell>
        </row>
        <row r="15">
          <cell r="C15" t="str">
            <v>2. Líp phñ mÆt cÇu</v>
          </cell>
          <cell r="J15">
            <v>43209530.30685392</v>
          </cell>
        </row>
        <row r="16">
          <cell r="C16" t="str">
            <v>Bª t«ng t¹o dèc M300</v>
          </cell>
          <cell r="D16" t="str">
            <v>m3</v>
          </cell>
          <cell r="E16">
            <v>19.2</v>
          </cell>
          <cell r="F16">
            <v>574369.22931885719</v>
          </cell>
          <cell r="G16">
            <v>40910.799999999996</v>
          </cell>
          <cell r="H16">
            <v>12642.59325</v>
          </cell>
          <cell r="I16">
            <v>983321.19550532626</v>
          </cell>
          <cell r="J16">
            <v>18879766.953702264</v>
          </cell>
        </row>
        <row r="17">
          <cell r="C17" t="str">
            <v>BTN h¹t mÞn dµy 5cm</v>
          </cell>
          <cell r="D17" t="str">
            <v>m2</v>
          </cell>
          <cell r="E17">
            <v>192</v>
          </cell>
          <cell r="F17">
            <v>42468.434871299731</v>
          </cell>
          <cell r="G17">
            <v>329.74254000000002</v>
          </cell>
          <cell r="H17">
            <v>2021.9958464000001</v>
          </cell>
          <cell r="I17">
            <v>57176.14270663201</v>
          </cell>
          <cell r="J17">
            <v>10977819.399673346</v>
          </cell>
        </row>
        <row r="18">
          <cell r="C18" t="str">
            <v>Cèt thÐp c¸c lo¹i</v>
          </cell>
          <cell r="D18" t="str">
            <v>TÊn</v>
          </cell>
          <cell r="E18">
            <v>1.92</v>
          </cell>
          <cell r="F18">
            <v>4911215.3371428577</v>
          </cell>
          <cell r="G18">
            <v>159406.01</v>
          </cell>
          <cell r="H18">
            <v>99583.053999999989</v>
          </cell>
          <cell r="I18">
            <v>6954137.4757699519</v>
          </cell>
          <cell r="J18">
            <v>13351943.953478307</v>
          </cell>
        </row>
        <row r="19">
          <cell r="C19" t="str">
            <v>3. Lan can tay vÞn b»ng BTCT</v>
          </cell>
          <cell r="D19" t="str">
            <v>md</v>
          </cell>
          <cell r="E19">
            <v>68.8</v>
          </cell>
          <cell r="I19">
            <v>450000</v>
          </cell>
          <cell r="J19">
            <v>30960000</v>
          </cell>
        </row>
        <row r="20">
          <cell r="C20" t="str">
            <v>4. B¶n dÉn KT(300x220x20)cm</v>
          </cell>
          <cell r="D20" t="str">
            <v>b¶n</v>
          </cell>
          <cell r="E20">
            <v>8</v>
          </cell>
          <cell r="I20">
            <v>2200000</v>
          </cell>
          <cell r="J20">
            <v>17600000</v>
          </cell>
        </row>
        <row r="21">
          <cell r="C21" t="str">
            <v>5. Khe co d·n cao su</v>
          </cell>
          <cell r="D21" t="str">
            <v>md</v>
          </cell>
          <cell r="E21">
            <v>16</v>
          </cell>
          <cell r="I21">
            <v>2500000</v>
          </cell>
          <cell r="J21">
            <v>40000000</v>
          </cell>
        </row>
        <row r="22">
          <cell r="C22" t="str">
            <v>6. T­êng hé lan mÒm</v>
          </cell>
          <cell r="D22" t="str">
            <v>md</v>
          </cell>
          <cell r="E22">
            <v>40</v>
          </cell>
          <cell r="I22">
            <v>450000</v>
          </cell>
          <cell r="J22">
            <v>18000000</v>
          </cell>
        </row>
        <row r="23">
          <cell r="C23" t="str">
            <v>7. Mè cÇu</v>
          </cell>
          <cell r="J23">
            <v>910628027.20978248</v>
          </cell>
        </row>
        <row r="24">
          <cell r="C24" t="str">
            <v>Bª t«ng M300</v>
          </cell>
          <cell r="D24" t="str">
            <v>m3</v>
          </cell>
          <cell r="E24">
            <v>1.23</v>
          </cell>
          <cell r="F24">
            <v>563323.6672165714</v>
          </cell>
          <cell r="G24">
            <v>83931.68</v>
          </cell>
          <cell r="H24">
            <v>50524.219980000002</v>
          </cell>
          <cell r="I24">
            <v>1211661.7359944407</v>
          </cell>
          <cell r="J24">
            <v>1490343.9352731621</v>
          </cell>
        </row>
        <row r="25">
          <cell r="C25" t="str">
            <v>Bª t«ng M250</v>
          </cell>
          <cell r="D25" t="str">
            <v>m3</v>
          </cell>
          <cell r="E25">
            <v>410.45</v>
          </cell>
          <cell r="F25">
            <v>467896.36724971433</v>
          </cell>
          <cell r="G25">
            <v>44651.040000000001</v>
          </cell>
          <cell r="H25">
            <v>50524.219980000002</v>
          </cell>
          <cell r="I25">
            <v>913830.47055423819</v>
          </cell>
          <cell r="J25">
            <v>375081716.63898706</v>
          </cell>
        </row>
        <row r="26">
          <cell r="C26" t="str">
            <v>Bª t«ng lãt mãng M100 ®¸ 4x6</v>
          </cell>
          <cell r="D26" t="str">
            <v>m3</v>
          </cell>
          <cell r="E26">
            <v>9</v>
          </cell>
          <cell r="F26">
            <v>261846.0050055357</v>
          </cell>
          <cell r="G26">
            <v>22898.699999999997</v>
          </cell>
          <cell r="H26">
            <v>12040.565000000001</v>
          </cell>
          <cell r="I26">
            <v>476409.41943829454</v>
          </cell>
          <cell r="J26">
            <v>4287684.7749446509</v>
          </cell>
        </row>
        <row r="27">
          <cell r="C27" t="str">
            <v>Cèt thÐp c¸c lo¹i</v>
          </cell>
          <cell r="D27" t="str">
            <v>TÊn</v>
          </cell>
          <cell r="E27">
            <v>28.82</v>
          </cell>
          <cell r="F27">
            <v>4932735.3371428577</v>
          </cell>
          <cell r="G27">
            <v>179831.68000000002</v>
          </cell>
          <cell r="H27">
            <v>210581.53</v>
          </cell>
          <cell r="I27">
            <v>7224454.8297665929</v>
          </cell>
          <cell r="J27">
            <v>208208788.1938732</v>
          </cell>
        </row>
        <row r="28">
          <cell r="C28" t="str">
            <v>§¸ héc x©y tø nãn M100</v>
          </cell>
          <cell r="D28" t="str">
            <v>m3</v>
          </cell>
          <cell r="E28">
            <v>46.5</v>
          </cell>
          <cell r="F28">
            <v>278810.8254982286</v>
          </cell>
          <cell r="G28">
            <v>35358.619999999995</v>
          </cell>
          <cell r="H28">
            <v>0</v>
          </cell>
          <cell r="I28">
            <v>488783.70716064883</v>
          </cell>
          <cell r="J28">
            <v>22728442.382970169</v>
          </cell>
        </row>
        <row r="29">
          <cell r="C29" t="str">
            <v>§¸ héc x©y taluy v÷a M100</v>
          </cell>
          <cell r="D29" t="str">
            <v>m3</v>
          </cell>
          <cell r="E29">
            <v>96</v>
          </cell>
          <cell r="F29">
            <v>248531.96105274287</v>
          </cell>
          <cell r="G29">
            <v>31998.09</v>
          </cell>
          <cell r="H29">
            <v>0</v>
          </cell>
          <cell r="I29">
            <v>437566.59880956577</v>
          </cell>
          <cell r="J29">
            <v>42006393.48571831</v>
          </cell>
        </row>
        <row r="30">
          <cell r="C30" t="str">
            <v>§¸ héc x©y mãng, ch©n khay M100</v>
          </cell>
          <cell r="D30" t="str">
            <v>m3</v>
          </cell>
          <cell r="E30">
            <v>98.74</v>
          </cell>
          <cell r="F30">
            <v>248531.96105274287</v>
          </cell>
          <cell r="G30">
            <v>27907.01</v>
          </cell>
          <cell r="H30">
            <v>0</v>
          </cell>
          <cell r="I30">
            <v>421653.28258626495</v>
          </cell>
          <cell r="J30">
            <v>41634045.122567795</v>
          </cell>
        </row>
        <row r="31">
          <cell r="C31" t="str">
            <v xml:space="preserve">D¨m s¹n ®Öm </v>
          </cell>
          <cell r="D31" t="str">
            <v>m3</v>
          </cell>
          <cell r="E31">
            <v>63.58</v>
          </cell>
          <cell r="F31">
            <v>135855.41509523807</v>
          </cell>
          <cell r="G31">
            <v>30115.26</v>
          </cell>
          <cell r="H31">
            <v>0</v>
          </cell>
          <cell r="I31">
            <v>288292.40124649595</v>
          </cell>
          <cell r="J31">
            <v>18329630.871252213</v>
          </cell>
        </row>
        <row r="32">
          <cell r="C32" t="str">
            <v xml:space="preserve">§µo mãng ®Êt cÊp 3 </v>
          </cell>
          <cell r="D32" t="str">
            <v>m3</v>
          </cell>
          <cell r="E32">
            <v>1142.2</v>
          </cell>
          <cell r="F32">
            <v>0</v>
          </cell>
          <cell r="G32">
            <v>5890.0582800000002</v>
          </cell>
          <cell r="H32">
            <v>2404.6233119999997</v>
          </cell>
          <cell r="I32">
            <v>26458.435658106639</v>
          </cell>
          <cell r="J32">
            <v>30220825.208689403</v>
          </cell>
        </row>
        <row r="33">
          <cell r="C33" t="str">
            <v>§¾p ®Êt cÊp 3</v>
          </cell>
          <cell r="D33" t="str">
            <v>m3</v>
          </cell>
          <cell r="E33">
            <v>2229.6</v>
          </cell>
          <cell r="F33">
            <v>0</v>
          </cell>
          <cell r="G33">
            <v>9298.26</v>
          </cell>
          <cell r="H33">
            <v>0</v>
          </cell>
          <cell r="I33">
            <v>36167.992732107356</v>
          </cell>
          <cell r="J33">
            <v>80640156.595506564</v>
          </cell>
        </row>
        <row r="34">
          <cell r="C34" t="str">
            <v>Thi c«ng mè</v>
          </cell>
          <cell r="D34" t="str">
            <v>TB</v>
          </cell>
          <cell r="J34">
            <v>86000000</v>
          </cell>
        </row>
        <row r="35">
          <cell r="C35" t="str">
            <v xml:space="preserve">8. Cäc BTCT (35x35)cm </v>
          </cell>
          <cell r="D35" t="str">
            <v>md</v>
          </cell>
          <cell r="I35">
            <v>400000</v>
          </cell>
          <cell r="J35">
            <v>0</v>
          </cell>
        </row>
        <row r="36">
          <cell r="C36" t="str">
            <v>9. Ph¸ dì cÇu cò</v>
          </cell>
          <cell r="J36">
            <v>21608199.564987957</v>
          </cell>
        </row>
        <row r="37">
          <cell r="C37" t="str">
            <v>§Ëp bá bª t«ng cÇu cò</v>
          </cell>
          <cell r="D37" t="str">
            <v>m3</v>
          </cell>
          <cell r="E37">
            <v>17.55</v>
          </cell>
          <cell r="F37">
            <v>0</v>
          </cell>
          <cell r="G37">
            <v>68671.7</v>
          </cell>
          <cell r="H37">
            <v>0</v>
          </cell>
          <cell r="I37">
            <v>267116.37946255063</v>
          </cell>
          <cell r="J37">
            <v>4687892.4595677638</v>
          </cell>
        </row>
        <row r="38">
          <cell r="C38" t="str">
            <v>§Ëp bá ®¸ héc x©y cò</v>
          </cell>
          <cell r="D38" t="str">
            <v>m3</v>
          </cell>
          <cell r="E38">
            <v>90.96</v>
          </cell>
          <cell r="F38">
            <v>0</v>
          </cell>
          <cell r="G38">
            <v>22208.720000000001</v>
          </cell>
          <cell r="H38">
            <v>0</v>
          </cell>
          <cell r="I38">
            <v>86386.573783633401</v>
          </cell>
          <cell r="J38">
            <v>7857722.7513592932</v>
          </cell>
        </row>
        <row r="39">
          <cell r="C39" t="str">
            <v>Th¸o dì thÐp cÇu cò</v>
          </cell>
          <cell r="D39" t="str">
            <v>TÊn</v>
          </cell>
          <cell r="E39">
            <v>4.71</v>
          </cell>
          <cell r="F39">
            <v>215999.99999999997</v>
          </cell>
          <cell r="G39">
            <v>218652</v>
          </cell>
          <cell r="H39">
            <v>543277.45000000007</v>
          </cell>
          <cell r="I39">
            <v>1924115.5741105948</v>
          </cell>
          <cell r="J39">
            <v>9062584.3540609013</v>
          </cell>
        </row>
        <row r="40">
          <cell r="C40" t="str">
            <v>10. H¹ng môc kh¸c</v>
          </cell>
          <cell r="D40" t="str">
            <v>TB</v>
          </cell>
          <cell r="J40">
            <v>46000000</v>
          </cell>
        </row>
        <row r="41">
          <cell r="C41" t="str">
            <v>§¾p ®Êt ®ª quai</v>
          </cell>
          <cell r="D41" t="str">
            <v>m3</v>
          </cell>
          <cell r="E41">
            <v>80</v>
          </cell>
          <cell r="F41">
            <v>0</v>
          </cell>
          <cell r="G41">
            <v>29528.04</v>
          </cell>
          <cell r="H41">
            <v>0</v>
          </cell>
          <cell r="I41">
            <v>137828.35964320746</v>
          </cell>
          <cell r="J41">
            <v>11026268.771456596</v>
          </cell>
        </row>
        <row r="42">
          <cell r="C42" t="str">
            <v>M¸y b¬m n­íc</v>
          </cell>
          <cell r="D42" t="str">
            <v>Ca</v>
          </cell>
          <cell r="E42">
            <v>50</v>
          </cell>
          <cell r="F42">
            <v>0</v>
          </cell>
          <cell r="G42">
            <v>0</v>
          </cell>
          <cell r="H42">
            <v>466499</v>
          </cell>
          <cell r="I42">
            <v>625657.55711489427</v>
          </cell>
          <cell r="J42">
            <v>31282877.855744712</v>
          </cell>
        </row>
        <row r="43">
          <cell r="C43" t="str">
            <v>Mua vµ l¾p ®Æt biÓn b¸o ®­êng bé</v>
          </cell>
          <cell r="D43" t="str">
            <v>Bé</v>
          </cell>
          <cell r="E43">
            <v>4</v>
          </cell>
          <cell r="F43">
            <v>594310.03418620001</v>
          </cell>
          <cell r="G43">
            <v>9170.9856</v>
          </cell>
          <cell r="H43">
            <v>2246.2963200000004</v>
          </cell>
          <cell r="I43">
            <v>860000</v>
          </cell>
          <cell r="J43">
            <v>3440000</v>
          </cell>
        </row>
        <row r="44">
          <cell r="C44" t="str">
            <v>10. TuyÕn tr¸nh</v>
          </cell>
          <cell r="J44">
            <v>0</v>
          </cell>
        </row>
        <row r="45">
          <cell r="C45" t="str">
            <v>DÇm I500 lµm cÇu t¹m</v>
          </cell>
          <cell r="D45" t="str">
            <v>TÊn</v>
          </cell>
          <cell r="F45">
            <v>999886.30761904758</v>
          </cell>
          <cell r="G45">
            <v>346912.49600000004</v>
          </cell>
          <cell r="H45">
            <v>446151.53</v>
          </cell>
          <cell r="I45">
            <v>3623924.8854130441</v>
          </cell>
          <cell r="J45">
            <v>0</v>
          </cell>
        </row>
        <row r="46">
          <cell r="C46" t="str">
            <v>L¾p dùng vµ th¸o dì cÇu t¹m</v>
          </cell>
          <cell r="D46" t="str">
            <v>TÊn</v>
          </cell>
          <cell r="E46">
            <v>0</v>
          </cell>
          <cell r="F46">
            <v>278999.99999999994</v>
          </cell>
          <cell r="G46">
            <v>218652</v>
          </cell>
          <cell r="H46">
            <v>543277.45000000007</v>
          </cell>
          <cell r="I46">
            <v>2200391.9957527202</v>
          </cell>
          <cell r="J46">
            <v>0</v>
          </cell>
        </row>
        <row r="47">
          <cell r="C47" t="str">
            <v>L¾p ®Æt vµ th¸o dì rä ®¸</v>
          </cell>
          <cell r="D47" t="str">
            <v>Rä</v>
          </cell>
          <cell r="F47">
            <v>167311.23357142857</v>
          </cell>
          <cell r="G47">
            <v>63119.520000000004</v>
          </cell>
          <cell r="H47">
            <v>0</v>
          </cell>
          <cell r="I47">
            <v>498735.7040999615</v>
          </cell>
          <cell r="J47">
            <v>0</v>
          </cell>
        </row>
        <row r="48">
          <cell r="C48" t="str">
            <v xml:space="preserve">§¾p ®Êt nÒn ®­êng </v>
          </cell>
          <cell r="D48" t="str">
            <v>m3</v>
          </cell>
          <cell r="F48">
            <v>5714.2857142857138</v>
          </cell>
          <cell r="G48">
            <v>6287.7246742857133</v>
          </cell>
          <cell r="H48">
            <v>16215.547368</v>
          </cell>
          <cell r="I48">
            <v>60797.097711059716</v>
          </cell>
          <cell r="J48">
            <v>0</v>
          </cell>
        </row>
        <row r="49">
          <cell r="C49" t="str">
            <v>Mãng cÊp phèi ®¸ d¨m lo¹i 1</v>
          </cell>
          <cell r="D49" t="str">
            <v>m3</v>
          </cell>
          <cell r="F49">
            <v>211603.89028571427</v>
          </cell>
          <cell r="G49">
            <v>675.13600000000008</v>
          </cell>
          <cell r="H49">
            <v>7602.8820839999989</v>
          </cell>
          <cell r="I49">
            <v>256047.42392078004</v>
          </cell>
          <cell r="J49">
            <v>0</v>
          </cell>
        </row>
        <row r="50">
          <cell r="C50" t="str">
            <v>cÇu chÌ rÐn km399+647.55</v>
          </cell>
          <cell r="J50">
            <v>1429621416.0456164</v>
          </cell>
        </row>
        <row r="51">
          <cell r="C51" t="str">
            <v>1. DÇm BTCT th­êng L=12m</v>
          </cell>
          <cell r="J51">
            <v>271000000</v>
          </cell>
        </row>
        <row r="52">
          <cell r="C52" t="str">
            <v>DÇm BTCT th­êng L=12m</v>
          </cell>
          <cell r="D52" t="str">
            <v>DÇm</v>
          </cell>
          <cell r="E52">
            <v>5</v>
          </cell>
          <cell r="F52" t="e">
            <v>#N/A</v>
          </cell>
          <cell r="G52" t="e">
            <v>#N/A</v>
          </cell>
          <cell r="H52" t="e">
            <v>#N/A</v>
          </cell>
          <cell r="I52">
            <v>35000000</v>
          </cell>
          <cell r="J52">
            <v>175000000</v>
          </cell>
        </row>
        <row r="53">
          <cell r="C53" t="str">
            <v>Lao l¾p dÇm BTCT L=12m</v>
          </cell>
          <cell r="D53" t="str">
            <v>DÇm</v>
          </cell>
          <cell r="E53">
            <v>5</v>
          </cell>
          <cell r="F53" t="e">
            <v>#N/A</v>
          </cell>
          <cell r="G53" t="e">
            <v>#N/A</v>
          </cell>
          <cell r="H53" t="e">
            <v>#N/A</v>
          </cell>
          <cell r="I53">
            <v>15000000</v>
          </cell>
          <cell r="J53">
            <v>75000000</v>
          </cell>
        </row>
        <row r="54">
          <cell r="C54" t="str">
            <v>Mua vµ l¾p ®Æt gèi cÇu b»ng cao su</v>
          </cell>
          <cell r="D54" t="str">
            <v>Gèi</v>
          </cell>
          <cell r="E54">
            <v>10</v>
          </cell>
          <cell r="F54">
            <v>1581785.4</v>
          </cell>
          <cell r="G54">
            <v>30683.100000000002</v>
          </cell>
          <cell r="H54">
            <v>0</v>
          </cell>
          <cell r="I54">
            <v>2100000</v>
          </cell>
          <cell r="J54">
            <v>21000000</v>
          </cell>
        </row>
        <row r="55">
          <cell r="C55" t="str">
            <v>2. Líp phñ mÆt cÇu</v>
          </cell>
          <cell r="I55">
            <v>0</v>
          </cell>
          <cell r="J55">
            <v>21604765.15342696</v>
          </cell>
        </row>
        <row r="56">
          <cell r="C56" t="str">
            <v>Bª t«ng t¹o dèc M300</v>
          </cell>
          <cell r="D56" t="str">
            <v>m3</v>
          </cell>
          <cell r="E56">
            <v>9.6</v>
          </cell>
          <cell r="F56">
            <v>574369.22931885719</v>
          </cell>
          <cell r="G56">
            <v>40910.799999999996</v>
          </cell>
          <cell r="H56">
            <v>12642.59325</v>
          </cell>
          <cell r="I56">
            <v>983321.19550532626</v>
          </cell>
          <cell r="J56">
            <v>9439883.4768511318</v>
          </cell>
        </row>
        <row r="57">
          <cell r="C57" t="str">
            <v>BTN h¹t mÞn dµy 5cm</v>
          </cell>
          <cell r="D57" t="str">
            <v>m2</v>
          </cell>
          <cell r="E57">
            <v>96</v>
          </cell>
          <cell r="F57">
            <v>42468.434871299731</v>
          </cell>
          <cell r="G57">
            <v>329.74254000000002</v>
          </cell>
          <cell r="H57">
            <v>2021.9958464000001</v>
          </cell>
          <cell r="I57">
            <v>57176.14270663201</v>
          </cell>
          <cell r="J57">
            <v>5488909.6998366732</v>
          </cell>
        </row>
        <row r="58">
          <cell r="C58" t="str">
            <v>Cèt thÐp c¸c lo¹i</v>
          </cell>
          <cell r="D58" t="str">
            <v>TÊn</v>
          </cell>
          <cell r="E58">
            <v>0.96</v>
          </cell>
          <cell r="F58">
            <v>4911215.3371428577</v>
          </cell>
          <cell r="G58">
            <v>159406.01</v>
          </cell>
          <cell r="H58">
            <v>99583.053999999989</v>
          </cell>
          <cell r="I58">
            <v>6954137.4757699519</v>
          </cell>
          <cell r="J58">
            <v>6675971.9767391533</v>
          </cell>
        </row>
        <row r="59">
          <cell r="C59" t="str">
            <v>3. Lan can tay vÞn b»ng BTCT</v>
          </cell>
          <cell r="D59" t="str">
            <v>md</v>
          </cell>
          <cell r="E59">
            <v>43.76</v>
          </cell>
          <cell r="I59">
            <v>450000</v>
          </cell>
          <cell r="J59">
            <v>19692000</v>
          </cell>
        </row>
        <row r="60">
          <cell r="C60" t="str">
            <v>4. B¶n dÉn KT(300x220x20)cm</v>
          </cell>
          <cell r="D60" t="str">
            <v>b¶n</v>
          </cell>
          <cell r="E60">
            <v>8</v>
          </cell>
          <cell r="I60">
            <v>2200000</v>
          </cell>
          <cell r="J60">
            <v>17600000</v>
          </cell>
        </row>
        <row r="61">
          <cell r="C61" t="str">
            <v>5. Khe co d·n cao su</v>
          </cell>
          <cell r="D61" t="str">
            <v>md</v>
          </cell>
          <cell r="E61">
            <v>16</v>
          </cell>
          <cell r="I61">
            <v>2500000</v>
          </cell>
          <cell r="J61">
            <v>40000000</v>
          </cell>
        </row>
        <row r="62">
          <cell r="C62" t="str">
            <v>6. T­êng hé lan mÒm</v>
          </cell>
          <cell r="D62" t="str">
            <v>md</v>
          </cell>
          <cell r="E62">
            <v>40</v>
          </cell>
          <cell r="I62">
            <v>450000</v>
          </cell>
          <cell r="J62">
            <v>18000000</v>
          </cell>
        </row>
        <row r="63">
          <cell r="C63" t="str">
            <v>7. Mè cÇu</v>
          </cell>
          <cell r="I63">
            <v>0</v>
          </cell>
          <cell r="J63">
            <v>951974066.90245414</v>
          </cell>
        </row>
        <row r="64">
          <cell r="C64" t="str">
            <v>Bª t«ng M300</v>
          </cell>
          <cell r="D64" t="str">
            <v>m3</v>
          </cell>
          <cell r="E64">
            <v>301.68</v>
          </cell>
          <cell r="F64">
            <v>563323.6672165714</v>
          </cell>
          <cell r="G64">
            <v>83931.68</v>
          </cell>
          <cell r="H64">
            <v>50524.219980000002</v>
          </cell>
          <cell r="I64">
            <v>1211661.7359944407</v>
          </cell>
          <cell r="J64">
            <v>365534112.51480287</v>
          </cell>
        </row>
        <row r="65">
          <cell r="C65" t="str">
            <v>Bª t«ng M250</v>
          </cell>
          <cell r="D65" t="str">
            <v>m3</v>
          </cell>
          <cell r="E65">
            <v>61.725000000000001</v>
          </cell>
          <cell r="F65">
            <v>467896.36724971433</v>
          </cell>
          <cell r="G65">
            <v>44651.040000000001</v>
          </cell>
          <cell r="H65">
            <v>50524.219980000002</v>
          </cell>
          <cell r="I65">
            <v>913830.47055423819</v>
          </cell>
          <cell r="J65">
            <v>56406185.79496035</v>
          </cell>
        </row>
        <row r="66">
          <cell r="C66" t="str">
            <v>Bª t«ng lãt mãng M100 ®¸ 4x6</v>
          </cell>
          <cell r="D66" t="str">
            <v>m3</v>
          </cell>
          <cell r="E66">
            <v>9</v>
          </cell>
          <cell r="F66">
            <v>261846.0050055357</v>
          </cell>
          <cell r="G66">
            <v>22898.699999999997</v>
          </cell>
          <cell r="H66">
            <v>12040.565000000001</v>
          </cell>
          <cell r="I66">
            <v>476409.41943829454</v>
          </cell>
          <cell r="J66">
            <v>4287684.7749446509</v>
          </cell>
        </row>
        <row r="67">
          <cell r="C67" t="str">
            <v>Cèt thÐp c¸c lo¹i</v>
          </cell>
          <cell r="D67" t="str">
            <v>TÊn</v>
          </cell>
          <cell r="E67">
            <v>25.437999999999999</v>
          </cell>
          <cell r="F67">
            <v>4932735.3371428577</v>
          </cell>
          <cell r="G67">
            <v>179831.68000000002</v>
          </cell>
          <cell r="H67">
            <v>210581.53</v>
          </cell>
          <cell r="I67">
            <v>7224454.8297665929</v>
          </cell>
          <cell r="J67">
            <v>183775681.95960259</v>
          </cell>
        </row>
        <row r="68">
          <cell r="C68" t="str">
            <v>§¸ héc x©y tø nãn M100</v>
          </cell>
          <cell r="D68" t="str">
            <v>m3</v>
          </cell>
          <cell r="E68">
            <v>16.96</v>
          </cell>
          <cell r="F68">
            <v>278810.8254982286</v>
          </cell>
          <cell r="G68">
            <v>35358.619999999995</v>
          </cell>
          <cell r="H68">
            <v>0</v>
          </cell>
          <cell r="I68">
            <v>488783.70716064883</v>
          </cell>
          <cell r="J68">
            <v>8289771.6734446045</v>
          </cell>
        </row>
        <row r="69">
          <cell r="C69" t="str">
            <v>§¸ héc x©y taluy v÷a M100</v>
          </cell>
          <cell r="D69" t="str">
            <v>m3</v>
          </cell>
          <cell r="E69">
            <v>45</v>
          </cell>
          <cell r="F69">
            <v>248531.96105274287</v>
          </cell>
          <cell r="G69">
            <v>31998.09</v>
          </cell>
          <cell r="H69">
            <v>0</v>
          </cell>
          <cell r="I69">
            <v>437566.59880956577</v>
          </cell>
          <cell r="J69">
            <v>19690496.94643046</v>
          </cell>
        </row>
        <row r="70">
          <cell r="C70" t="str">
            <v>§¸ héc x©y mãng, ch©n khay M100</v>
          </cell>
          <cell r="D70" t="str">
            <v>m3</v>
          </cell>
          <cell r="E70">
            <v>48.84</v>
          </cell>
          <cell r="F70">
            <v>248531.96105274287</v>
          </cell>
          <cell r="G70">
            <v>27907.01</v>
          </cell>
          <cell r="H70">
            <v>0</v>
          </cell>
          <cell r="I70">
            <v>421653.28258626495</v>
          </cell>
          <cell r="J70">
            <v>20593546.32151318</v>
          </cell>
        </row>
        <row r="71">
          <cell r="C71" t="str">
            <v xml:space="preserve">D¨m s¹n ®Öm </v>
          </cell>
          <cell r="D71" t="str">
            <v>m3</v>
          </cell>
          <cell r="E71">
            <v>38.79</v>
          </cell>
          <cell r="F71">
            <v>135855.41509523807</v>
          </cell>
          <cell r="G71">
            <v>30115.26</v>
          </cell>
          <cell r="H71">
            <v>0</v>
          </cell>
          <cell r="I71">
            <v>288292.40124649595</v>
          </cell>
          <cell r="J71">
            <v>11182862.244351577</v>
          </cell>
        </row>
        <row r="72">
          <cell r="C72" t="str">
            <v xml:space="preserve">§µo mãng ®Êt cÊp 3 </v>
          </cell>
          <cell r="D72" t="str">
            <v>m3</v>
          </cell>
          <cell r="E72">
            <v>3153.9</v>
          </cell>
          <cell r="F72">
            <v>0</v>
          </cell>
          <cell r="G72">
            <v>5890.0582800000002</v>
          </cell>
          <cell r="H72">
            <v>2404.6233119999997</v>
          </cell>
          <cell r="I72">
            <v>26458.435658106639</v>
          </cell>
          <cell r="J72">
            <v>83447260.222102523</v>
          </cell>
        </row>
        <row r="73">
          <cell r="C73" t="str">
            <v>§¾p ®Êt cÊp 3</v>
          </cell>
          <cell r="D73" t="str">
            <v>m3</v>
          </cell>
          <cell r="E73">
            <v>3394.34</v>
          </cell>
          <cell r="F73">
            <v>0</v>
          </cell>
          <cell r="G73">
            <v>9298.26</v>
          </cell>
          <cell r="H73">
            <v>0</v>
          </cell>
          <cell r="I73">
            <v>36167.992732107356</v>
          </cell>
          <cell r="J73">
            <v>122766464.45030129</v>
          </cell>
        </row>
        <row r="74">
          <cell r="C74" t="str">
            <v>Thi c«ng mè</v>
          </cell>
          <cell r="D74" t="str">
            <v>TB</v>
          </cell>
          <cell r="J74">
            <v>76000000</v>
          </cell>
        </row>
        <row r="75">
          <cell r="C75" t="str">
            <v>9. Ph¸ dì cÇu cò</v>
          </cell>
          <cell r="J75">
            <v>16750583.989735419</v>
          </cell>
        </row>
        <row r="76">
          <cell r="C76" t="str">
            <v>§Ëp bá bª t«ng cÇu cò</v>
          </cell>
          <cell r="D76" t="str">
            <v>m3</v>
          </cell>
          <cell r="E76">
            <v>31.08</v>
          </cell>
          <cell r="F76">
            <v>0</v>
          </cell>
          <cell r="G76">
            <v>68671.7</v>
          </cell>
          <cell r="H76">
            <v>0</v>
          </cell>
          <cell r="I76">
            <v>267116.37946255063</v>
          </cell>
          <cell r="J76">
            <v>8301977.0736960731</v>
          </cell>
        </row>
        <row r="77">
          <cell r="C77" t="str">
            <v>§Ëp bá ®¸ héc x©y cò</v>
          </cell>
          <cell r="D77" t="str">
            <v>m3</v>
          </cell>
          <cell r="E77">
            <v>97.8</v>
          </cell>
          <cell r="F77">
            <v>0</v>
          </cell>
          <cell r="G77">
            <v>22208.720000000001</v>
          </cell>
          <cell r="H77">
            <v>0</v>
          </cell>
          <cell r="I77">
            <v>86386.573783633401</v>
          </cell>
          <cell r="J77">
            <v>8448606.9160393458</v>
          </cell>
        </row>
        <row r="78">
          <cell r="C78" t="str">
            <v>Th¸o dì thÐp cÇu cò</v>
          </cell>
          <cell r="D78" t="str">
            <v>TÊn</v>
          </cell>
          <cell r="F78">
            <v>215999.99999999997</v>
          </cell>
          <cell r="G78">
            <v>218652</v>
          </cell>
          <cell r="H78">
            <v>543277.45000000007</v>
          </cell>
          <cell r="I78">
            <v>1924115.5741105948</v>
          </cell>
          <cell r="J78">
            <v>0</v>
          </cell>
        </row>
        <row r="79">
          <cell r="C79" t="str">
            <v>10. H¹ng môc kh¸c</v>
          </cell>
          <cell r="D79" t="str">
            <v>TB</v>
          </cell>
          <cell r="I79">
            <v>0</v>
          </cell>
          <cell r="J79">
            <v>73000000</v>
          </cell>
        </row>
        <row r="80">
          <cell r="C80" t="str">
            <v>§¾p ®Êt ®ª quai</v>
          </cell>
          <cell r="D80" t="str">
            <v>m3</v>
          </cell>
          <cell r="E80">
            <v>132</v>
          </cell>
          <cell r="F80">
            <v>0</v>
          </cell>
          <cell r="G80">
            <v>29528.04</v>
          </cell>
          <cell r="H80">
            <v>0</v>
          </cell>
          <cell r="I80">
            <v>137828.35964320746</v>
          </cell>
          <cell r="J80">
            <v>18193343.472903386</v>
          </cell>
        </row>
        <row r="81">
          <cell r="C81" t="str">
            <v>M¸y b¬m n­íc</v>
          </cell>
          <cell r="D81" t="str">
            <v>Ca</v>
          </cell>
          <cell r="E81">
            <v>62</v>
          </cell>
          <cell r="F81">
            <v>0</v>
          </cell>
          <cell r="G81">
            <v>0</v>
          </cell>
          <cell r="H81">
            <v>466499</v>
          </cell>
          <cell r="I81">
            <v>625657.55711489427</v>
          </cell>
          <cell r="J81">
            <v>38790768.541123442</v>
          </cell>
        </row>
        <row r="82">
          <cell r="C82" t="str">
            <v>Mua vµ l¾p ®Æt biÓn b¸o ®­êng bé</v>
          </cell>
          <cell r="D82" t="str">
            <v>Bé</v>
          </cell>
          <cell r="E82">
            <v>4</v>
          </cell>
          <cell r="F82">
            <v>594310.03418620001</v>
          </cell>
          <cell r="G82">
            <v>9170.9856</v>
          </cell>
          <cell r="H82">
            <v>2246.2963200000004</v>
          </cell>
          <cell r="I82">
            <v>860000</v>
          </cell>
          <cell r="J82">
            <v>3440000</v>
          </cell>
        </row>
        <row r="83">
          <cell r="C83" t="str">
            <v>cÇu khe chÑt km399+767.62</v>
          </cell>
          <cell r="J83">
            <v>1734440155.4768608</v>
          </cell>
        </row>
        <row r="84">
          <cell r="C84" t="str">
            <v>1. DÇm BTCT th­êng L=12m</v>
          </cell>
          <cell r="J84">
            <v>271000000</v>
          </cell>
        </row>
        <row r="85">
          <cell r="C85" t="str">
            <v>DÇm BTCT th­êng L=12m</v>
          </cell>
          <cell r="D85" t="str">
            <v>DÇm</v>
          </cell>
          <cell r="E85">
            <v>5</v>
          </cell>
          <cell r="F85" t="e">
            <v>#N/A</v>
          </cell>
          <cell r="G85" t="e">
            <v>#N/A</v>
          </cell>
          <cell r="H85" t="e">
            <v>#N/A</v>
          </cell>
          <cell r="I85">
            <v>35000000</v>
          </cell>
          <cell r="J85">
            <v>175000000</v>
          </cell>
        </row>
        <row r="86">
          <cell r="C86" t="str">
            <v>Lao l¾p dÇm BTCT L=12m</v>
          </cell>
          <cell r="D86" t="str">
            <v>DÇm</v>
          </cell>
          <cell r="E86">
            <v>5</v>
          </cell>
          <cell r="F86" t="e">
            <v>#N/A</v>
          </cell>
          <cell r="G86" t="e">
            <v>#N/A</v>
          </cell>
          <cell r="H86" t="e">
            <v>#N/A</v>
          </cell>
          <cell r="I86">
            <v>15000000</v>
          </cell>
          <cell r="J86">
            <v>75000000</v>
          </cell>
        </row>
        <row r="87">
          <cell r="C87" t="str">
            <v>Mua vµ l¾p ®Æt gèi cÇu b»ng cao su</v>
          </cell>
          <cell r="D87" t="str">
            <v>Gèi</v>
          </cell>
          <cell r="E87">
            <v>10</v>
          </cell>
          <cell r="F87">
            <v>1581785.4</v>
          </cell>
          <cell r="G87">
            <v>30683.100000000002</v>
          </cell>
          <cell r="H87">
            <v>0</v>
          </cell>
          <cell r="I87">
            <v>2100000</v>
          </cell>
          <cell r="J87">
            <v>21000000</v>
          </cell>
        </row>
        <row r="88">
          <cell r="C88" t="str">
            <v>2. Líp phñ mÆt cÇu</v>
          </cell>
          <cell r="I88">
            <v>0</v>
          </cell>
          <cell r="J88">
            <v>21604765.15342696</v>
          </cell>
        </row>
        <row r="89">
          <cell r="C89" t="str">
            <v>Bª t«ng t¹o dèc M300</v>
          </cell>
          <cell r="D89" t="str">
            <v>m3</v>
          </cell>
          <cell r="E89">
            <v>9.6</v>
          </cell>
          <cell r="F89">
            <v>574369.22931885719</v>
          </cell>
          <cell r="G89">
            <v>40910.799999999996</v>
          </cell>
          <cell r="H89">
            <v>12642.59325</v>
          </cell>
          <cell r="I89">
            <v>983321.19550532626</v>
          </cell>
          <cell r="J89">
            <v>9439883.4768511318</v>
          </cell>
        </row>
        <row r="90">
          <cell r="C90" t="str">
            <v>BTN h¹t mÞn dµy 5cm</v>
          </cell>
          <cell r="D90" t="str">
            <v>m2</v>
          </cell>
          <cell r="E90">
            <v>96</v>
          </cell>
          <cell r="F90">
            <v>42468.434871299731</v>
          </cell>
          <cell r="G90">
            <v>329.74254000000002</v>
          </cell>
          <cell r="H90">
            <v>2021.9958464000001</v>
          </cell>
          <cell r="I90">
            <v>57176.14270663201</v>
          </cell>
          <cell r="J90">
            <v>5488909.6998366732</v>
          </cell>
        </row>
        <row r="91">
          <cell r="C91" t="str">
            <v>Cèt thÐp c¸c lo¹i</v>
          </cell>
          <cell r="D91" t="str">
            <v>TÊn</v>
          </cell>
          <cell r="E91">
            <v>0.96</v>
          </cell>
          <cell r="F91">
            <v>4911215.3371428577</v>
          </cell>
          <cell r="G91">
            <v>159406.01</v>
          </cell>
          <cell r="H91">
            <v>99583.053999999989</v>
          </cell>
          <cell r="I91">
            <v>6954137.4757699519</v>
          </cell>
          <cell r="J91">
            <v>6675971.9767391533</v>
          </cell>
        </row>
        <row r="92">
          <cell r="C92" t="str">
            <v>3. Lan can tay vÞn b»ng BTCT</v>
          </cell>
          <cell r="D92" t="str">
            <v>md</v>
          </cell>
          <cell r="E92">
            <v>43.36</v>
          </cell>
          <cell r="I92">
            <v>450000</v>
          </cell>
          <cell r="J92">
            <v>19512000</v>
          </cell>
        </row>
        <row r="93">
          <cell r="C93" t="str">
            <v>4. B¶n dÉn KT(300x220x20)cm</v>
          </cell>
          <cell r="D93" t="str">
            <v>b¶n</v>
          </cell>
          <cell r="E93">
            <v>8</v>
          </cell>
          <cell r="I93">
            <v>2200000</v>
          </cell>
          <cell r="J93">
            <v>17600000</v>
          </cell>
        </row>
        <row r="94">
          <cell r="C94" t="str">
            <v>5. Khe co d·n cao su</v>
          </cell>
          <cell r="D94" t="str">
            <v>md</v>
          </cell>
          <cell r="E94">
            <v>16</v>
          </cell>
          <cell r="I94">
            <v>2500000</v>
          </cell>
          <cell r="J94">
            <v>40000000</v>
          </cell>
        </row>
        <row r="95">
          <cell r="C95" t="str">
            <v>6. T­êng hé lan mÒm</v>
          </cell>
          <cell r="D95" t="str">
            <v>md</v>
          </cell>
          <cell r="E95">
            <v>40</v>
          </cell>
          <cell r="I95">
            <v>450000</v>
          </cell>
          <cell r="J95">
            <v>18000000</v>
          </cell>
        </row>
        <row r="96">
          <cell r="C96" t="str">
            <v>7. Mè cÇu</v>
          </cell>
          <cell r="I96">
            <v>0</v>
          </cell>
          <cell r="J96">
            <v>1028767758.4093841</v>
          </cell>
        </row>
        <row r="97">
          <cell r="C97" t="str">
            <v>Bª t«ng M300</v>
          </cell>
          <cell r="D97" t="str">
            <v>m3</v>
          </cell>
          <cell r="E97">
            <v>299.88</v>
          </cell>
          <cell r="F97">
            <v>563323.6672165714</v>
          </cell>
          <cell r="G97">
            <v>83931.68</v>
          </cell>
          <cell r="H97">
            <v>50524.219980000002</v>
          </cell>
          <cell r="I97">
            <v>1211661.7359944407</v>
          </cell>
          <cell r="J97">
            <v>363353121.39001286</v>
          </cell>
        </row>
        <row r="98">
          <cell r="C98" t="str">
            <v>Bª t«ng M250</v>
          </cell>
          <cell r="D98" t="str">
            <v>m3</v>
          </cell>
          <cell r="E98">
            <v>60.77</v>
          </cell>
          <cell r="F98">
            <v>467896.36724971433</v>
          </cell>
          <cell r="G98">
            <v>44651.040000000001</v>
          </cell>
          <cell r="H98">
            <v>50524.219980000002</v>
          </cell>
          <cell r="I98">
            <v>913830.47055423819</v>
          </cell>
          <cell r="J98">
            <v>55533477.695581056</v>
          </cell>
        </row>
        <row r="99">
          <cell r="C99" t="str">
            <v>Bª t«ng lãt mãng M100 ®¸ 4x6</v>
          </cell>
          <cell r="D99" t="str">
            <v>m3</v>
          </cell>
          <cell r="E99">
            <v>9</v>
          </cell>
          <cell r="F99">
            <v>261846.0050055357</v>
          </cell>
          <cell r="G99">
            <v>22898.699999999997</v>
          </cell>
          <cell r="H99">
            <v>12040.565000000001</v>
          </cell>
          <cell r="I99">
            <v>476409.41943829454</v>
          </cell>
          <cell r="J99">
            <v>4287684.7749446509</v>
          </cell>
        </row>
        <row r="100">
          <cell r="C100" t="str">
            <v>Cèt thÐp c¸c lo¹i</v>
          </cell>
          <cell r="D100" t="str">
            <v>TÊn</v>
          </cell>
          <cell r="E100">
            <v>25.245000000000001</v>
          </cell>
          <cell r="F100">
            <v>4932735.3371428577</v>
          </cell>
          <cell r="G100">
            <v>179831.68000000002</v>
          </cell>
          <cell r="H100">
            <v>210581.53</v>
          </cell>
          <cell r="I100">
            <v>7224454.8297665929</v>
          </cell>
          <cell r="J100">
            <v>182381362.17745766</v>
          </cell>
        </row>
        <row r="101">
          <cell r="C101" t="str">
            <v>§¸ héc x©y tø nãn M100</v>
          </cell>
          <cell r="D101" t="str">
            <v>m3</v>
          </cell>
          <cell r="E101">
            <v>18.84</v>
          </cell>
          <cell r="F101">
            <v>278810.8254982286</v>
          </cell>
          <cell r="G101">
            <v>35358.619999999995</v>
          </cell>
          <cell r="H101">
            <v>0</v>
          </cell>
          <cell r="I101">
            <v>488783.70716064883</v>
          </cell>
          <cell r="J101">
            <v>9208685.0429066233</v>
          </cell>
        </row>
        <row r="102">
          <cell r="C102" t="str">
            <v>§¸ héc x©y taluy v÷a M100</v>
          </cell>
          <cell r="D102" t="str">
            <v>m3</v>
          </cell>
          <cell r="E102">
            <v>45</v>
          </cell>
          <cell r="F102">
            <v>248531.96105274287</v>
          </cell>
          <cell r="G102">
            <v>31998.09</v>
          </cell>
          <cell r="H102">
            <v>0</v>
          </cell>
          <cell r="I102">
            <v>437566.59880956577</v>
          </cell>
          <cell r="J102">
            <v>19690496.94643046</v>
          </cell>
        </row>
        <row r="103">
          <cell r="C103" t="str">
            <v>§¸ héc x©y mãng, ch©n khay M100</v>
          </cell>
          <cell r="D103" t="str">
            <v>m3</v>
          </cell>
          <cell r="E103">
            <v>51.2</v>
          </cell>
          <cell r="F103">
            <v>248531.96105274287</v>
          </cell>
          <cell r="G103">
            <v>27907.01</v>
          </cell>
          <cell r="H103">
            <v>0</v>
          </cell>
          <cell r="I103">
            <v>421653.28258626495</v>
          </cell>
          <cell r="J103">
            <v>21588648.068416767</v>
          </cell>
        </row>
        <row r="104">
          <cell r="C104" t="str">
            <v xml:space="preserve">D¨m s¹n ®Öm </v>
          </cell>
          <cell r="D104" t="str">
            <v>m3</v>
          </cell>
          <cell r="E104">
            <v>42.2</v>
          </cell>
          <cell r="F104">
            <v>135855.41509523807</v>
          </cell>
          <cell r="G104">
            <v>30115.26</v>
          </cell>
          <cell r="H104">
            <v>0</v>
          </cell>
          <cell r="I104">
            <v>288292.40124649595</v>
          </cell>
          <cell r="J104">
            <v>12165939.33260213</v>
          </cell>
        </row>
        <row r="105">
          <cell r="C105" t="str">
            <v xml:space="preserve">§µo mãng ®Êt cÊp 3 </v>
          </cell>
          <cell r="D105" t="str">
            <v>m3</v>
          </cell>
          <cell r="E105">
            <v>4314.8999999999996</v>
          </cell>
          <cell r="F105">
            <v>0</v>
          </cell>
          <cell r="G105">
            <v>5890.0582800000002</v>
          </cell>
          <cell r="H105">
            <v>2404.6233119999997</v>
          </cell>
          <cell r="I105">
            <v>26458.435658106639</v>
          </cell>
          <cell r="J105">
            <v>114165504.02116433</v>
          </cell>
        </row>
        <row r="106">
          <cell r="C106" t="str">
            <v>§¾p ®Êt cÊp 3</v>
          </cell>
          <cell r="D106" t="str">
            <v>m3</v>
          </cell>
          <cell r="E106">
            <v>4711.1499999999996</v>
          </cell>
          <cell r="F106">
            <v>0</v>
          </cell>
          <cell r="G106">
            <v>9298.26</v>
          </cell>
          <cell r="H106">
            <v>0</v>
          </cell>
          <cell r="I106">
            <v>36167.992732107356</v>
          </cell>
          <cell r="J106">
            <v>170392838.95986757</v>
          </cell>
        </row>
        <row r="107">
          <cell r="C107" t="str">
            <v>Thi c«ng mè</v>
          </cell>
          <cell r="D107" t="str">
            <v>TB</v>
          </cell>
          <cell r="J107">
            <v>76000000</v>
          </cell>
        </row>
        <row r="108">
          <cell r="C108" t="str">
            <v>9. H¹ng môc kh¸c</v>
          </cell>
          <cell r="D108" t="str">
            <v>TB</v>
          </cell>
          <cell r="I108">
            <v>0</v>
          </cell>
          <cell r="J108">
            <v>55000000</v>
          </cell>
        </row>
        <row r="109">
          <cell r="C109" t="str">
            <v>§¾p ®Êt ®ª quai</v>
          </cell>
          <cell r="D109" t="str">
            <v>m3</v>
          </cell>
          <cell r="E109">
            <v>145</v>
          </cell>
          <cell r="F109">
            <v>0</v>
          </cell>
          <cell r="G109">
            <v>29528.04</v>
          </cell>
          <cell r="H109">
            <v>0</v>
          </cell>
          <cell r="I109">
            <v>137828.35964320746</v>
          </cell>
          <cell r="J109">
            <v>19985112.148265082</v>
          </cell>
        </row>
        <row r="110">
          <cell r="C110" t="str">
            <v>M¸y b¬m n­íc</v>
          </cell>
          <cell r="D110" t="str">
            <v>Ca</v>
          </cell>
          <cell r="E110">
            <v>50</v>
          </cell>
          <cell r="F110">
            <v>0</v>
          </cell>
          <cell r="G110">
            <v>0</v>
          </cell>
          <cell r="H110">
            <v>466499</v>
          </cell>
          <cell r="I110">
            <v>625657.55711489427</v>
          </cell>
          <cell r="J110">
            <v>31282877.855744712</v>
          </cell>
        </row>
        <row r="111">
          <cell r="C111" t="str">
            <v>Mua vµ l¾p ®Æt biÓn b¸o ®­êng bé</v>
          </cell>
          <cell r="D111" t="str">
            <v>Bé</v>
          </cell>
          <cell r="E111">
            <v>4</v>
          </cell>
          <cell r="F111">
            <v>594310.03418620001</v>
          </cell>
          <cell r="G111">
            <v>9170.9856</v>
          </cell>
          <cell r="H111">
            <v>2246.2963200000004</v>
          </cell>
          <cell r="I111">
            <v>860000</v>
          </cell>
          <cell r="J111">
            <v>3440000</v>
          </cell>
        </row>
        <row r="112">
          <cell r="C112" t="str">
            <v>10. Ph¸ dì cÇu cò</v>
          </cell>
          <cell r="J112">
            <v>6037330.3086492335</v>
          </cell>
        </row>
        <row r="113">
          <cell r="C113" t="str">
            <v>§Ëp bá bª t«ng cÇu cò</v>
          </cell>
          <cell r="D113" t="str">
            <v>m3</v>
          </cell>
          <cell r="E113">
            <v>17.103999999999999</v>
          </cell>
          <cell r="F113">
            <v>0</v>
          </cell>
          <cell r="G113">
            <v>68671.7</v>
          </cell>
          <cell r="H113">
            <v>0</v>
          </cell>
          <cell r="I113">
            <v>267116.37946255063</v>
          </cell>
          <cell r="J113">
            <v>4568758.5543274656</v>
          </cell>
        </row>
        <row r="114">
          <cell r="C114" t="str">
            <v>§Ëp bá ®¸ héc x©y cò</v>
          </cell>
          <cell r="D114" t="str">
            <v>m3</v>
          </cell>
          <cell r="E114">
            <v>17</v>
          </cell>
          <cell r="F114">
            <v>0</v>
          </cell>
          <cell r="G114">
            <v>22208.720000000001</v>
          </cell>
          <cell r="H114">
            <v>0</v>
          </cell>
          <cell r="I114">
            <v>86386.573783633401</v>
          </cell>
          <cell r="J114">
            <v>1468571.7543217677</v>
          </cell>
        </row>
        <row r="115">
          <cell r="C115" t="str">
            <v>11. TuyÕn tr¸nh</v>
          </cell>
          <cell r="I115">
            <v>0</v>
          </cell>
          <cell r="J115">
            <v>256918301.60540026</v>
          </cell>
        </row>
        <row r="116">
          <cell r="C116" t="str">
            <v>DÇm I500 lµm cÇu t¹m</v>
          </cell>
          <cell r="D116" t="str">
            <v>TÊn</v>
          </cell>
          <cell r="E116">
            <v>7.5359999999999996</v>
          </cell>
          <cell r="F116">
            <v>999886.30761904758</v>
          </cell>
          <cell r="G116">
            <v>346912.49600000004</v>
          </cell>
          <cell r="H116">
            <v>446151.53</v>
          </cell>
          <cell r="I116">
            <v>3623924.8854130441</v>
          </cell>
          <cell r="J116">
            <v>27309897.936472699</v>
          </cell>
        </row>
        <row r="117">
          <cell r="C117" t="str">
            <v>L¾p dùng vµ th¸o dì cÇu t¹m</v>
          </cell>
          <cell r="D117" t="str">
            <v>TÊn</v>
          </cell>
          <cell r="E117">
            <v>7.5359999999999996</v>
          </cell>
          <cell r="F117">
            <v>278999.99999999994</v>
          </cell>
          <cell r="G117">
            <v>218652</v>
          </cell>
          <cell r="H117">
            <v>543277.45000000007</v>
          </cell>
          <cell r="I117">
            <v>2200391.9957527202</v>
          </cell>
          <cell r="J117">
            <v>16582154.079992497</v>
          </cell>
        </row>
        <row r="118">
          <cell r="C118" t="str">
            <v>L¾p ®Æt vµ th¸o dì rä ®¸</v>
          </cell>
          <cell r="D118" t="str">
            <v>Rä</v>
          </cell>
          <cell r="E118">
            <v>64</v>
          </cell>
          <cell r="F118">
            <v>167311.23357142857</v>
          </cell>
          <cell r="G118">
            <v>63119.520000000004</v>
          </cell>
          <cell r="H118">
            <v>0</v>
          </cell>
          <cell r="I118">
            <v>498735.7040999615</v>
          </cell>
          <cell r="J118">
            <v>31919085.062397536</v>
          </cell>
        </row>
        <row r="119">
          <cell r="C119" t="str">
            <v xml:space="preserve">§¾p ®Êt nÒn ®­êng </v>
          </cell>
          <cell r="D119" t="str">
            <v>m3</v>
          </cell>
          <cell r="E119">
            <v>2145</v>
          </cell>
          <cell r="F119">
            <v>5714.2857142857138</v>
          </cell>
          <cell r="G119">
            <v>6287.7246742857133</v>
          </cell>
          <cell r="H119">
            <v>16215.547368</v>
          </cell>
          <cell r="I119">
            <v>60797.097711059716</v>
          </cell>
          <cell r="J119">
            <v>130409774.59022309</v>
          </cell>
        </row>
        <row r="120">
          <cell r="C120" t="str">
            <v>Mãng cÊp phèi ®¸ d¨m lo¹i 1</v>
          </cell>
          <cell r="D120" t="str">
            <v>m3</v>
          </cell>
          <cell r="E120">
            <v>198</v>
          </cell>
          <cell r="F120">
            <v>211603.89028571427</v>
          </cell>
          <cell r="G120">
            <v>675.13600000000008</v>
          </cell>
          <cell r="H120">
            <v>7602.8820839999989</v>
          </cell>
          <cell r="I120">
            <v>256047.42392078004</v>
          </cell>
          <cell r="J120">
            <v>50697389.936314449</v>
          </cell>
        </row>
        <row r="121">
          <cell r="C121" t="str">
            <v>cÇu b¸nh r¸n km400+68.4</v>
          </cell>
          <cell r="J121">
            <v>1806954333.0773902</v>
          </cell>
        </row>
        <row r="122">
          <cell r="C122" t="str">
            <v>1. DÇm BTCT th­êng L=15m</v>
          </cell>
          <cell r="J122">
            <v>321000000</v>
          </cell>
        </row>
        <row r="123">
          <cell r="C123" t="str">
            <v>DÇm BTCT th­êng L=15m</v>
          </cell>
          <cell r="D123" t="str">
            <v>DÇm</v>
          </cell>
          <cell r="E123">
            <v>5</v>
          </cell>
          <cell r="F123" t="e">
            <v>#N/A</v>
          </cell>
          <cell r="G123" t="e">
            <v>#N/A</v>
          </cell>
          <cell r="H123" t="e">
            <v>#N/A</v>
          </cell>
          <cell r="I123">
            <v>42000000</v>
          </cell>
          <cell r="J123">
            <v>210000000</v>
          </cell>
        </row>
        <row r="124">
          <cell r="C124" t="str">
            <v>Lao l¾p dÇm BTCT L=15m</v>
          </cell>
          <cell r="D124" t="str">
            <v>DÇm</v>
          </cell>
          <cell r="E124">
            <v>5</v>
          </cell>
          <cell r="F124" t="e">
            <v>#N/A</v>
          </cell>
          <cell r="G124" t="e">
            <v>#N/A</v>
          </cell>
          <cell r="H124" t="e">
            <v>#N/A</v>
          </cell>
          <cell r="I124">
            <v>18000000</v>
          </cell>
          <cell r="J124">
            <v>90000000</v>
          </cell>
        </row>
        <row r="125">
          <cell r="C125" t="str">
            <v>Mua vµ l¾p ®Æt gèi cÇu b»ng cao su</v>
          </cell>
          <cell r="D125" t="str">
            <v>Gèi</v>
          </cell>
          <cell r="E125">
            <v>10</v>
          </cell>
          <cell r="F125">
            <v>1581785.4</v>
          </cell>
          <cell r="G125">
            <v>30683.100000000002</v>
          </cell>
          <cell r="H125">
            <v>0</v>
          </cell>
          <cell r="I125">
            <v>2100000</v>
          </cell>
          <cell r="J125">
            <v>21000000</v>
          </cell>
        </row>
        <row r="126">
          <cell r="C126" t="str">
            <v>2. Líp phñ mÆt cÇu</v>
          </cell>
          <cell r="I126">
            <v>0</v>
          </cell>
          <cell r="J126">
            <v>27005956.4417837</v>
          </cell>
        </row>
        <row r="127">
          <cell r="C127" t="str">
            <v>Bª t«ng t¹o dèc M300</v>
          </cell>
          <cell r="D127" t="str">
            <v>m3</v>
          </cell>
          <cell r="E127">
            <v>12</v>
          </cell>
          <cell r="F127">
            <v>574369.22931885719</v>
          </cell>
          <cell r="G127">
            <v>40910.799999999996</v>
          </cell>
          <cell r="H127">
            <v>12642.59325</v>
          </cell>
          <cell r="I127">
            <v>983321.19550532626</v>
          </cell>
          <cell r="J127">
            <v>11799854.346063916</v>
          </cell>
        </row>
        <row r="128">
          <cell r="C128" t="str">
            <v>BTN h¹t mÞn dµy 5cm</v>
          </cell>
          <cell r="D128" t="str">
            <v>m2</v>
          </cell>
          <cell r="E128">
            <v>120</v>
          </cell>
          <cell r="F128">
            <v>42468.434871299731</v>
          </cell>
          <cell r="G128">
            <v>329.74254000000002</v>
          </cell>
          <cell r="H128">
            <v>2021.9958464000001</v>
          </cell>
          <cell r="I128">
            <v>57176.14270663201</v>
          </cell>
          <cell r="J128">
            <v>6861137.1247958411</v>
          </cell>
        </row>
        <row r="129">
          <cell r="C129" t="str">
            <v>Cèt thÐp c¸c lo¹i</v>
          </cell>
          <cell r="D129" t="str">
            <v>TÊn</v>
          </cell>
          <cell r="E129">
            <v>1.2</v>
          </cell>
          <cell r="F129">
            <v>4911215.3371428577</v>
          </cell>
          <cell r="G129">
            <v>159406.01</v>
          </cell>
          <cell r="H129">
            <v>99583.053999999989</v>
          </cell>
          <cell r="I129">
            <v>6954137.4757699519</v>
          </cell>
          <cell r="J129">
            <v>8344964.9709239416</v>
          </cell>
        </row>
        <row r="130">
          <cell r="C130" t="str">
            <v>3. Lan can tay vÞn b»ng BTCT</v>
          </cell>
          <cell r="D130" t="str">
            <v>md</v>
          </cell>
          <cell r="E130">
            <v>56.36</v>
          </cell>
          <cell r="I130">
            <v>450000</v>
          </cell>
          <cell r="J130">
            <v>25362000</v>
          </cell>
        </row>
        <row r="131">
          <cell r="C131" t="str">
            <v>4. B¶n dÉn KT(300x220x20)cm</v>
          </cell>
          <cell r="D131" t="str">
            <v>b¶n</v>
          </cell>
          <cell r="E131">
            <v>8</v>
          </cell>
          <cell r="I131">
            <v>2200000</v>
          </cell>
          <cell r="J131">
            <v>17600000</v>
          </cell>
        </row>
        <row r="132">
          <cell r="C132" t="str">
            <v>5. Khe co d·n cao su</v>
          </cell>
          <cell r="D132" t="str">
            <v>md</v>
          </cell>
          <cell r="E132">
            <v>16</v>
          </cell>
          <cell r="I132">
            <v>2500000</v>
          </cell>
          <cell r="J132">
            <v>40000000</v>
          </cell>
        </row>
        <row r="133">
          <cell r="C133" t="str">
            <v>6. T­êng hé lan mÒm</v>
          </cell>
          <cell r="D133" t="str">
            <v>md</v>
          </cell>
          <cell r="E133">
            <v>40</v>
          </cell>
          <cell r="I133">
            <v>450000</v>
          </cell>
          <cell r="J133">
            <v>18000000</v>
          </cell>
        </row>
        <row r="134">
          <cell r="C134" t="str">
            <v>7. Mè cÇu</v>
          </cell>
          <cell r="I134">
            <v>0</v>
          </cell>
          <cell r="J134">
            <v>876493450.70468807</v>
          </cell>
        </row>
        <row r="135">
          <cell r="C135" t="str">
            <v>Bª t«ng M300</v>
          </cell>
          <cell r="D135" t="str">
            <v>m3</v>
          </cell>
          <cell r="E135">
            <v>248.58</v>
          </cell>
          <cell r="F135">
            <v>563323.6672165714</v>
          </cell>
          <cell r="G135">
            <v>83931.68</v>
          </cell>
          <cell r="H135">
            <v>50524.219980000002</v>
          </cell>
          <cell r="I135">
            <v>1211661.7359944407</v>
          </cell>
          <cell r="J135">
            <v>301194874.33349812</v>
          </cell>
        </row>
        <row r="136">
          <cell r="C136" t="str">
            <v>Bª t«ng M250</v>
          </cell>
          <cell r="D136" t="str">
            <v>m3</v>
          </cell>
          <cell r="E136">
            <v>56.58</v>
          </cell>
          <cell r="F136">
            <v>467896.36724971433</v>
          </cell>
          <cell r="G136">
            <v>44651.040000000001</v>
          </cell>
          <cell r="H136">
            <v>50524.219980000002</v>
          </cell>
          <cell r="I136">
            <v>913830.47055423819</v>
          </cell>
          <cell r="J136">
            <v>51704528.023958795</v>
          </cell>
        </row>
        <row r="137">
          <cell r="C137" t="str">
            <v>Bª t«ng lãt mãng M100 ®¸ 4x6</v>
          </cell>
          <cell r="D137" t="str">
            <v>m3</v>
          </cell>
          <cell r="E137">
            <v>7.2</v>
          </cell>
          <cell r="F137">
            <v>261846.0050055357</v>
          </cell>
          <cell r="G137">
            <v>22898.699999999997</v>
          </cell>
          <cell r="H137">
            <v>12040.565000000001</v>
          </cell>
          <cell r="I137">
            <v>476409.41943829454</v>
          </cell>
          <cell r="J137">
            <v>3430147.8199557206</v>
          </cell>
        </row>
        <row r="138">
          <cell r="C138" t="str">
            <v>Cèt thÐp c¸c lo¹i</v>
          </cell>
          <cell r="D138" t="str">
            <v>TÊn</v>
          </cell>
          <cell r="E138">
            <v>21.361000000000001</v>
          </cell>
          <cell r="F138">
            <v>4932735.3371428577</v>
          </cell>
          <cell r="G138">
            <v>179831.68000000002</v>
          </cell>
          <cell r="H138">
            <v>210581.53</v>
          </cell>
          <cell r="I138">
            <v>7224454.8297665929</v>
          </cell>
          <cell r="J138">
            <v>154321579.61864421</v>
          </cell>
        </row>
        <row r="139">
          <cell r="C139" t="str">
            <v>§¸ héc x©y tø nãn M100</v>
          </cell>
          <cell r="D139" t="str">
            <v>m3</v>
          </cell>
          <cell r="E139">
            <v>52.75</v>
          </cell>
          <cell r="F139">
            <v>278810.8254982286</v>
          </cell>
          <cell r="G139">
            <v>35358.619999999995</v>
          </cell>
          <cell r="H139">
            <v>0</v>
          </cell>
          <cell r="I139">
            <v>488783.70716064883</v>
          </cell>
          <cell r="J139">
            <v>25783340.552724227</v>
          </cell>
        </row>
        <row r="140">
          <cell r="C140" t="str">
            <v>§¸ héc x©y taluy v÷a M100</v>
          </cell>
          <cell r="D140" t="str">
            <v>m3</v>
          </cell>
          <cell r="E140">
            <v>75</v>
          </cell>
          <cell r="F140">
            <v>248531.96105274287</v>
          </cell>
          <cell r="G140">
            <v>31998.09</v>
          </cell>
          <cell r="H140">
            <v>0</v>
          </cell>
          <cell r="I140">
            <v>437566.59880956577</v>
          </cell>
          <cell r="J140">
            <v>32817494.910717431</v>
          </cell>
        </row>
        <row r="141">
          <cell r="C141" t="str">
            <v>§¸ héc x©y mãng, ch©n khay M100</v>
          </cell>
          <cell r="D141" t="str">
            <v>m3</v>
          </cell>
          <cell r="E141">
            <v>62.97</v>
          </cell>
          <cell r="F141">
            <v>248531.96105274287</v>
          </cell>
          <cell r="G141">
            <v>27907.01</v>
          </cell>
          <cell r="H141">
            <v>0</v>
          </cell>
          <cell r="I141">
            <v>421653.28258626495</v>
          </cell>
          <cell r="J141">
            <v>26551507.204457104</v>
          </cell>
        </row>
        <row r="142">
          <cell r="C142" t="str">
            <v xml:space="preserve">D¨m s¹n ®Öm </v>
          </cell>
          <cell r="D142" t="str">
            <v>m3</v>
          </cell>
          <cell r="E142">
            <v>68.55</v>
          </cell>
          <cell r="F142">
            <v>135855.41509523807</v>
          </cell>
          <cell r="G142">
            <v>30115.26</v>
          </cell>
          <cell r="H142">
            <v>0</v>
          </cell>
          <cell r="I142">
            <v>288292.40124649595</v>
          </cell>
          <cell r="J142">
            <v>19762444.105447296</v>
          </cell>
        </row>
        <row r="143">
          <cell r="C143" t="str">
            <v xml:space="preserve">§µo mãng ®Êt cÊp 3 </v>
          </cell>
          <cell r="D143" t="str">
            <v>m3</v>
          </cell>
          <cell r="E143">
            <v>3074.75</v>
          </cell>
          <cell r="F143">
            <v>0</v>
          </cell>
          <cell r="G143">
            <v>5890.0582800000002</v>
          </cell>
          <cell r="H143">
            <v>2404.6233119999997</v>
          </cell>
          <cell r="I143">
            <v>26458.435658106639</v>
          </cell>
          <cell r="J143">
            <v>81353075.039763391</v>
          </cell>
        </row>
        <row r="144">
          <cell r="C144" t="str">
            <v>§¾p ®Êt cÊp 3</v>
          </cell>
          <cell r="D144" t="str">
            <v>m3</v>
          </cell>
          <cell r="E144">
            <v>3195.49</v>
          </cell>
          <cell r="F144">
            <v>0</v>
          </cell>
          <cell r="G144">
            <v>9298.26</v>
          </cell>
          <cell r="H144">
            <v>0</v>
          </cell>
          <cell r="I144">
            <v>36167.992732107356</v>
          </cell>
          <cell r="J144">
            <v>115574459.09552172</v>
          </cell>
        </row>
        <row r="145">
          <cell r="C145" t="str">
            <v>Thi c«ng mè</v>
          </cell>
          <cell r="D145" t="str">
            <v>TB</v>
          </cell>
          <cell r="J145">
            <v>64000000</v>
          </cell>
        </row>
        <row r="146">
          <cell r="C146" t="str">
            <v xml:space="preserve">8. Cäc BTCT (35x35)cm </v>
          </cell>
          <cell r="D146" t="str">
            <v>md</v>
          </cell>
          <cell r="E146">
            <v>480</v>
          </cell>
          <cell r="I146">
            <v>400000</v>
          </cell>
          <cell r="J146">
            <v>192000000</v>
          </cell>
        </row>
        <row r="147">
          <cell r="C147" t="str">
            <v>9. Ph¸ dì cÇu cò</v>
          </cell>
          <cell r="J147">
            <v>27858183.286820337</v>
          </cell>
        </row>
        <row r="148">
          <cell r="C148" t="str">
            <v>§Ëp bá bª t«ng cÇu cò</v>
          </cell>
          <cell r="D148" t="str">
            <v>m3</v>
          </cell>
          <cell r="E148">
            <v>43.22</v>
          </cell>
          <cell r="F148">
            <v>0</v>
          </cell>
          <cell r="G148">
            <v>68671.7</v>
          </cell>
          <cell r="H148">
            <v>0</v>
          </cell>
          <cell r="I148">
            <v>267116.37946255063</v>
          </cell>
          <cell r="J148">
            <v>11544769.920371437</v>
          </cell>
        </row>
        <row r="149">
          <cell r="C149" t="str">
            <v>§Ëp bá ®¸ héc x©y cò</v>
          </cell>
          <cell r="D149" t="str">
            <v>m3</v>
          </cell>
          <cell r="E149">
            <v>188.84200000000001</v>
          </cell>
          <cell r="F149">
            <v>0</v>
          </cell>
          <cell r="G149">
            <v>22208.720000000001</v>
          </cell>
          <cell r="H149">
            <v>0</v>
          </cell>
          <cell r="I149">
            <v>86386.573783633401</v>
          </cell>
          <cell r="J149">
            <v>16313413.3664489</v>
          </cell>
        </row>
        <row r="150">
          <cell r="C150" t="str">
            <v>10. H¹ng môc kh¸c</v>
          </cell>
          <cell r="D150" t="str">
            <v>TB</v>
          </cell>
          <cell r="I150">
            <v>0</v>
          </cell>
          <cell r="J150">
            <v>52000000</v>
          </cell>
        </row>
        <row r="151">
          <cell r="C151" t="str">
            <v>§¾p ®Êt ®ª quai</v>
          </cell>
          <cell r="D151" t="str">
            <v>m3</v>
          </cell>
          <cell r="E151">
            <v>115</v>
          </cell>
          <cell r="F151">
            <v>0</v>
          </cell>
          <cell r="G151">
            <v>29528.04</v>
          </cell>
          <cell r="H151">
            <v>0</v>
          </cell>
          <cell r="I151">
            <v>137828.35964320746</v>
          </cell>
          <cell r="J151">
            <v>15850261.358968858</v>
          </cell>
        </row>
        <row r="152">
          <cell r="C152" t="str">
            <v>M¸y b¬m n­íc</v>
          </cell>
          <cell r="D152" t="str">
            <v>Ca</v>
          </cell>
          <cell r="E152">
            <v>52</v>
          </cell>
          <cell r="F152">
            <v>0</v>
          </cell>
          <cell r="G152">
            <v>0</v>
          </cell>
          <cell r="H152">
            <v>466499</v>
          </cell>
          <cell r="I152">
            <v>625657.55711489427</v>
          </cell>
          <cell r="J152">
            <v>32534192.969974503</v>
          </cell>
        </row>
        <row r="153">
          <cell r="C153" t="str">
            <v>Mua vµ l¾p ®Æt biÓn b¸o ®­êng bé</v>
          </cell>
          <cell r="D153" t="str">
            <v>Bé</v>
          </cell>
          <cell r="E153">
            <v>4</v>
          </cell>
          <cell r="F153">
            <v>594310.03418620001</v>
          </cell>
          <cell r="G153">
            <v>9170.9856</v>
          </cell>
          <cell r="H153">
            <v>2246.2963200000004</v>
          </cell>
          <cell r="I153">
            <v>860000</v>
          </cell>
          <cell r="J153">
            <v>3440000</v>
          </cell>
        </row>
        <row r="154">
          <cell r="C154" t="str">
            <v>11. TuyÕn tr¸nh</v>
          </cell>
          <cell r="I154">
            <v>0</v>
          </cell>
          <cell r="J154">
            <v>209634742.64409792</v>
          </cell>
        </row>
        <row r="155">
          <cell r="C155" t="str">
            <v>DÇm I500 lµm cÇu t¹m</v>
          </cell>
          <cell r="D155" t="str">
            <v>TÊn</v>
          </cell>
          <cell r="E155">
            <v>7.5359999999999996</v>
          </cell>
          <cell r="F155">
            <v>999886.30761904758</v>
          </cell>
          <cell r="G155">
            <v>346912.49600000004</v>
          </cell>
          <cell r="H155">
            <v>446151.53</v>
          </cell>
          <cell r="I155">
            <v>3623924.8854130441</v>
          </cell>
          <cell r="J155">
            <v>27309897.936472699</v>
          </cell>
        </row>
        <row r="156">
          <cell r="C156" t="str">
            <v>L¾p dùng vµ th¸o dì cÇu t¹m</v>
          </cell>
          <cell r="D156" t="str">
            <v>TÊn</v>
          </cell>
          <cell r="E156">
            <v>7.5359999999999996</v>
          </cell>
          <cell r="F156">
            <v>278999.99999999994</v>
          </cell>
          <cell r="G156">
            <v>218652</v>
          </cell>
          <cell r="H156">
            <v>543277.45000000007</v>
          </cell>
          <cell r="I156">
            <v>2200391.9957527202</v>
          </cell>
          <cell r="J156">
            <v>16582154.079992497</v>
          </cell>
        </row>
        <row r="157">
          <cell r="C157" t="str">
            <v>L¾p ®Æt vµ th¸o dì rä ®¸</v>
          </cell>
          <cell r="D157" t="str">
            <v>Rä</v>
          </cell>
          <cell r="E157">
            <v>80</v>
          </cell>
          <cell r="F157">
            <v>167311.23357142857</v>
          </cell>
          <cell r="G157">
            <v>63119.520000000004</v>
          </cell>
          <cell r="H157">
            <v>0</v>
          </cell>
          <cell r="I157">
            <v>498735.7040999615</v>
          </cell>
          <cell r="J157">
            <v>39898856.327996917</v>
          </cell>
        </row>
        <row r="158">
          <cell r="C158" t="str">
            <v xml:space="preserve">§¾p ®Êt nÒn ®­êng </v>
          </cell>
          <cell r="D158" t="str">
            <v>m3</v>
          </cell>
          <cell r="E158">
            <v>1375</v>
          </cell>
          <cell r="F158">
            <v>5714.2857142857138</v>
          </cell>
          <cell r="G158">
            <v>6287.7246742857133</v>
          </cell>
          <cell r="H158">
            <v>16215.547368</v>
          </cell>
          <cell r="I158">
            <v>60797.097711059716</v>
          </cell>
          <cell r="J158">
            <v>83596009.352707103</v>
          </cell>
        </row>
        <row r="159">
          <cell r="C159" t="str">
            <v>Mãng cÊp phèi ®¸ d¨m lo¹i 1</v>
          </cell>
          <cell r="D159" t="str">
            <v>m3</v>
          </cell>
          <cell r="E159">
            <v>165</v>
          </cell>
          <cell r="F159">
            <v>211603.89028571427</v>
          </cell>
          <cell r="G159">
            <v>675.13600000000008</v>
          </cell>
          <cell r="H159">
            <v>7602.8820839999989</v>
          </cell>
          <cell r="I159">
            <v>256047.42392078004</v>
          </cell>
          <cell r="J159">
            <v>42247824.94692871</v>
          </cell>
        </row>
        <row r="160">
          <cell r="C160" t="str">
            <v>cÇu c©y ng·i km401+18.63</v>
          </cell>
          <cell r="J160">
            <v>1511488655.496485</v>
          </cell>
        </row>
        <row r="161">
          <cell r="C161" t="str">
            <v>1. DÇm BTCT th­êng L=15m</v>
          </cell>
          <cell r="J161">
            <v>321000000</v>
          </cell>
        </row>
        <row r="162">
          <cell r="C162" t="str">
            <v>DÇm BTCT th­êng L=15m</v>
          </cell>
          <cell r="D162" t="str">
            <v>DÇm</v>
          </cell>
          <cell r="E162">
            <v>5</v>
          </cell>
          <cell r="F162" t="e">
            <v>#N/A</v>
          </cell>
          <cell r="G162" t="e">
            <v>#N/A</v>
          </cell>
          <cell r="H162" t="e">
            <v>#N/A</v>
          </cell>
          <cell r="I162">
            <v>42000000</v>
          </cell>
          <cell r="J162">
            <v>210000000</v>
          </cell>
        </row>
        <row r="163">
          <cell r="C163" t="str">
            <v>Lao l¾p dÇm BTCT L=15m</v>
          </cell>
          <cell r="D163" t="str">
            <v>DÇm</v>
          </cell>
          <cell r="E163">
            <v>5</v>
          </cell>
          <cell r="F163" t="e">
            <v>#N/A</v>
          </cell>
          <cell r="G163" t="e">
            <v>#N/A</v>
          </cell>
          <cell r="H163" t="e">
            <v>#N/A</v>
          </cell>
          <cell r="I163">
            <v>18000000</v>
          </cell>
          <cell r="J163">
            <v>90000000</v>
          </cell>
        </row>
        <row r="164">
          <cell r="C164" t="str">
            <v>Mua vµ l¾p ®Æt gèi cÇu b»ng cao su</v>
          </cell>
          <cell r="D164" t="str">
            <v>Gèi</v>
          </cell>
          <cell r="E164">
            <v>10</v>
          </cell>
          <cell r="F164">
            <v>1581785.4</v>
          </cell>
          <cell r="G164">
            <v>30683.100000000002</v>
          </cell>
          <cell r="H164">
            <v>0</v>
          </cell>
          <cell r="I164">
            <v>2100000</v>
          </cell>
          <cell r="J164">
            <v>21000000</v>
          </cell>
        </row>
        <row r="165">
          <cell r="C165" t="str">
            <v>2. Líp phñ mÆt cÇu</v>
          </cell>
          <cell r="I165">
            <v>0</v>
          </cell>
          <cell r="J165">
            <v>27005956.4417837</v>
          </cell>
        </row>
        <row r="166">
          <cell r="C166" t="str">
            <v>Bª t«ng t¹o dèc M300</v>
          </cell>
          <cell r="D166" t="str">
            <v>m3</v>
          </cell>
          <cell r="E166">
            <v>12</v>
          </cell>
          <cell r="F166">
            <v>574369.22931885719</v>
          </cell>
          <cell r="G166">
            <v>40910.799999999996</v>
          </cell>
          <cell r="H166">
            <v>12642.59325</v>
          </cell>
          <cell r="I166">
            <v>983321.19550532626</v>
          </cell>
          <cell r="J166">
            <v>11799854.346063916</v>
          </cell>
        </row>
        <row r="167">
          <cell r="C167" t="str">
            <v>BTN h¹t mÞn dµy 5cm</v>
          </cell>
          <cell r="D167" t="str">
            <v>m2</v>
          </cell>
          <cell r="E167">
            <v>120</v>
          </cell>
          <cell r="F167">
            <v>42468.434871299731</v>
          </cell>
          <cell r="G167">
            <v>329.74254000000002</v>
          </cell>
          <cell r="H167">
            <v>2021.9958464000001</v>
          </cell>
          <cell r="I167">
            <v>57176.14270663201</v>
          </cell>
          <cell r="J167">
            <v>6861137.1247958411</v>
          </cell>
        </row>
        <row r="168">
          <cell r="C168" t="str">
            <v>Cèt thÐp c¸c lo¹i</v>
          </cell>
          <cell r="D168" t="str">
            <v>TÊn</v>
          </cell>
          <cell r="E168">
            <v>1.2</v>
          </cell>
          <cell r="F168">
            <v>4911215.3371428577</v>
          </cell>
          <cell r="G168">
            <v>159406.01</v>
          </cell>
          <cell r="H168">
            <v>99583.053999999989</v>
          </cell>
          <cell r="I168">
            <v>6954137.4757699519</v>
          </cell>
          <cell r="J168">
            <v>8344964.9709239416</v>
          </cell>
        </row>
        <row r="169">
          <cell r="C169" t="str">
            <v>3. Lan can tay vÞn b»ng BTCT</v>
          </cell>
          <cell r="D169" t="str">
            <v>md</v>
          </cell>
          <cell r="E169">
            <v>44.04</v>
          </cell>
          <cell r="I169">
            <v>450000</v>
          </cell>
          <cell r="J169">
            <v>19818000</v>
          </cell>
        </row>
        <row r="170">
          <cell r="C170" t="str">
            <v>4. B¶n dÉn KT(300x220x20)cm</v>
          </cell>
          <cell r="D170" t="str">
            <v>b¶n</v>
          </cell>
          <cell r="E170">
            <v>8</v>
          </cell>
          <cell r="I170">
            <v>2200000</v>
          </cell>
          <cell r="J170">
            <v>17600000</v>
          </cell>
        </row>
        <row r="171">
          <cell r="C171" t="str">
            <v>5. Khe co d·n cao su</v>
          </cell>
          <cell r="D171" t="str">
            <v>md</v>
          </cell>
          <cell r="E171">
            <v>16</v>
          </cell>
          <cell r="I171">
            <v>2500000</v>
          </cell>
          <cell r="J171">
            <v>40000000</v>
          </cell>
        </row>
        <row r="172">
          <cell r="C172" t="str">
            <v>6. T­êng hé lan mÒm</v>
          </cell>
          <cell r="D172" t="str">
            <v>md</v>
          </cell>
          <cell r="E172">
            <v>40</v>
          </cell>
          <cell r="I172">
            <v>450000</v>
          </cell>
          <cell r="J172">
            <v>18000000</v>
          </cell>
        </row>
        <row r="173">
          <cell r="C173" t="str">
            <v>7. Mè cÇu</v>
          </cell>
          <cell r="I173">
            <v>0</v>
          </cell>
          <cell r="J173">
            <v>517250349.20303231</v>
          </cell>
        </row>
        <row r="174">
          <cell r="C174" t="str">
            <v>Bª t«ng M300</v>
          </cell>
          <cell r="D174" t="str">
            <v>m3</v>
          </cell>
          <cell r="E174">
            <v>146.88</v>
          </cell>
          <cell r="F174">
            <v>563323.6672165714</v>
          </cell>
          <cell r="G174">
            <v>83931.68</v>
          </cell>
          <cell r="H174">
            <v>50524.219980000002</v>
          </cell>
          <cell r="I174">
            <v>1211661.7359944407</v>
          </cell>
          <cell r="J174">
            <v>177968875.78286344</v>
          </cell>
        </row>
        <row r="175">
          <cell r="C175" t="str">
            <v>Bª t«ng M250</v>
          </cell>
          <cell r="D175" t="str">
            <v>m3</v>
          </cell>
          <cell r="E175">
            <v>18.32</v>
          </cell>
          <cell r="F175">
            <v>467896.36724971433</v>
          </cell>
          <cell r="G175">
            <v>44651.040000000001</v>
          </cell>
          <cell r="H175">
            <v>50524.219980000002</v>
          </cell>
          <cell r="I175">
            <v>913830.47055423819</v>
          </cell>
          <cell r="J175">
            <v>16741374.220553644</v>
          </cell>
        </row>
        <row r="176">
          <cell r="C176" t="str">
            <v>Bª t«ng lãt mãng M100 ®¸ 4x6</v>
          </cell>
          <cell r="D176" t="str">
            <v>m3</v>
          </cell>
          <cell r="E176">
            <v>6.3</v>
          </cell>
          <cell r="F176">
            <v>261846.0050055357</v>
          </cell>
          <cell r="G176">
            <v>22898.699999999997</v>
          </cell>
          <cell r="H176">
            <v>12040.565000000001</v>
          </cell>
          <cell r="I176">
            <v>476409.41943829454</v>
          </cell>
          <cell r="J176">
            <v>3001379.3424612554</v>
          </cell>
        </row>
        <row r="177">
          <cell r="C177" t="str">
            <v>Cèt thÐp c¸c lo¹i</v>
          </cell>
          <cell r="D177" t="str">
            <v>TÊn</v>
          </cell>
          <cell r="E177">
            <v>11.564</v>
          </cell>
          <cell r="F177">
            <v>4932735.3371428577</v>
          </cell>
          <cell r="G177">
            <v>179831.68000000002</v>
          </cell>
          <cell r="H177">
            <v>210581.53</v>
          </cell>
          <cell r="I177">
            <v>7224454.8297665929</v>
          </cell>
          <cell r="J177">
            <v>83543595.651420876</v>
          </cell>
        </row>
        <row r="178">
          <cell r="C178" t="str">
            <v>§¸ héc x©y tø nãn M100</v>
          </cell>
          <cell r="D178" t="str">
            <v>m3</v>
          </cell>
          <cell r="E178">
            <v>85.49</v>
          </cell>
          <cell r="F178">
            <v>278810.8254982286</v>
          </cell>
          <cell r="G178">
            <v>35358.619999999995</v>
          </cell>
          <cell r="H178">
            <v>0</v>
          </cell>
          <cell r="I178">
            <v>488783.70716064883</v>
          </cell>
          <cell r="J178">
            <v>41786119.125163868</v>
          </cell>
        </row>
        <row r="179">
          <cell r="C179" t="str">
            <v>§¸ héc x©y taluy v÷a M100</v>
          </cell>
          <cell r="D179" t="str">
            <v>m3</v>
          </cell>
          <cell r="E179">
            <v>81</v>
          </cell>
          <cell r="F179">
            <v>248531.96105274287</v>
          </cell>
          <cell r="G179">
            <v>31998.09</v>
          </cell>
          <cell r="H179">
            <v>0</v>
          </cell>
          <cell r="I179">
            <v>437566.59880956577</v>
          </cell>
          <cell r="J179">
            <v>35442894.503574826</v>
          </cell>
        </row>
        <row r="180">
          <cell r="C180" t="str">
            <v>§¸ héc x©y mãng, ch©n khay M100</v>
          </cell>
          <cell r="D180" t="str">
            <v>m3</v>
          </cell>
          <cell r="E180">
            <v>67.5</v>
          </cell>
          <cell r="F180">
            <v>248531.96105274287</v>
          </cell>
          <cell r="G180">
            <v>27907.01</v>
          </cell>
          <cell r="H180">
            <v>0</v>
          </cell>
          <cell r="I180">
            <v>421653.28258626495</v>
          </cell>
          <cell r="J180">
            <v>28461596.574572884</v>
          </cell>
        </row>
        <row r="181">
          <cell r="C181" t="str">
            <v xml:space="preserve">D¨m s¹n ®Öm </v>
          </cell>
          <cell r="D181" t="str">
            <v>m3</v>
          </cell>
          <cell r="E181">
            <v>71.09</v>
          </cell>
          <cell r="F181">
            <v>135855.41509523807</v>
          </cell>
          <cell r="G181">
            <v>30115.26</v>
          </cell>
          <cell r="H181">
            <v>0</v>
          </cell>
          <cell r="I181">
            <v>288292.40124649595</v>
          </cell>
          <cell r="J181">
            <v>20494706.804613397</v>
          </cell>
        </row>
        <row r="182">
          <cell r="C182" t="str">
            <v xml:space="preserve">§µo mãng ®Êt cÊp 3 </v>
          </cell>
          <cell r="D182" t="str">
            <v>m3</v>
          </cell>
          <cell r="E182">
            <v>708.5</v>
          </cell>
          <cell r="F182">
            <v>0</v>
          </cell>
          <cell r="G182">
            <v>5890.0582800000002</v>
          </cell>
          <cell r="H182">
            <v>2404.6233119999997</v>
          </cell>
          <cell r="I182">
            <v>26458.435658106639</v>
          </cell>
          <cell r="J182">
            <v>18745801.663768552</v>
          </cell>
        </row>
        <row r="183">
          <cell r="C183" t="str">
            <v>§¾p ®Êt cÊp 3</v>
          </cell>
          <cell r="D183" t="str">
            <v>m3</v>
          </cell>
          <cell r="E183">
            <v>1550.1</v>
          </cell>
          <cell r="F183">
            <v>0</v>
          </cell>
          <cell r="G183">
            <v>9298.26</v>
          </cell>
          <cell r="H183">
            <v>0</v>
          </cell>
          <cell r="I183">
            <v>36167.992732107356</v>
          </cell>
          <cell r="J183">
            <v>56064005.534039609</v>
          </cell>
        </row>
        <row r="184">
          <cell r="C184" t="str">
            <v>Thi c«ng mè</v>
          </cell>
          <cell r="D184" t="str">
            <v>TB</v>
          </cell>
          <cell r="J184">
            <v>35000000</v>
          </cell>
        </row>
        <row r="185">
          <cell r="C185" t="str">
            <v xml:space="preserve">8. Cäc BTCT (35x35)cm </v>
          </cell>
          <cell r="D185" t="str">
            <v>md</v>
          </cell>
          <cell r="E185">
            <v>360</v>
          </cell>
          <cell r="I185">
            <v>400000</v>
          </cell>
          <cell r="J185">
            <v>144000000</v>
          </cell>
        </row>
        <row r="186">
          <cell r="C186" t="str">
            <v>9. H¹ng môc kh¸c</v>
          </cell>
          <cell r="D186" t="str">
            <v>TB</v>
          </cell>
          <cell r="I186">
            <v>0</v>
          </cell>
          <cell r="J186">
            <v>30000000</v>
          </cell>
        </row>
        <row r="187">
          <cell r="C187" t="str">
            <v>§¾p ®Êt ®ª quai</v>
          </cell>
          <cell r="D187" t="str">
            <v>m3</v>
          </cell>
          <cell r="E187">
            <v>54.32</v>
          </cell>
          <cell r="F187">
            <v>0</v>
          </cell>
          <cell r="G187">
            <v>29528.04</v>
          </cell>
          <cell r="H187">
            <v>0</v>
          </cell>
          <cell r="I187">
            <v>137828.35964320746</v>
          </cell>
          <cell r="J187">
            <v>7486836.4958190294</v>
          </cell>
        </row>
        <row r="188">
          <cell r="C188" t="str">
            <v>M¸y b¬m n­íc</v>
          </cell>
          <cell r="D188" t="str">
            <v>Ca</v>
          </cell>
          <cell r="E188">
            <v>30</v>
          </cell>
          <cell r="F188">
            <v>0</v>
          </cell>
          <cell r="G188">
            <v>0</v>
          </cell>
          <cell r="H188">
            <v>466499</v>
          </cell>
          <cell r="I188">
            <v>625657.55711489427</v>
          </cell>
          <cell r="J188">
            <v>18769726.713446829</v>
          </cell>
        </row>
        <row r="189">
          <cell r="C189" t="str">
            <v>Mua vµ l¾p ®Æt biÓn b¸o ®­êng bé</v>
          </cell>
          <cell r="D189" t="str">
            <v>Bé</v>
          </cell>
          <cell r="E189">
            <v>4</v>
          </cell>
          <cell r="F189">
            <v>594310.03418620001</v>
          </cell>
          <cell r="G189">
            <v>9170.9856</v>
          </cell>
          <cell r="H189">
            <v>2246.2963200000004</v>
          </cell>
          <cell r="I189">
            <v>860000</v>
          </cell>
          <cell r="J189">
            <v>3440000</v>
          </cell>
        </row>
        <row r="190">
          <cell r="C190" t="str">
            <v>10. Ph¸ dì cÇu cò</v>
          </cell>
          <cell r="J190">
            <v>28093660.225139789</v>
          </cell>
        </row>
        <row r="191">
          <cell r="C191" t="str">
            <v>§Ëp bá bª t«ng cÇu cò</v>
          </cell>
          <cell r="D191" t="str">
            <v>m3</v>
          </cell>
          <cell r="E191">
            <v>28.46</v>
          </cell>
          <cell r="F191">
            <v>0</v>
          </cell>
          <cell r="G191">
            <v>68671.7</v>
          </cell>
          <cell r="H191">
            <v>0</v>
          </cell>
          <cell r="I191">
            <v>267116.37946255063</v>
          </cell>
          <cell r="J191">
            <v>7602132.159504191</v>
          </cell>
        </row>
        <row r="192">
          <cell r="C192" t="str">
            <v>§Ëp bá ®¸ héc x©y cò</v>
          </cell>
          <cell r="D192" t="str">
            <v>m3</v>
          </cell>
          <cell r="E192">
            <v>132.30000000000001</v>
          </cell>
          <cell r="F192">
            <v>0</v>
          </cell>
          <cell r="G192">
            <v>22208.720000000001</v>
          </cell>
          <cell r="H192">
            <v>0</v>
          </cell>
          <cell r="I192">
            <v>86386.573783633401</v>
          </cell>
          <cell r="J192">
            <v>11428943.7115747</v>
          </cell>
        </row>
        <row r="193">
          <cell r="C193" t="str">
            <v>Th¸o dì thÐp cÇu cò</v>
          </cell>
          <cell r="D193" t="str">
            <v>TÊn</v>
          </cell>
          <cell r="E193">
            <v>4.71</v>
          </cell>
          <cell r="F193">
            <v>215999.99999999997</v>
          </cell>
          <cell r="G193">
            <v>218652</v>
          </cell>
          <cell r="H193">
            <v>543277.45000000007</v>
          </cell>
          <cell r="I193">
            <v>1924115.5741105948</v>
          </cell>
          <cell r="J193">
            <v>9062584.3540609013</v>
          </cell>
        </row>
        <row r="194">
          <cell r="C194" t="str">
            <v>11. TuyÕn tr¸nh</v>
          </cell>
          <cell r="I194">
            <v>0</v>
          </cell>
          <cell r="J194">
            <v>348720689.6265291</v>
          </cell>
        </row>
        <row r="195">
          <cell r="C195" t="str">
            <v>DÇm I500 lµm cÇu t¹m</v>
          </cell>
          <cell r="D195" t="str">
            <v>TÊn</v>
          </cell>
          <cell r="E195">
            <v>7.5359999999999996</v>
          </cell>
          <cell r="F195">
            <v>999886.30761904758</v>
          </cell>
          <cell r="G195">
            <v>346912.49600000004</v>
          </cell>
          <cell r="H195">
            <v>446151.53</v>
          </cell>
          <cell r="I195">
            <v>3623924.8854130441</v>
          </cell>
          <cell r="J195">
            <v>27309897.936472699</v>
          </cell>
        </row>
        <row r="196">
          <cell r="C196" t="str">
            <v>L¾p dùng vµ th¸o dì cÇu t¹m</v>
          </cell>
          <cell r="D196" t="str">
            <v>TÊn</v>
          </cell>
          <cell r="E196">
            <v>7.5359999999999996</v>
          </cell>
          <cell r="F196">
            <v>278999.99999999994</v>
          </cell>
          <cell r="G196">
            <v>218652</v>
          </cell>
          <cell r="H196">
            <v>543277.45000000007</v>
          </cell>
          <cell r="I196">
            <v>2200391.9957527202</v>
          </cell>
          <cell r="J196">
            <v>16582154.079992497</v>
          </cell>
        </row>
        <row r="197">
          <cell r="C197" t="str">
            <v>L¾p ®Æt vµ th¸o dì rä ®¸</v>
          </cell>
          <cell r="D197" t="str">
            <v>Rä</v>
          </cell>
          <cell r="E197">
            <v>140</v>
          </cell>
          <cell r="F197">
            <v>167311.23357142857</v>
          </cell>
          <cell r="G197">
            <v>63119.520000000004</v>
          </cell>
          <cell r="H197">
            <v>0</v>
          </cell>
          <cell r="I197">
            <v>498735.7040999615</v>
          </cell>
          <cell r="J197">
            <v>69822998.573994607</v>
          </cell>
        </row>
        <row r="198">
          <cell r="C198" t="str">
            <v xml:space="preserve">§¾p ®Êt nÒn ®­êng </v>
          </cell>
          <cell r="D198" t="str">
            <v>m3</v>
          </cell>
          <cell r="E198">
            <v>3240</v>
          </cell>
          <cell r="F198">
            <v>5714.2857142857138</v>
          </cell>
          <cell r="G198">
            <v>6287.7246742857133</v>
          </cell>
          <cell r="H198">
            <v>16215.547368</v>
          </cell>
          <cell r="I198">
            <v>60797.097711059716</v>
          </cell>
          <cell r="J198">
            <v>196982596.58383349</v>
          </cell>
        </row>
        <row r="199">
          <cell r="C199" t="str">
            <v>Mãng cÊp phèi ®¸ d¨m lo¹i 1</v>
          </cell>
          <cell r="D199" t="str">
            <v>m3</v>
          </cell>
          <cell r="E199">
            <v>148.5</v>
          </cell>
          <cell r="F199">
            <v>211603.89028571427</v>
          </cell>
          <cell r="G199">
            <v>675.13600000000008</v>
          </cell>
          <cell r="H199">
            <v>7602.8820839999989</v>
          </cell>
          <cell r="I199">
            <v>256047.42392078004</v>
          </cell>
          <cell r="J199">
            <v>38023042.452235833</v>
          </cell>
        </row>
        <row r="200">
          <cell r="C200" t="str">
            <v>cÇu khe thê km401+362.66</v>
          </cell>
          <cell r="J200">
            <v>1659700711.0894449</v>
          </cell>
        </row>
        <row r="201">
          <cell r="C201" t="str">
            <v>1. DÇm b¶n BTCT D¦L L=9m</v>
          </cell>
          <cell r="J201">
            <v>333000000</v>
          </cell>
        </row>
        <row r="202">
          <cell r="C202" t="str">
            <v>DÇm b¶n BTCT D¦L L=9m</v>
          </cell>
          <cell r="D202" t="str">
            <v>DÇm</v>
          </cell>
          <cell r="E202">
            <v>9</v>
          </cell>
          <cell r="F202" t="e">
            <v>#N/A</v>
          </cell>
          <cell r="G202" t="e">
            <v>#N/A</v>
          </cell>
          <cell r="H202" t="e">
            <v>#N/A</v>
          </cell>
          <cell r="I202">
            <v>25000000</v>
          </cell>
          <cell r="J202">
            <v>225000000</v>
          </cell>
        </row>
        <row r="203">
          <cell r="C203" t="str">
            <v>Lao l¾p dÇm b¶n BTCT D¦L L=9m</v>
          </cell>
          <cell r="D203" t="str">
            <v>DÇm</v>
          </cell>
          <cell r="E203">
            <v>9</v>
          </cell>
          <cell r="F203" t="e">
            <v>#N/A</v>
          </cell>
          <cell r="G203" t="e">
            <v>#N/A</v>
          </cell>
          <cell r="H203" t="e">
            <v>#N/A</v>
          </cell>
          <cell r="I203">
            <v>12000000</v>
          </cell>
          <cell r="J203">
            <v>108000000</v>
          </cell>
        </row>
        <row r="204">
          <cell r="C204" t="str">
            <v>2. Líp phñ mÆt cÇu</v>
          </cell>
          <cell r="I204">
            <v>0</v>
          </cell>
          <cell r="J204">
            <v>18106924.370404184</v>
          </cell>
        </row>
        <row r="205">
          <cell r="C205" t="str">
            <v>Bª t«ng t¹o dèc M300</v>
          </cell>
          <cell r="D205" t="str">
            <v>m3</v>
          </cell>
          <cell r="E205">
            <v>7.7</v>
          </cell>
          <cell r="F205">
            <v>574369.22931885719</v>
          </cell>
          <cell r="G205">
            <v>40910.799999999996</v>
          </cell>
          <cell r="H205">
            <v>12642.59325</v>
          </cell>
          <cell r="I205">
            <v>983321.19550532626</v>
          </cell>
          <cell r="J205">
            <v>7571573.2053910121</v>
          </cell>
        </row>
        <row r="206">
          <cell r="C206" t="str">
            <v>BTN h¹t mÞn dµy 5cm</v>
          </cell>
          <cell r="D206" t="str">
            <v>m2</v>
          </cell>
          <cell r="E206">
            <v>72</v>
          </cell>
          <cell r="F206">
            <v>42468.434871299731</v>
          </cell>
          <cell r="G206">
            <v>329.74254000000002</v>
          </cell>
          <cell r="H206">
            <v>2021.9958464000001</v>
          </cell>
          <cell r="I206">
            <v>57176.14270663201</v>
          </cell>
          <cell r="J206">
            <v>4116682.2748775049</v>
          </cell>
        </row>
        <row r="207">
          <cell r="C207" t="str">
            <v>Cèt thÐp c¸c lo¹i</v>
          </cell>
          <cell r="D207" t="str">
            <v>TÊn</v>
          </cell>
          <cell r="E207">
            <v>0.92300000000000004</v>
          </cell>
          <cell r="F207">
            <v>4911215.3371428577</v>
          </cell>
          <cell r="G207">
            <v>159406.01</v>
          </cell>
          <cell r="H207">
            <v>99583.053999999989</v>
          </cell>
          <cell r="I207">
            <v>6954137.4757699519</v>
          </cell>
          <cell r="J207">
            <v>6418668.8901356664</v>
          </cell>
        </row>
        <row r="208">
          <cell r="C208" t="str">
            <v>3. Lan can tay vÞn b»ng BTCT</v>
          </cell>
          <cell r="D208" t="str">
            <v>md</v>
          </cell>
          <cell r="E208">
            <v>41.88</v>
          </cell>
          <cell r="I208">
            <v>450000</v>
          </cell>
          <cell r="J208">
            <v>18846000</v>
          </cell>
        </row>
        <row r="209">
          <cell r="C209" t="str">
            <v>4. B¶n dÉn KT(300x220x20)cm</v>
          </cell>
          <cell r="D209" t="str">
            <v>b¶n</v>
          </cell>
          <cell r="E209">
            <v>8</v>
          </cell>
          <cell r="I209">
            <v>2200000</v>
          </cell>
          <cell r="J209">
            <v>17600000</v>
          </cell>
        </row>
        <row r="210">
          <cell r="C210" t="str">
            <v>5. MatÝt tÈm nhùa ®­êng</v>
          </cell>
          <cell r="D210" t="str">
            <v>m3</v>
          </cell>
          <cell r="E210">
            <v>0.18</v>
          </cell>
          <cell r="I210">
            <v>150000</v>
          </cell>
          <cell r="J210">
            <v>27000</v>
          </cell>
        </row>
        <row r="211">
          <cell r="C211" t="str">
            <v>6. T­êng hé lan mÒm</v>
          </cell>
          <cell r="D211" t="str">
            <v>md</v>
          </cell>
          <cell r="E211">
            <v>40</v>
          </cell>
          <cell r="I211">
            <v>450000</v>
          </cell>
          <cell r="J211">
            <v>18000000</v>
          </cell>
        </row>
        <row r="212">
          <cell r="C212" t="str">
            <v>7. Mè cÇu</v>
          </cell>
          <cell r="I212">
            <v>0</v>
          </cell>
          <cell r="J212">
            <v>898913500.1734997</v>
          </cell>
        </row>
        <row r="213">
          <cell r="C213" t="str">
            <v>Bª t«ng M300</v>
          </cell>
          <cell r="D213" t="str">
            <v>m3</v>
          </cell>
          <cell r="E213">
            <v>254.56</v>
          </cell>
          <cell r="F213">
            <v>563323.6672165714</v>
          </cell>
          <cell r="G213">
            <v>83931.68</v>
          </cell>
          <cell r="H213">
            <v>50524.219980000002</v>
          </cell>
          <cell r="I213">
            <v>1211661.7359944407</v>
          </cell>
          <cell r="J213">
            <v>308440611.51474482</v>
          </cell>
        </row>
        <row r="214">
          <cell r="C214" t="str">
            <v>Bª t«ng M250</v>
          </cell>
          <cell r="D214" t="str">
            <v>m3</v>
          </cell>
          <cell r="E214">
            <v>48.58</v>
          </cell>
          <cell r="F214">
            <v>467896.36724971433</v>
          </cell>
          <cell r="G214">
            <v>44651.040000000001</v>
          </cell>
          <cell r="H214">
            <v>50524.219980000002</v>
          </cell>
          <cell r="I214">
            <v>913830.47055423819</v>
          </cell>
          <cell r="J214">
            <v>44393884.259524889</v>
          </cell>
        </row>
        <row r="215">
          <cell r="C215" t="str">
            <v>Bª t«ng lãt mãng M100 ®¸ 4x6</v>
          </cell>
          <cell r="D215" t="str">
            <v>m3</v>
          </cell>
          <cell r="E215">
            <v>7.2</v>
          </cell>
          <cell r="F215">
            <v>261846.0050055357</v>
          </cell>
          <cell r="G215">
            <v>22898.699999999997</v>
          </cell>
          <cell r="H215">
            <v>12040.565000000001</v>
          </cell>
          <cell r="I215">
            <v>476409.41943829454</v>
          </cell>
          <cell r="J215">
            <v>3430147.8199557206</v>
          </cell>
        </row>
        <row r="216">
          <cell r="C216" t="str">
            <v>Cèt thÐp c¸c lo¹i</v>
          </cell>
          <cell r="D216" t="str">
            <v>TÊn</v>
          </cell>
          <cell r="E216">
            <v>21.219000000000001</v>
          </cell>
          <cell r="F216">
            <v>4932735.3371428577</v>
          </cell>
          <cell r="G216">
            <v>179831.68000000002</v>
          </cell>
          <cell r="H216">
            <v>210581.53</v>
          </cell>
          <cell r="I216">
            <v>7224454.8297665929</v>
          </cell>
          <cell r="J216">
            <v>153295707.03281733</v>
          </cell>
        </row>
        <row r="217">
          <cell r="C217" t="str">
            <v>§¸ héc x©y tø nãn M100</v>
          </cell>
          <cell r="D217" t="str">
            <v>m3</v>
          </cell>
          <cell r="E217">
            <v>81</v>
          </cell>
          <cell r="F217">
            <v>278810.8254982286</v>
          </cell>
          <cell r="G217">
            <v>35358.619999999995</v>
          </cell>
          <cell r="H217">
            <v>0</v>
          </cell>
          <cell r="I217">
            <v>488783.70716064883</v>
          </cell>
          <cell r="J217">
            <v>39591480.280012555</v>
          </cell>
        </row>
        <row r="218">
          <cell r="C218" t="str">
            <v>§¸ héc x©y taluy v÷a M100</v>
          </cell>
          <cell r="D218" t="str">
            <v>m3</v>
          </cell>
          <cell r="E218">
            <v>37.5</v>
          </cell>
          <cell r="F218">
            <v>248531.96105274287</v>
          </cell>
          <cell r="G218">
            <v>31998.09</v>
          </cell>
          <cell r="H218">
            <v>0</v>
          </cell>
          <cell r="I218">
            <v>437566.59880956577</v>
          </cell>
          <cell r="J218">
            <v>16408747.455358716</v>
          </cell>
        </row>
        <row r="219">
          <cell r="C219" t="str">
            <v>§¸ héc x©y v÷a M100 gia cè lßng cÇu</v>
          </cell>
          <cell r="D219" t="str">
            <v>m3</v>
          </cell>
          <cell r="E219">
            <v>67.03</v>
          </cell>
          <cell r="F219">
            <v>248531.96105274287</v>
          </cell>
          <cell r="G219">
            <v>30390.880000000001</v>
          </cell>
          <cell r="H219">
            <v>0</v>
          </cell>
          <cell r="I219">
            <v>437566.59880956577</v>
          </cell>
          <cell r="J219">
            <v>29330089.118205193</v>
          </cell>
        </row>
        <row r="220">
          <cell r="C220" t="str">
            <v>§¸ héc x©y mãng, ch©n khay M100</v>
          </cell>
          <cell r="D220" t="str">
            <v>m3</v>
          </cell>
          <cell r="E220">
            <v>84.54</v>
          </cell>
          <cell r="F220">
            <v>248531.96105274287</v>
          </cell>
          <cell r="G220">
            <v>27907.01</v>
          </cell>
          <cell r="H220">
            <v>0</v>
          </cell>
          <cell r="I220">
            <v>421653.28258626495</v>
          </cell>
          <cell r="J220">
            <v>35646568.509842843</v>
          </cell>
        </row>
        <row r="221">
          <cell r="C221" t="str">
            <v xml:space="preserve">D¨m s¹n ®Öm </v>
          </cell>
          <cell r="D221" t="str">
            <v>m3</v>
          </cell>
          <cell r="E221">
            <v>79.849999999999994</v>
          </cell>
          <cell r="F221">
            <v>135855.41509523807</v>
          </cell>
          <cell r="G221">
            <v>30115.26</v>
          </cell>
          <cell r="H221">
            <v>0</v>
          </cell>
          <cell r="I221">
            <v>288292.40124649595</v>
          </cell>
          <cell r="J221">
            <v>23020148.239532702</v>
          </cell>
        </row>
        <row r="222">
          <cell r="C222" t="str">
            <v xml:space="preserve">§µo mãng ®Êt cÊp 3 </v>
          </cell>
          <cell r="D222" t="str">
            <v>m3</v>
          </cell>
          <cell r="E222">
            <v>2658.67</v>
          </cell>
          <cell r="F222">
            <v>0</v>
          </cell>
          <cell r="G222">
            <v>5890.0582800000002</v>
          </cell>
          <cell r="H222">
            <v>2404.6233119999997</v>
          </cell>
          <cell r="I222">
            <v>26458.435658106639</v>
          </cell>
          <cell r="J222">
            <v>70344249.131138384</v>
          </cell>
        </row>
        <row r="223">
          <cell r="C223" t="str">
            <v>§¾p ®Êt cÊp 3</v>
          </cell>
          <cell r="D223" t="str">
            <v>m3</v>
          </cell>
          <cell r="E223">
            <v>3069.34</v>
          </cell>
          <cell r="F223">
            <v>0</v>
          </cell>
          <cell r="G223">
            <v>9298.26</v>
          </cell>
          <cell r="H223">
            <v>0</v>
          </cell>
          <cell r="I223">
            <v>36167.992732107356</v>
          </cell>
          <cell r="J223">
            <v>111011866.8123664</v>
          </cell>
        </row>
        <row r="224">
          <cell r="C224" t="str">
            <v>Thi c«ng mè</v>
          </cell>
          <cell r="D224" t="str">
            <v>TB</v>
          </cell>
          <cell r="J224">
            <v>64000000</v>
          </cell>
        </row>
        <row r="225">
          <cell r="C225" t="str">
            <v xml:space="preserve">8. Cäc BTCT (35x35)cm </v>
          </cell>
          <cell r="D225" t="str">
            <v>md</v>
          </cell>
          <cell r="E225">
            <v>288</v>
          </cell>
          <cell r="I225">
            <v>400000</v>
          </cell>
          <cell r="J225">
            <v>115200000</v>
          </cell>
        </row>
        <row r="226">
          <cell r="C226" t="str">
            <v>9. H¹ng môc kh¸c</v>
          </cell>
          <cell r="D226" t="str">
            <v>TB</v>
          </cell>
          <cell r="I226">
            <v>0</v>
          </cell>
          <cell r="J226">
            <v>44000000</v>
          </cell>
        </row>
        <row r="227">
          <cell r="C227" t="str">
            <v>§¾p ®Êt ®ª quai</v>
          </cell>
          <cell r="D227" t="str">
            <v>m3</v>
          </cell>
          <cell r="E227">
            <v>85.6</v>
          </cell>
          <cell r="F227">
            <v>0</v>
          </cell>
          <cell r="G227">
            <v>29528.04</v>
          </cell>
          <cell r="H227">
            <v>0</v>
          </cell>
          <cell r="I227">
            <v>137828.35964320746</v>
          </cell>
          <cell r="J227">
            <v>11798107.585458558</v>
          </cell>
        </row>
        <row r="228">
          <cell r="C228" t="str">
            <v>M¸y b¬m n­íc</v>
          </cell>
          <cell r="D228" t="str">
            <v>Ca</v>
          </cell>
          <cell r="E228">
            <v>45</v>
          </cell>
          <cell r="F228">
            <v>0</v>
          </cell>
          <cell r="G228">
            <v>0</v>
          </cell>
          <cell r="H228">
            <v>466499</v>
          </cell>
          <cell r="I228">
            <v>625657.55711489427</v>
          </cell>
          <cell r="J228">
            <v>28154590.070170242</v>
          </cell>
        </row>
        <row r="229">
          <cell r="C229" t="str">
            <v>Mua vµ l¾p ®Æt biÓn b¸o ®­êng bé</v>
          </cell>
          <cell r="D229" t="str">
            <v>Bé</v>
          </cell>
          <cell r="E229">
            <v>4</v>
          </cell>
          <cell r="F229">
            <v>594310.03418620001</v>
          </cell>
          <cell r="G229">
            <v>9170.9856</v>
          </cell>
          <cell r="H229">
            <v>2246.2963200000004</v>
          </cell>
          <cell r="I229">
            <v>860000</v>
          </cell>
          <cell r="J229">
            <v>3440000</v>
          </cell>
        </row>
        <row r="230">
          <cell r="C230" t="str">
            <v>10. Ph¸ dì cÇu cò</v>
          </cell>
          <cell r="J230">
            <v>24667345.144283161</v>
          </cell>
        </row>
        <row r="231">
          <cell r="C231" t="str">
            <v>§Ëp bá bª t«ng cÇu cò</v>
          </cell>
          <cell r="D231" t="str">
            <v>m3</v>
          </cell>
          <cell r="E231">
            <v>43.06</v>
          </cell>
          <cell r="F231">
            <v>0</v>
          </cell>
          <cell r="G231">
            <v>68671.7</v>
          </cell>
          <cell r="H231">
            <v>0</v>
          </cell>
          <cell r="I231">
            <v>267116.37946255063</v>
          </cell>
          <cell r="J231">
            <v>11502031.29965743</v>
          </cell>
        </row>
        <row r="232">
          <cell r="C232" t="str">
            <v>§Ëp bá ®¸ héc x©y cò</v>
          </cell>
          <cell r="D232" t="str">
            <v>m3</v>
          </cell>
          <cell r="E232">
            <v>152.4</v>
          </cell>
          <cell r="F232">
            <v>0</v>
          </cell>
          <cell r="G232">
            <v>22208.720000000001</v>
          </cell>
          <cell r="H232">
            <v>0</v>
          </cell>
          <cell r="I232">
            <v>86386.573783633401</v>
          </cell>
          <cell r="J232">
            <v>13165313.84462573</v>
          </cell>
        </row>
        <row r="233">
          <cell r="C233" t="str">
            <v>11. TuyÕn tr¸nh</v>
          </cell>
          <cell r="I233">
            <v>0</v>
          </cell>
          <cell r="J233">
            <v>171339941.4012579</v>
          </cell>
        </row>
        <row r="234">
          <cell r="C234" t="str">
            <v>DÇm I500 lµm cÇu t¹m</v>
          </cell>
          <cell r="D234" t="str">
            <v>TÊn</v>
          </cell>
          <cell r="E234">
            <v>7.5359999999999996</v>
          </cell>
          <cell r="F234">
            <v>999886.30761904758</v>
          </cell>
          <cell r="G234">
            <v>346912.49600000004</v>
          </cell>
          <cell r="H234">
            <v>446151.53</v>
          </cell>
          <cell r="I234">
            <v>3623924.8854130441</v>
          </cell>
          <cell r="J234">
            <v>27309897.936472699</v>
          </cell>
        </row>
        <row r="235">
          <cell r="C235" t="str">
            <v>L¾p dùng vµ th¸o dì cÇu t¹m</v>
          </cell>
          <cell r="D235" t="str">
            <v>TÊn</v>
          </cell>
          <cell r="E235">
            <v>7.5359999999999996</v>
          </cell>
          <cell r="F235">
            <v>278999.99999999994</v>
          </cell>
          <cell r="G235">
            <v>218652</v>
          </cell>
          <cell r="H235">
            <v>543277.45000000007</v>
          </cell>
          <cell r="I235">
            <v>2200391.9957527202</v>
          </cell>
          <cell r="J235">
            <v>16582154.079992497</v>
          </cell>
        </row>
        <row r="236">
          <cell r="C236" t="str">
            <v>L¾p ®Æt vµ th¸o dì rä ®¸</v>
          </cell>
          <cell r="D236" t="str">
            <v>Rä</v>
          </cell>
          <cell r="E236">
            <v>80</v>
          </cell>
          <cell r="F236">
            <v>167311.23357142857</v>
          </cell>
          <cell r="G236">
            <v>63119.520000000004</v>
          </cell>
          <cell r="H236">
            <v>0</v>
          </cell>
          <cell r="I236">
            <v>498735.7040999615</v>
          </cell>
          <cell r="J236">
            <v>39898856.327996917</v>
          </cell>
        </row>
        <row r="237">
          <cell r="C237" t="str">
            <v xml:space="preserve">§¾p ®Êt nÒn ®­êng </v>
          </cell>
          <cell r="D237" t="str">
            <v>m3</v>
          </cell>
          <cell r="E237">
            <v>1015.5</v>
          </cell>
          <cell r="F237">
            <v>5714.2857142857138</v>
          </cell>
          <cell r="G237">
            <v>6287.7246742857133</v>
          </cell>
          <cell r="H237">
            <v>16215.547368</v>
          </cell>
          <cell r="I237">
            <v>60797.097711059716</v>
          </cell>
          <cell r="J237">
            <v>61739452.725581139</v>
          </cell>
        </row>
        <row r="238">
          <cell r="C238" t="str">
            <v>Mãng cÊp phèi ®¸ d¨m lo¹i 1</v>
          </cell>
          <cell r="D238" t="str">
            <v>m3</v>
          </cell>
          <cell r="E238">
            <v>100.8</v>
          </cell>
          <cell r="F238">
            <v>211603.89028571427</v>
          </cell>
          <cell r="G238">
            <v>675.13600000000008</v>
          </cell>
          <cell r="H238">
            <v>7602.8820839999989</v>
          </cell>
          <cell r="I238">
            <v>256047.42392078004</v>
          </cell>
          <cell r="J238">
            <v>25809580.331214629</v>
          </cell>
        </row>
        <row r="239">
          <cell r="C239" t="str">
            <v>cÇu ®µ g©n km401+714.2</v>
          </cell>
          <cell r="J239">
            <v>1732650642.6747282</v>
          </cell>
        </row>
        <row r="240">
          <cell r="C240" t="str">
            <v>1. DÇm BTCT th­êng L=18m</v>
          </cell>
          <cell r="J240">
            <v>371000000</v>
          </cell>
        </row>
        <row r="241">
          <cell r="C241" t="str">
            <v>DÇm BTCT th­êng L=18m</v>
          </cell>
          <cell r="D241" t="str">
            <v>DÇm</v>
          </cell>
          <cell r="E241">
            <v>5</v>
          </cell>
          <cell r="F241" t="e">
            <v>#N/A</v>
          </cell>
          <cell r="G241" t="e">
            <v>#N/A</v>
          </cell>
          <cell r="H241" t="e">
            <v>#N/A</v>
          </cell>
          <cell r="I241">
            <v>50000000</v>
          </cell>
          <cell r="J241">
            <v>250000000</v>
          </cell>
        </row>
        <row r="242">
          <cell r="C242" t="str">
            <v>Lao l¾p dÇm BTCT th­êng  L=18m</v>
          </cell>
          <cell r="D242" t="str">
            <v>DÇm</v>
          </cell>
          <cell r="E242">
            <v>5</v>
          </cell>
          <cell r="F242" t="e">
            <v>#N/A</v>
          </cell>
          <cell r="G242" t="e">
            <v>#N/A</v>
          </cell>
          <cell r="H242" t="e">
            <v>#N/A</v>
          </cell>
          <cell r="I242">
            <v>20000000</v>
          </cell>
          <cell r="J242">
            <v>100000000</v>
          </cell>
        </row>
        <row r="243">
          <cell r="C243" t="str">
            <v>Mua vµ l¾p ®Æt gèi cÇu b»ng cao su</v>
          </cell>
          <cell r="D243" t="str">
            <v>Gèi</v>
          </cell>
          <cell r="E243">
            <v>10</v>
          </cell>
          <cell r="F243">
            <v>1581785.4</v>
          </cell>
          <cell r="G243">
            <v>30683.100000000002</v>
          </cell>
          <cell r="H243">
            <v>0</v>
          </cell>
          <cell r="I243">
            <v>2100000</v>
          </cell>
          <cell r="J243">
            <v>21000000</v>
          </cell>
        </row>
        <row r="244">
          <cell r="C244" t="str">
            <v>2. Líp phñ mÆt cÇu</v>
          </cell>
          <cell r="I244">
            <v>0</v>
          </cell>
          <cell r="J244">
            <v>32407147.730140436</v>
          </cell>
        </row>
        <row r="245">
          <cell r="C245" t="str">
            <v>Bª t«ng t¹o dèc M300</v>
          </cell>
          <cell r="D245" t="str">
            <v>m3</v>
          </cell>
          <cell r="E245">
            <v>14.4</v>
          </cell>
          <cell r="F245">
            <v>574369.22931885719</v>
          </cell>
          <cell r="G245">
            <v>40910.799999999996</v>
          </cell>
          <cell r="H245">
            <v>12642.59325</v>
          </cell>
          <cell r="I245">
            <v>983321.19550532626</v>
          </cell>
          <cell r="J245">
            <v>14159825.215276698</v>
          </cell>
        </row>
        <row r="246">
          <cell r="C246" t="str">
            <v>BTN h¹t mÞn dµy 5cm</v>
          </cell>
          <cell r="D246" t="str">
            <v>m2</v>
          </cell>
          <cell r="E246">
            <v>144</v>
          </cell>
          <cell r="F246">
            <v>42468.434871299731</v>
          </cell>
          <cell r="G246">
            <v>329.74254000000002</v>
          </cell>
          <cell r="H246">
            <v>2021.9958464000001</v>
          </cell>
          <cell r="I246">
            <v>57176.14270663201</v>
          </cell>
          <cell r="J246">
            <v>8233364.5497550098</v>
          </cell>
        </row>
        <row r="247">
          <cell r="C247" t="str">
            <v>Cèt thÐp c¸c lo¹i</v>
          </cell>
          <cell r="D247" t="str">
            <v>TÊn</v>
          </cell>
          <cell r="E247">
            <v>1.44</v>
          </cell>
          <cell r="F247">
            <v>4911215.3371428577</v>
          </cell>
          <cell r="G247">
            <v>159406.01</v>
          </cell>
          <cell r="H247">
            <v>99583.053999999989</v>
          </cell>
          <cell r="I247">
            <v>6954137.4757699519</v>
          </cell>
          <cell r="J247">
            <v>10013957.96510873</v>
          </cell>
        </row>
        <row r="248">
          <cell r="C248" t="str">
            <v>3. Lan can tay vÞn b»ng BTCT</v>
          </cell>
          <cell r="D248" t="str">
            <v>md</v>
          </cell>
          <cell r="E248">
            <v>60.36</v>
          </cell>
          <cell r="I248">
            <v>450000</v>
          </cell>
          <cell r="J248">
            <v>27162000</v>
          </cell>
        </row>
        <row r="249">
          <cell r="C249" t="str">
            <v>4. B¶n dÉn KT(300x220x20)cm</v>
          </cell>
          <cell r="D249" t="str">
            <v>b¶n</v>
          </cell>
          <cell r="E249">
            <v>8</v>
          </cell>
          <cell r="I249">
            <v>2200000</v>
          </cell>
          <cell r="J249">
            <v>17600000</v>
          </cell>
        </row>
        <row r="250">
          <cell r="C250" t="str">
            <v>5. Khe co d·n cao su</v>
          </cell>
          <cell r="D250" t="str">
            <v>md</v>
          </cell>
          <cell r="E250">
            <v>16</v>
          </cell>
          <cell r="I250">
            <v>2500000</v>
          </cell>
          <cell r="J250">
            <v>40000000</v>
          </cell>
        </row>
        <row r="251">
          <cell r="C251" t="str">
            <v>6. T­êng hé lan mÒm</v>
          </cell>
          <cell r="D251" t="str">
            <v>md</v>
          </cell>
          <cell r="E251">
            <v>40</v>
          </cell>
          <cell r="I251">
            <v>450000</v>
          </cell>
          <cell r="J251">
            <v>18000000</v>
          </cell>
        </row>
        <row r="252">
          <cell r="C252" t="str">
            <v>7. Mè cÇu</v>
          </cell>
          <cell r="I252">
            <v>0</v>
          </cell>
          <cell r="J252">
            <v>908724718.61787379</v>
          </cell>
        </row>
        <row r="253">
          <cell r="C253" t="str">
            <v>Bª t«ng M300</v>
          </cell>
          <cell r="D253" t="str">
            <v>m3</v>
          </cell>
          <cell r="E253">
            <v>308.48</v>
          </cell>
          <cell r="F253">
            <v>563323.6672165714</v>
          </cell>
          <cell r="G253">
            <v>83931.68</v>
          </cell>
          <cell r="H253">
            <v>50524.219980000002</v>
          </cell>
          <cell r="I253">
            <v>1211661.7359944407</v>
          </cell>
          <cell r="J253">
            <v>373773412.31956512</v>
          </cell>
        </row>
        <row r="254">
          <cell r="C254" t="str">
            <v>Bª t«ng M250</v>
          </cell>
          <cell r="D254" t="str">
            <v>m3</v>
          </cell>
          <cell r="E254">
            <v>59.04</v>
          </cell>
          <cell r="F254">
            <v>467896.36724971433</v>
          </cell>
          <cell r="G254">
            <v>44651.040000000001</v>
          </cell>
          <cell r="H254">
            <v>50524.219980000002</v>
          </cell>
          <cell r="I254">
            <v>913830.47055423819</v>
          </cell>
          <cell r="J254">
            <v>53952550.981522225</v>
          </cell>
        </row>
        <row r="255">
          <cell r="C255" t="str">
            <v>Bª t«ng lãt mãng M100 ®¸ 4x6</v>
          </cell>
          <cell r="D255" t="str">
            <v>m3</v>
          </cell>
          <cell r="E255">
            <v>7.36</v>
          </cell>
          <cell r="F255">
            <v>261846.0050055357</v>
          </cell>
          <cell r="G255">
            <v>22898.699999999997</v>
          </cell>
          <cell r="H255">
            <v>12040.565000000001</v>
          </cell>
          <cell r="I255">
            <v>476409.41943829454</v>
          </cell>
          <cell r="J255">
            <v>3506373.3270658478</v>
          </cell>
        </row>
        <row r="256">
          <cell r="C256" t="str">
            <v>Cèt thÐp c¸c lo¹i</v>
          </cell>
          <cell r="D256" t="str">
            <v>TÊn</v>
          </cell>
          <cell r="E256">
            <v>25.73</v>
          </cell>
          <cell r="F256">
            <v>4932735.3371428577</v>
          </cell>
          <cell r="G256">
            <v>179831.68000000002</v>
          </cell>
          <cell r="H256">
            <v>210581.53</v>
          </cell>
          <cell r="I256">
            <v>7224454.8297665929</v>
          </cell>
          <cell r="J256">
            <v>185885222.76989445</v>
          </cell>
        </row>
        <row r="257">
          <cell r="C257" t="str">
            <v>§¸ héc x©y tø nãn M100</v>
          </cell>
          <cell r="D257" t="str">
            <v>m3</v>
          </cell>
          <cell r="E257">
            <v>59.35</v>
          </cell>
          <cell r="F257">
            <v>278810.8254982286</v>
          </cell>
          <cell r="G257">
            <v>35358.619999999995</v>
          </cell>
          <cell r="H257">
            <v>0</v>
          </cell>
          <cell r="I257">
            <v>488783.70716064883</v>
          </cell>
          <cell r="J257">
            <v>29009313.01998451</v>
          </cell>
        </row>
        <row r="258">
          <cell r="C258" t="str">
            <v>§¸ héc x©y taluy v÷a M100</v>
          </cell>
          <cell r="D258" t="str">
            <v>m3</v>
          </cell>
          <cell r="E258">
            <v>103.13</v>
          </cell>
          <cell r="F258">
            <v>248531.96105274287</v>
          </cell>
          <cell r="G258">
            <v>31998.09</v>
          </cell>
          <cell r="H258">
            <v>0</v>
          </cell>
          <cell r="I258">
            <v>437566.59880956577</v>
          </cell>
          <cell r="J258">
            <v>45126243.335230514</v>
          </cell>
        </row>
        <row r="259">
          <cell r="C259" t="str">
            <v>§¸ héc x©y mãng, ch©n khay M100</v>
          </cell>
          <cell r="D259" t="str">
            <v>m3</v>
          </cell>
          <cell r="E259">
            <v>74.22</v>
          </cell>
          <cell r="F259">
            <v>248531.96105274287</v>
          </cell>
          <cell r="G259">
            <v>27907.01</v>
          </cell>
          <cell r="H259">
            <v>0</v>
          </cell>
          <cell r="I259">
            <v>421653.28258626495</v>
          </cell>
          <cell r="J259">
            <v>31295106.633552585</v>
          </cell>
        </row>
        <row r="260">
          <cell r="C260" t="str">
            <v xml:space="preserve">D¨m s¹n ®Öm </v>
          </cell>
          <cell r="D260" t="str">
            <v>m3</v>
          </cell>
          <cell r="E260">
            <v>83.19</v>
          </cell>
          <cell r="F260">
            <v>135855.41509523807</v>
          </cell>
          <cell r="G260">
            <v>30115.26</v>
          </cell>
          <cell r="H260">
            <v>0</v>
          </cell>
          <cell r="I260">
            <v>288292.40124649595</v>
          </cell>
          <cell r="J260">
            <v>23983044.859695997</v>
          </cell>
        </row>
        <row r="261">
          <cell r="C261" t="str">
            <v xml:space="preserve">§µo mãng ®Êt cÊp 3 </v>
          </cell>
          <cell r="D261" t="str">
            <v>m3</v>
          </cell>
          <cell r="E261">
            <v>1201</v>
          </cell>
          <cell r="F261">
            <v>0</v>
          </cell>
          <cell r="G261">
            <v>5890.0582800000002</v>
          </cell>
          <cell r="H261">
            <v>2404.6233119999997</v>
          </cell>
          <cell r="I261">
            <v>26458.435658106639</v>
          </cell>
          <cell r="J261">
            <v>31776581.225386072</v>
          </cell>
        </row>
        <row r="262">
          <cell r="C262" t="str">
            <v>§¾p ®Êt cÊp 3</v>
          </cell>
          <cell r="D262" t="str">
            <v>m3</v>
          </cell>
          <cell r="E262">
            <v>1476.91</v>
          </cell>
          <cell r="F262">
            <v>0</v>
          </cell>
          <cell r="G262">
            <v>9298.26</v>
          </cell>
          <cell r="H262">
            <v>0</v>
          </cell>
          <cell r="I262">
            <v>36167.992732107356</v>
          </cell>
          <cell r="J262">
            <v>53416870.145976678</v>
          </cell>
        </row>
        <row r="263">
          <cell r="C263" t="str">
            <v>Thi c«ng mè</v>
          </cell>
          <cell r="D263" t="str">
            <v>TB</v>
          </cell>
          <cell r="J263">
            <v>77000000</v>
          </cell>
        </row>
        <row r="264">
          <cell r="C264" t="str">
            <v xml:space="preserve">8. Cäc BTCT (35x35)cm </v>
          </cell>
          <cell r="D264" t="str">
            <v>md</v>
          </cell>
          <cell r="E264">
            <v>0</v>
          </cell>
          <cell r="I264">
            <v>400000</v>
          </cell>
          <cell r="J264">
            <v>0</v>
          </cell>
        </row>
        <row r="265">
          <cell r="C265" t="str">
            <v>9. Ph¸ dì cÇu cò</v>
          </cell>
          <cell r="J265">
            <v>39762432.747345254</v>
          </cell>
        </row>
        <row r="266">
          <cell r="C266" t="str">
            <v>§Ëp bá bª t«ng cÇu cò</v>
          </cell>
          <cell r="D266" t="str">
            <v>m3</v>
          </cell>
          <cell r="E266">
            <v>96.03</v>
          </cell>
          <cell r="F266">
            <v>0</v>
          </cell>
          <cell r="G266">
            <v>68671.7</v>
          </cell>
          <cell r="H266">
            <v>0</v>
          </cell>
          <cell r="I266">
            <v>267116.37946255063</v>
          </cell>
          <cell r="J266">
            <v>25651185.919788737</v>
          </cell>
        </row>
        <row r="267">
          <cell r="C267" t="str">
            <v>§Ëp bá ®¸ héc x©y cò</v>
          </cell>
          <cell r="D267" t="str">
            <v>m3</v>
          </cell>
          <cell r="E267">
            <v>163.35</v>
          </cell>
          <cell r="F267">
            <v>0</v>
          </cell>
          <cell r="G267">
            <v>22208.720000000001</v>
          </cell>
          <cell r="H267">
            <v>0</v>
          </cell>
          <cell r="I267">
            <v>86386.573783633401</v>
          </cell>
          <cell r="J267">
            <v>14111246.827556515</v>
          </cell>
        </row>
        <row r="268">
          <cell r="C268" t="str">
            <v>10. H¹ng môc kh¸c</v>
          </cell>
          <cell r="D268" t="str">
            <v>TB</v>
          </cell>
          <cell r="I268">
            <v>0</v>
          </cell>
          <cell r="J268">
            <v>60000000</v>
          </cell>
        </row>
        <row r="269">
          <cell r="C269" t="str">
            <v>§¾p ®Êt ®ª quai</v>
          </cell>
          <cell r="D269" t="str">
            <v>m3</v>
          </cell>
          <cell r="E269">
            <v>120</v>
          </cell>
          <cell r="F269">
            <v>0</v>
          </cell>
          <cell r="G269">
            <v>29528.04</v>
          </cell>
          <cell r="H269">
            <v>0</v>
          </cell>
          <cell r="I269">
            <v>137828.35964320746</v>
          </cell>
          <cell r="J269">
            <v>16539403.157184895</v>
          </cell>
        </row>
        <row r="270">
          <cell r="C270" t="str">
            <v>M¸y b¬m n­íc</v>
          </cell>
          <cell r="D270" t="str">
            <v>Ca</v>
          </cell>
          <cell r="E270">
            <v>54</v>
          </cell>
          <cell r="F270">
            <v>0</v>
          </cell>
          <cell r="G270">
            <v>0</v>
          </cell>
          <cell r="H270">
            <v>466499</v>
          </cell>
          <cell r="I270">
            <v>625657.55711489427</v>
          </cell>
          <cell r="J270">
            <v>33785508.084204294</v>
          </cell>
        </row>
        <row r="271">
          <cell r="C271" t="str">
            <v>Mua vµ l¾p ®Æt biÓn b¸o ®­êng bé</v>
          </cell>
          <cell r="D271" t="str">
            <v>Bé</v>
          </cell>
          <cell r="E271">
            <v>4</v>
          </cell>
          <cell r="F271">
            <v>594310.03418620001</v>
          </cell>
          <cell r="G271">
            <v>9170.9856</v>
          </cell>
          <cell r="H271">
            <v>2246.2963200000004</v>
          </cell>
          <cell r="I271">
            <v>860000</v>
          </cell>
          <cell r="J271">
            <v>3440000</v>
          </cell>
        </row>
        <row r="272">
          <cell r="C272" t="str">
            <v>11. TuyÕn tr¸nh</v>
          </cell>
          <cell r="I272">
            <v>0</v>
          </cell>
          <cell r="J272">
            <v>217994343.57936862</v>
          </cell>
        </row>
        <row r="273">
          <cell r="C273" t="str">
            <v>DÇm I500 lµm cÇu t¹m</v>
          </cell>
          <cell r="D273" t="str">
            <v>TÊn</v>
          </cell>
          <cell r="E273">
            <v>7.5359999999999996</v>
          </cell>
          <cell r="F273">
            <v>999886.30761904758</v>
          </cell>
          <cell r="G273">
            <v>346912.49600000004</v>
          </cell>
          <cell r="H273">
            <v>446151.53</v>
          </cell>
          <cell r="I273">
            <v>3623924.8854130441</v>
          </cell>
          <cell r="J273">
            <v>27309897.936472699</v>
          </cell>
        </row>
        <row r="274">
          <cell r="C274" t="str">
            <v>L¾p dùng vµ th¸o dì cÇu t¹m</v>
          </cell>
          <cell r="D274" t="str">
            <v>TÊn</v>
          </cell>
          <cell r="E274">
            <v>7.5359999999999996</v>
          </cell>
          <cell r="F274">
            <v>278999.99999999994</v>
          </cell>
          <cell r="G274">
            <v>218652</v>
          </cell>
          <cell r="H274">
            <v>543277.45000000007</v>
          </cell>
          <cell r="I274">
            <v>2200391.9957527202</v>
          </cell>
          <cell r="J274">
            <v>16582154.079992497</v>
          </cell>
        </row>
        <row r="275">
          <cell r="C275" t="str">
            <v>L¾p ®Æt vµ th¸o dì rä ®¸</v>
          </cell>
          <cell r="D275" t="str">
            <v>Rä</v>
          </cell>
          <cell r="E275">
            <v>80</v>
          </cell>
          <cell r="F275">
            <v>167311.23357142857</v>
          </cell>
          <cell r="G275">
            <v>63119.520000000004</v>
          </cell>
          <cell r="H275">
            <v>0</v>
          </cell>
          <cell r="I275">
            <v>498735.7040999615</v>
          </cell>
          <cell r="J275">
            <v>39898856.327996917</v>
          </cell>
        </row>
        <row r="276">
          <cell r="C276" t="str">
            <v xml:space="preserve">§¾p ®Êt nÒn ®­êng </v>
          </cell>
          <cell r="D276" t="str">
            <v>m3</v>
          </cell>
          <cell r="E276">
            <v>1512.5</v>
          </cell>
          <cell r="F276">
            <v>5714.2857142857138</v>
          </cell>
          <cell r="G276">
            <v>6287.7246742857133</v>
          </cell>
          <cell r="H276">
            <v>16215.547368</v>
          </cell>
          <cell r="I276">
            <v>60797.097711059716</v>
          </cell>
          <cell r="J276">
            <v>91955610.287977815</v>
          </cell>
        </row>
        <row r="277">
          <cell r="C277" t="str">
            <v>Mãng cÊp phèi ®¸ d¨m lo¹i 1</v>
          </cell>
          <cell r="D277" t="str">
            <v>m3</v>
          </cell>
          <cell r="E277">
            <v>165</v>
          </cell>
          <cell r="F277">
            <v>211603.89028571427</v>
          </cell>
          <cell r="G277">
            <v>675.13600000000008</v>
          </cell>
          <cell r="H277">
            <v>7602.8820839999989</v>
          </cell>
          <cell r="I277">
            <v>256047.42392078004</v>
          </cell>
          <cell r="J277">
            <v>42247824.94692871</v>
          </cell>
        </row>
        <row r="278">
          <cell r="C278" t="str">
            <v>cÇu c©y b­ëi km402+955.62</v>
          </cell>
          <cell r="J278">
            <v>1687268738.1014953</v>
          </cell>
        </row>
        <row r="279">
          <cell r="C279" t="str">
            <v>1. DÇm BTCT th­êng L=12m</v>
          </cell>
          <cell r="J279">
            <v>271000000</v>
          </cell>
        </row>
        <row r="280">
          <cell r="C280" t="str">
            <v>DÇm BTCT th­êng L=12m</v>
          </cell>
          <cell r="D280" t="str">
            <v>DÇm</v>
          </cell>
          <cell r="E280">
            <v>5</v>
          </cell>
          <cell r="F280" t="e">
            <v>#N/A</v>
          </cell>
          <cell r="G280" t="e">
            <v>#N/A</v>
          </cell>
          <cell r="H280" t="e">
            <v>#N/A</v>
          </cell>
          <cell r="I280">
            <v>35000000</v>
          </cell>
          <cell r="J280">
            <v>175000000</v>
          </cell>
        </row>
        <row r="281">
          <cell r="C281" t="str">
            <v>Lao l¾p dÇm BTCT L=12m</v>
          </cell>
          <cell r="D281" t="str">
            <v>DÇm</v>
          </cell>
          <cell r="E281">
            <v>5</v>
          </cell>
          <cell r="F281" t="e">
            <v>#N/A</v>
          </cell>
          <cell r="G281" t="e">
            <v>#N/A</v>
          </cell>
          <cell r="H281" t="e">
            <v>#N/A</v>
          </cell>
          <cell r="I281">
            <v>15000000</v>
          </cell>
          <cell r="J281">
            <v>75000000</v>
          </cell>
        </row>
        <row r="282">
          <cell r="C282" t="str">
            <v>Mua vµ l¾p ®Æt gèi cÇu b»ng cao su</v>
          </cell>
          <cell r="D282" t="str">
            <v>Gèi</v>
          </cell>
          <cell r="E282">
            <v>10</v>
          </cell>
          <cell r="F282">
            <v>1581785.4</v>
          </cell>
          <cell r="G282">
            <v>30683.100000000002</v>
          </cell>
          <cell r="H282">
            <v>0</v>
          </cell>
          <cell r="I282">
            <v>2100000</v>
          </cell>
          <cell r="J282">
            <v>21000000</v>
          </cell>
        </row>
        <row r="283">
          <cell r="C283" t="str">
            <v>2. Líp phñ mÆt cÇu</v>
          </cell>
          <cell r="I283">
            <v>0</v>
          </cell>
          <cell r="J283">
            <v>21604765.15342696</v>
          </cell>
        </row>
        <row r="284">
          <cell r="C284" t="str">
            <v>Bª t«ng t¹o dèc M300</v>
          </cell>
          <cell r="D284" t="str">
            <v>m3</v>
          </cell>
          <cell r="E284">
            <v>9.6</v>
          </cell>
          <cell r="F284">
            <v>574369.22931885719</v>
          </cell>
          <cell r="G284">
            <v>40910.799999999996</v>
          </cell>
          <cell r="H284">
            <v>12642.59325</v>
          </cell>
          <cell r="I284">
            <v>983321.19550532626</v>
          </cell>
          <cell r="J284">
            <v>9439883.4768511318</v>
          </cell>
        </row>
        <row r="285">
          <cell r="C285" t="str">
            <v>BTN h¹t mÞn dµy 5cm</v>
          </cell>
          <cell r="D285" t="str">
            <v>m2</v>
          </cell>
          <cell r="E285">
            <v>96</v>
          </cell>
          <cell r="F285">
            <v>42468.434871299731</v>
          </cell>
          <cell r="G285">
            <v>329.74254000000002</v>
          </cell>
          <cell r="H285">
            <v>2021.9958464000001</v>
          </cell>
          <cell r="I285">
            <v>57176.14270663201</v>
          </cell>
          <cell r="J285">
            <v>5488909.6998366732</v>
          </cell>
        </row>
        <row r="286">
          <cell r="C286" t="str">
            <v>Cèt thÐp c¸c lo¹i</v>
          </cell>
          <cell r="D286" t="str">
            <v>TÊn</v>
          </cell>
          <cell r="E286">
            <v>0.96</v>
          </cell>
          <cell r="F286">
            <v>4911215.3371428577</v>
          </cell>
          <cell r="G286">
            <v>159406.01</v>
          </cell>
          <cell r="H286">
            <v>99583.053999999989</v>
          </cell>
          <cell r="I286">
            <v>6954137.4757699519</v>
          </cell>
          <cell r="J286">
            <v>6675971.9767391533</v>
          </cell>
        </row>
        <row r="287">
          <cell r="C287" t="str">
            <v>3. Lan can tay vÞn b»ng BTCT</v>
          </cell>
          <cell r="D287" t="str">
            <v>md</v>
          </cell>
          <cell r="E287">
            <v>39.6</v>
          </cell>
          <cell r="I287">
            <v>450000</v>
          </cell>
          <cell r="J287">
            <v>17820000</v>
          </cell>
        </row>
        <row r="288">
          <cell r="C288" t="str">
            <v>4. B¶n dÉn KT(300x220x20)cm</v>
          </cell>
          <cell r="D288" t="str">
            <v>b¶n</v>
          </cell>
          <cell r="E288">
            <v>8</v>
          </cell>
          <cell r="I288">
            <v>2200000</v>
          </cell>
          <cell r="J288">
            <v>17600000</v>
          </cell>
        </row>
        <row r="289">
          <cell r="C289" t="str">
            <v>5. Khe co d·n cao su</v>
          </cell>
          <cell r="D289" t="str">
            <v>md</v>
          </cell>
          <cell r="E289">
            <v>16</v>
          </cell>
          <cell r="I289">
            <v>2500000</v>
          </cell>
          <cell r="J289">
            <v>40000000</v>
          </cell>
        </row>
        <row r="290">
          <cell r="C290" t="str">
            <v>6. T­êng hé lan mÒm</v>
          </cell>
          <cell r="D290" t="str">
            <v>md</v>
          </cell>
          <cell r="E290">
            <v>40</v>
          </cell>
          <cell r="I290">
            <v>450000</v>
          </cell>
          <cell r="J290">
            <v>18000000</v>
          </cell>
        </row>
        <row r="291">
          <cell r="C291" t="str">
            <v>7. Mè cÇu</v>
          </cell>
          <cell r="I291">
            <v>0</v>
          </cell>
          <cell r="J291">
            <v>987945824.96535063</v>
          </cell>
        </row>
        <row r="292">
          <cell r="C292" t="str">
            <v>Bª t«ng M300</v>
          </cell>
          <cell r="D292" t="str">
            <v>m3</v>
          </cell>
          <cell r="E292">
            <v>336.57</v>
          </cell>
          <cell r="F292">
            <v>563323.6672165714</v>
          </cell>
          <cell r="G292">
            <v>83931.68</v>
          </cell>
          <cell r="H292">
            <v>50524.219980000002</v>
          </cell>
          <cell r="I292">
            <v>1211661.7359944407</v>
          </cell>
          <cell r="J292">
            <v>407808990.4836489</v>
          </cell>
        </row>
        <row r="293">
          <cell r="C293" t="str">
            <v>Bª t«ng M250</v>
          </cell>
          <cell r="D293" t="str">
            <v>m3</v>
          </cell>
          <cell r="E293">
            <v>64.44</v>
          </cell>
          <cell r="F293">
            <v>467896.36724971433</v>
          </cell>
          <cell r="G293">
            <v>44651.040000000001</v>
          </cell>
          <cell r="H293">
            <v>50524.219980000002</v>
          </cell>
          <cell r="I293">
            <v>913830.47055423819</v>
          </cell>
          <cell r="J293">
            <v>58887235.522515103</v>
          </cell>
        </row>
        <row r="294">
          <cell r="C294" t="str">
            <v>Bª t«ng lãt mãng M100 ®¸ 4x6</v>
          </cell>
          <cell r="D294" t="str">
            <v>m3</v>
          </cell>
          <cell r="E294">
            <v>9.9</v>
          </cell>
          <cell r="F294">
            <v>261846.0050055357</v>
          </cell>
          <cell r="G294">
            <v>22898.699999999997</v>
          </cell>
          <cell r="H294">
            <v>12040.565000000001</v>
          </cell>
          <cell r="I294">
            <v>476409.41943829454</v>
          </cell>
          <cell r="J294">
            <v>4716453.2524391161</v>
          </cell>
        </row>
        <row r="295">
          <cell r="C295" t="str">
            <v>Cèt thÐp c¸c lo¹i</v>
          </cell>
          <cell r="D295" t="str">
            <v>TÊn</v>
          </cell>
          <cell r="E295">
            <v>28.07</v>
          </cell>
          <cell r="F295">
            <v>4932735.3371428577</v>
          </cell>
          <cell r="G295">
            <v>179831.68000000002</v>
          </cell>
          <cell r="H295">
            <v>210581.53</v>
          </cell>
          <cell r="I295">
            <v>7224454.8297665929</v>
          </cell>
          <cell r="J295">
            <v>202790447.07154825</v>
          </cell>
        </row>
        <row r="296">
          <cell r="C296" t="str">
            <v>§¸ héc x©y tø nãn M100</v>
          </cell>
          <cell r="D296" t="str">
            <v>m3</v>
          </cell>
          <cell r="E296">
            <v>34.1</v>
          </cell>
          <cell r="F296">
            <v>278810.8254982286</v>
          </cell>
          <cell r="G296">
            <v>35358.619999999995</v>
          </cell>
          <cell r="H296">
            <v>0</v>
          </cell>
          <cell r="I296">
            <v>488783.70716064883</v>
          </cell>
          <cell r="J296">
            <v>16667524.414178126</v>
          </cell>
        </row>
        <row r="297">
          <cell r="C297" t="str">
            <v>§¸ héc x©y taluy v÷a M100</v>
          </cell>
          <cell r="D297" t="str">
            <v>m3</v>
          </cell>
          <cell r="E297">
            <v>64.5</v>
          </cell>
          <cell r="F297">
            <v>248531.96105274287</v>
          </cell>
          <cell r="G297">
            <v>31998.09</v>
          </cell>
          <cell r="H297">
            <v>0</v>
          </cell>
          <cell r="I297">
            <v>437566.59880956577</v>
          </cell>
          <cell r="J297">
            <v>28223045.62321699</v>
          </cell>
        </row>
        <row r="298">
          <cell r="C298" t="str">
            <v>§¸ héc x©y mãng, ch©n khay M100</v>
          </cell>
          <cell r="D298" t="str">
            <v>m3</v>
          </cell>
          <cell r="E298">
            <v>70.709999999999994</v>
          </cell>
          <cell r="F298">
            <v>248531.96105274287</v>
          </cell>
          <cell r="G298">
            <v>27907.01</v>
          </cell>
          <cell r="H298">
            <v>0</v>
          </cell>
          <cell r="I298">
            <v>421653.28258626495</v>
          </cell>
          <cell r="J298">
            <v>29815103.611674793</v>
          </cell>
        </row>
        <row r="299">
          <cell r="C299" t="str">
            <v xml:space="preserve">D¨m s¹n ®Öm </v>
          </cell>
          <cell r="D299" t="str">
            <v>m3</v>
          </cell>
          <cell r="E299">
            <v>44.15</v>
          </cell>
          <cell r="F299">
            <v>135855.41509523807</v>
          </cell>
          <cell r="G299">
            <v>30115.26</v>
          </cell>
          <cell r="H299">
            <v>0</v>
          </cell>
          <cell r="I299">
            <v>288292.40124649595</v>
          </cell>
          <cell r="J299">
            <v>12728109.515032796</v>
          </cell>
        </row>
        <row r="300">
          <cell r="C300" t="str">
            <v xml:space="preserve">§µo mãng ®Êt cÊp 3 </v>
          </cell>
          <cell r="D300" t="str">
            <v>m3</v>
          </cell>
          <cell r="E300">
            <v>2155.56</v>
          </cell>
          <cell r="F300">
            <v>0</v>
          </cell>
          <cell r="G300">
            <v>5890.0582800000002</v>
          </cell>
          <cell r="H300">
            <v>2404.6233119999997</v>
          </cell>
          <cell r="I300">
            <v>26458.435658106639</v>
          </cell>
          <cell r="J300">
            <v>57032745.567188345</v>
          </cell>
        </row>
        <row r="301">
          <cell r="C301" t="str">
            <v>§¾p ®Êt cÊp 3</v>
          </cell>
          <cell r="D301" t="str">
            <v>m3</v>
          </cell>
          <cell r="E301">
            <v>2357.7800000000002</v>
          </cell>
          <cell r="F301">
            <v>0</v>
          </cell>
          <cell r="G301">
            <v>9298.26</v>
          </cell>
          <cell r="H301">
            <v>0</v>
          </cell>
          <cell r="I301">
            <v>36167.992732107356</v>
          </cell>
          <cell r="J301">
            <v>85276169.903908089</v>
          </cell>
        </row>
        <row r="302">
          <cell r="C302" t="str">
            <v>Thi c«ng mè</v>
          </cell>
          <cell r="D302" t="str">
            <v>TB</v>
          </cell>
          <cell r="J302">
            <v>84000000</v>
          </cell>
        </row>
        <row r="303">
          <cell r="C303" t="str">
            <v xml:space="preserve">8. Cäc BTCT (35x35)cm </v>
          </cell>
          <cell r="D303" t="str">
            <v>md</v>
          </cell>
          <cell r="I303">
            <v>400000</v>
          </cell>
          <cell r="J303">
            <v>0</v>
          </cell>
        </row>
        <row r="304">
          <cell r="C304" t="str">
            <v>9. H¹ng môc kh¸c</v>
          </cell>
          <cell r="D304" t="str">
            <v>TB</v>
          </cell>
          <cell r="I304">
            <v>0</v>
          </cell>
          <cell r="J304">
            <v>21000000</v>
          </cell>
        </row>
        <row r="305">
          <cell r="C305" t="str">
            <v>§¾p ®Êt ®ª quai</v>
          </cell>
          <cell r="D305" t="str">
            <v>m3</v>
          </cell>
          <cell r="E305">
            <v>31.57</v>
          </cell>
          <cell r="F305">
            <v>0</v>
          </cell>
          <cell r="G305">
            <v>29528.04</v>
          </cell>
          <cell r="H305">
            <v>0</v>
          </cell>
          <cell r="I305">
            <v>137828.35964320746</v>
          </cell>
          <cell r="J305">
            <v>4351241.3139360594</v>
          </cell>
        </row>
        <row r="306">
          <cell r="C306" t="str">
            <v>M¸y b¬m n­íc</v>
          </cell>
          <cell r="D306" t="str">
            <v>Ca</v>
          </cell>
          <cell r="E306">
            <v>21</v>
          </cell>
          <cell r="F306">
            <v>0</v>
          </cell>
          <cell r="G306">
            <v>0</v>
          </cell>
          <cell r="H306">
            <v>466499</v>
          </cell>
          <cell r="I306">
            <v>625657.55711489427</v>
          </cell>
          <cell r="J306">
            <v>13138808.69941278</v>
          </cell>
        </row>
        <row r="307">
          <cell r="C307" t="str">
            <v>Mua vµ l¾p ®Æt biÓn b¸o ®­êng bé</v>
          </cell>
          <cell r="D307" t="str">
            <v>Bé</v>
          </cell>
          <cell r="E307">
            <v>4</v>
          </cell>
          <cell r="F307">
            <v>594310.03418620001</v>
          </cell>
          <cell r="G307">
            <v>9170.9856</v>
          </cell>
          <cell r="H307">
            <v>2246.2963200000004</v>
          </cell>
          <cell r="I307">
            <v>860000</v>
          </cell>
          <cell r="J307">
            <v>3440000</v>
          </cell>
        </row>
        <row r="308">
          <cell r="C308" t="str">
            <v>10. Ph¸ dì cÇu cò</v>
          </cell>
          <cell r="J308">
            <v>35379846.377317443</v>
          </cell>
        </row>
        <row r="309">
          <cell r="C309" t="str">
            <v>§Ëp bá bª t«ng cÇu cò</v>
          </cell>
          <cell r="D309" t="str">
            <v>m3</v>
          </cell>
          <cell r="E309">
            <v>38.909999999999997</v>
          </cell>
          <cell r="F309">
            <v>0</v>
          </cell>
          <cell r="G309">
            <v>68671.7</v>
          </cell>
          <cell r="H309">
            <v>0</v>
          </cell>
          <cell r="I309">
            <v>267116.37946255063</v>
          </cell>
          <cell r="J309">
            <v>10393498.324887844</v>
          </cell>
        </row>
        <row r="310">
          <cell r="C310" t="str">
            <v>§Ëp bá ®¸ héc x©y cò</v>
          </cell>
          <cell r="D310" t="str">
            <v>m3</v>
          </cell>
          <cell r="E310">
            <v>163.35</v>
          </cell>
          <cell r="F310">
            <v>0</v>
          </cell>
          <cell r="G310">
            <v>22208.720000000001</v>
          </cell>
          <cell r="H310">
            <v>0</v>
          </cell>
          <cell r="I310">
            <v>86386.573783633401</v>
          </cell>
          <cell r="J310">
            <v>14111246.827556515</v>
          </cell>
        </row>
        <row r="311">
          <cell r="C311" t="str">
            <v>Th¸o dì thÐp cÇu cò</v>
          </cell>
          <cell r="D311" t="str">
            <v>TÊn</v>
          </cell>
          <cell r="E311">
            <v>5.6519999999999992</v>
          </cell>
          <cell r="F311">
            <v>215999.99999999997</v>
          </cell>
          <cell r="G311">
            <v>218652</v>
          </cell>
          <cell r="H311">
            <v>543277.45000000007</v>
          </cell>
          <cell r="I311">
            <v>1924115.5741105948</v>
          </cell>
          <cell r="J311">
            <v>10875101.224873081</v>
          </cell>
        </row>
        <row r="312">
          <cell r="C312" t="str">
            <v>11. TuyÕn tr¸nh</v>
          </cell>
          <cell r="I312">
            <v>0</v>
          </cell>
          <cell r="J312">
            <v>256918301.60540026</v>
          </cell>
        </row>
        <row r="313">
          <cell r="C313" t="str">
            <v>DÇm I500 lµm cÇu t¹m</v>
          </cell>
          <cell r="D313" t="str">
            <v>TÊn</v>
          </cell>
          <cell r="E313">
            <v>7.5359999999999996</v>
          </cell>
          <cell r="F313">
            <v>999886.30761904758</v>
          </cell>
          <cell r="G313">
            <v>346912.49600000004</v>
          </cell>
          <cell r="H313">
            <v>446151.53</v>
          </cell>
          <cell r="I313">
            <v>3623924.8854130441</v>
          </cell>
          <cell r="J313">
            <v>27309897.936472699</v>
          </cell>
        </row>
        <row r="314">
          <cell r="C314" t="str">
            <v>L¾p dùng vµ th¸o dì cÇu t¹m</v>
          </cell>
          <cell r="D314" t="str">
            <v>TÊn</v>
          </cell>
          <cell r="E314">
            <v>7.5359999999999996</v>
          </cell>
          <cell r="F314">
            <v>278999.99999999994</v>
          </cell>
          <cell r="G314">
            <v>218652</v>
          </cell>
          <cell r="H314">
            <v>543277.45000000007</v>
          </cell>
          <cell r="I314">
            <v>2200391.9957527202</v>
          </cell>
          <cell r="J314">
            <v>16582154.079992497</v>
          </cell>
        </row>
        <row r="315">
          <cell r="C315" t="str">
            <v>L¾p ®Æt vµ th¸o dì rä ®¸</v>
          </cell>
          <cell r="D315" t="str">
            <v>Rä</v>
          </cell>
          <cell r="E315">
            <v>64</v>
          </cell>
          <cell r="F315">
            <v>167311.23357142857</v>
          </cell>
          <cell r="G315">
            <v>63119.520000000004</v>
          </cell>
          <cell r="H315">
            <v>0</v>
          </cell>
          <cell r="I315">
            <v>498735.7040999615</v>
          </cell>
          <cell r="J315">
            <v>31919085.062397536</v>
          </cell>
        </row>
        <row r="316">
          <cell r="C316" t="str">
            <v xml:space="preserve">§¾p ®Êt nÒn ®­êng </v>
          </cell>
          <cell r="D316" t="str">
            <v>m3</v>
          </cell>
          <cell r="E316">
            <v>2145</v>
          </cell>
          <cell r="F316">
            <v>5714.2857142857138</v>
          </cell>
          <cell r="G316">
            <v>6287.7246742857133</v>
          </cell>
          <cell r="H316">
            <v>16215.547368</v>
          </cell>
          <cell r="I316">
            <v>60797.097711059716</v>
          </cell>
          <cell r="J316">
            <v>130409774.59022309</v>
          </cell>
        </row>
        <row r="317">
          <cell r="C317" t="str">
            <v>Mãng cÊp phèi ®¸ d¨m lo¹i 1</v>
          </cell>
          <cell r="D317" t="str">
            <v>m3</v>
          </cell>
          <cell r="E317">
            <v>198</v>
          </cell>
          <cell r="F317">
            <v>211603.89028571427</v>
          </cell>
          <cell r="G317">
            <v>675.13600000000008</v>
          </cell>
          <cell r="H317">
            <v>7602.8820839999989</v>
          </cell>
          <cell r="I317">
            <v>256047.42392078004</v>
          </cell>
          <cell r="J317">
            <v>50697389.936314449</v>
          </cell>
        </row>
        <row r="318">
          <cell r="C318" t="str">
            <v>cÇu nghiªng km407+682.2</v>
          </cell>
          <cell r="J318">
            <v>2531392571.695261</v>
          </cell>
        </row>
        <row r="319">
          <cell r="C319" t="str">
            <v>1. DÇm BTCT D¦L L=24m</v>
          </cell>
          <cell r="J319">
            <v>528800000</v>
          </cell>
        </row>
        <row r="320">
          <cell r="C320" t="str">
            <v>DÇm BTCT D¦L L=24m</v>
          </cell>
          <cell r="D320" t="str">
            <v>DÇm</v>
          </cell>
          <cell r="E320">
            <v>4</v>
          </cell>
          <cell r="F320" t="e">
            <v>#N/A</v>
          </cell>
          <cell r="G320" t="e">
            <v>#N/A</v>
          </cell>
          <cell r="H320" t="e">
            <v>#N/A</v>
          </cell>
          <cell r="I320">
            <v>100000000</v>
          </cell>
          <cell r="J320">
            <v>400000000</v>
          </cell>
        </row>
        <row r="321">
          <cell r="C321" t="str">
            <v>Lao l¾p dÇm BTCT D¦L L=24m</v>
          </cell>
          <cell r="D321" t="str">
            <v>DÇm</v>
          </cell>
          <cell r="E321">
            <v>4</v>
          </cell>
          <cell r="F321" t="e">
            <v>#N/A</v>
          </cell>
          <cell r="G321" t="e">
            <v>#N/A</v>
          </cell>
          <cell r="H321" t="e">
            <v>#N/A</v>
          </cell>
          <cell r="I321">
            <v>28000000</v>
          </cell>
          <cell r="J321">
            <v>112000000</v>
          </cell>
        </row>
        <row r="322">
          <cell r="C322" t="str">
            <v>Mua vµ l¾p ®Æt gèi cÇu b»ng cao su</v>
          </cell>
          <cell r="D322" t="str">
            <v>Gèi</v>
          </cell>
          <cell r="E322">
            <v>8</v>
          </cell>
          <cell r="F322">
            <v>1581785.4</v>
          </cell>
          <cell r="G322">
            <v>30683.100000000002</v>
          </cell>
          <cell r="H322">
            <v>0</v>
          </cell>
          <cell r="I322">
            <v>2100000</v>
          </cell>
          <cell r="J322">
            <v>16800000</v>
          </cell>
        </row>
        <row r="323">
          <cell r="C323" t="str">
            <v>2. Líp phñ mÆt cÇu</v>
          </cell>
          <cell r="I323">
            <v>0</v>
          </cell>
          <cell r="J323">
            <v>43209530.30685392</v>
          </cell>
        </row>
        <row r="324">
          <cell r="C324" t="str">
            <v>Bª t«ng t¹o dèc M300</v>
          </cell>
          <cell r="D324" t="str">
            <v>m3</v>
          </cell>
          <cell r="E324">
            <v>19.2</v>
          </cell>
          <cell r="F324">
            <v>574369.22931885719</v>
          </cell>
          <cell r="G324">
            <v>40910.799999999996</v>
          </cell>
          <cell r="H324">
            <v>12642.59325</v>
          </cell>
          <cell r="I324">
            <v>983321.19550532626</v>
          </cell>
          <cell r="J324">
            <v>18879766.953702264</v>
          </cell>
        </row>
        <row r="325">
          <cell r="C325" t="str">
            <v>BTN h¹t mÞn dµy 5cm</v>
          </cell>
          <cell r="D325" t="str">
            <v>m2</v>
          </cell>
          <cell r="E325">
            <v>192</v>
          </cell>
          <cell r="F325">
            <v>42468.434871299731</v>
          </cell>
          <cell r="G325">
            <v>329.74254000000002</v>
          </cell>
          <cell r="H325">
            <v>2021.9958464000001</v>
          </cell>
          <cell r="I325">
            <v>57176.14270663201</v>
          </cell>
          <cell r="J325">
            <v>10977819.399673346</v>
          </cell>
        </row>
        <row r="326">
          <cell r="C326" t="str">
            <v>Cèt thÐp c¸c lo¹i</v>
          </cell>
          <cell r="D326" t="str">
            <v>TÊn</v>
          </cell>
          <cell r="E326">
            <v>1.92</v>
          </cell>
          <cell r="F326">
            <v>4911215.3371428577</v>
          </cell>
          <cell r="G326">
            <v>159406.01</v>
          </cell>
          <cell r="H326">
            <v>99583.053999999989</v>
          </cell>
          <cell r="I326">
            <v>6954137.4757699519</v>
          </cell>
          <cell r="J326">
            <v>13351943.953478307</v>
          </cell>
        </row>
        <row r="327">
          <cell r="C327" t="str">
            <v>3. Lan can tay vÞn b»ng BTCT</v>
          </cell>
          <cell r="D327" t="str">
            <v>md</v>
          </cell>
          <cell r="E327">
            <v>70.28</v>
          </cell>
          <cell r="I327">
            <v>450000</v>
          </cell>
          <cell r="J327">
            <v>31626000</v>
          </cell>
        </row>
        <row r="328">
          <cell r="C328" t="str">
            <v>4. B¶n dÉn KT(300x220x20)cm</v>
          </cell>
          <cell r="D328" t="str">
            <v>b¶n</v>
          </cell>
          <cell r="E328">
            <v>8</v>
          </cell>
          <cell r="I328">
            <v>2200000</v>
          </cell>
          <cell r="J328">
            <v>17600000</v>
          </cell>
        </row>
        <row r="329">
          <cell r="C329" t="str">
            <v>5. Khe co d·n cao su</v>
          </cell>
          <cell r="D329" t="str">
            <v>md</v>
          </cell>
          <cell r="E329">
            <v>16</v>
          </cell>
          <cell r="I329">
            <v>2500000</v>
          </cell>
          <cell r="J329">
            <v>40000000</v>
          </cell>
        </row>
        <row r="330">
          <cell r="C330" t="str">
            <v>6. T­êng hé lan mÒm</v>
          </cell>
          <cell r="D330" t="str">
            <v>md</v>
          </cell>
          <cell r="E330">
            <v>40</v>
          </cell>
          <cell r="I330">
            <v>450000</v>
          </cell>
          <cell r="J330">
            <v>18000000</v>
          </cell>
        </row>
        <row r="331">
          <cell r="C331" t="str">
            <v>7. Mè cÇu</v>
          </cell>
          <cell r="I331">
            <v>0</v>
          </cell>
          <cell r="J331">
            <v>998590960.21869349</v>
          </cell>
        </row>
        <row r="332">
          <cell r="C332" t="str">
            <v>Bª t«ng M300</v>
          </cell>
          <cell r="D332" t="str">
            <v>m3</v>
          </cell>
          <cell r="E332">
            <v>315.36</v>
          </cell>
          <cell r="F332">
            <v>563323.6672165714</v>
          </cell>
          <cell r="G332">
            <v>83931.68</v>
          </cell>
          <cell r="H332">
            <v>50524.219980000002</v>
          </cell>
          <cell r="I332">
            <v>1211661.7359944407</v>
          </cell>
          <cell r="J332">
            <v>382109645.06320685</v>
          </cell>
        </row>
        <row r="333">
          <cell r="C333" t="str">
            <v>Bª t«ng M250</v>
          </cell>
          <cell r="D333" t="str">
            <v>m3</v>
          </cell>
          <cell r="E333">
            <v>58.78</v>
          </cell>
          <cell r="F333">
            <v>467896.36724971433</v>
          </cell>
          <cell r="G333">
            <v>44651.040000000001</v>
          </cell>
          <cell r="H333">
            <v>50524.219980000002</v>
          </cell>
          <cell r="I333">
            <v>913830.47055423819</v>
          </cell>
          <cell r="J333">
            <v>53714955.059178121</v>
          </cell>
        </row>
        <row r="334">
          <cell r="C334" t="str">
            <v>Bª t«ng lãt mãng M100 ®¸ 4x6</v>
          </cell>
          <cell r="D334" t="str">
            <v>m3</v>
          </cell>
          <cell r="E334">
            <v>7.2</v>
          </cell>
          <cell r="F334">
            <v>261846.0050055357</v>
          </cell>
          <cell r="G334">
            <v>22898.699999999997</v>
          </cell>
          <cell r="H334">
            <v>12040.565000000001</v>
          </cell>
          <cell r="I334">
            <v>476409.41943829454</v>
          </cell>
          <cell r="J334">
            <v>3430147.8199557206</v>
          </cell>
        </row>
        <row r="335">
          <cell r="C335" t="str">
            <v>Cèt thÐp c¸c lo¹i</v>
          </cell>
          <cell r="D335" t="str">
            <v>TÊn</v>
          </cell>
          <cell r="E335">
            <v>26.189</v>
          </cell>
          <cell r="F335">
            <v>4932735.3371428577</v>
          </cell>
          <cell r="G335">
            <v>179831.68000000002</v>
          </cell>
          <cell r="H335">
            <v>210581.53</v>
          </cell>
          <cell r="I335">
            <v>7224454.8297665929</v>
          </cell>
          <cell r="J335">
            <v>189201247.53675729</v>
          </cell>
        </row>
        <row r="336">
          <cell r="C336" t="str">
            <v>§¸ héc x©y tø nãn M100</v>
          </cell>
          <cell r="D336" t="str">
            <v>m3</v>
          </cell>
          <cell r="E336">
            <v>71.44</v>
          </cell>
          <cell r="F336">
            <v>278810.8254982286</v>
          </cell>
          <cell r="G336">
            <v>35358.619999999995</v>
          </cell>
          <cell r="H336">
            <v>0</v>
          </cell>
          <cell r="I336">
            <v>488783.70716064883</v>
          </cell>
          <cell r="J336">
            <v>34918708.039556749</v>
          </cell>
        </row>
        <row r="337">
          <cell r="C337" t="str">
            <v>§¸ héc x©y taluy v÷a M100</v>
          </cell>
          <cell r="D337" t="str">
            <v>m3</v>
          </cell>
          <cell r="E337">
            <v>80</v>
          </cell>
          <cell r="F337">
            <v>248531.96105274287</v>
          </cell>
          <cell r="G337">
            <v>31998.09</v>
          </cell>
          <cell r="H337">
            <v>0</v>
          </cell>
          <cell r="I337">
            <v>437566.59880956577</v>
          </cell>
          <cell r="J337">
            <v>35005327.904765263</v>
          </cell>
        </row>
        <row r="338">
          <cell r="C338" t="str">
            <v>§¸ héc x©y mãng, ch©n khay M100</v>
          </cell>
          <cell r="D338" t="str">
            <v>m3</v>
          </cell>
          <cell r="E338">
            <v>61.79</v>
          </cell>
          <cell r="F338">
            <v>248531.96105274287</v>
          </cell>
          <cell r="G338">
            <v>27907.01</v>
          </cell>
          <cell r="H338">
            <v>0</v>
          </cell>
          <cell r="I338">
            <v>421653.28258626495</v>
          </cell>
          <cell r="J338">
            <v>26053956.331005313</v>
          </cell>
        </row>
        <row r="339">
          <cell r="C339" t="str">
            <v xml:space="preserve">D¨m s¹n ®Öm </v>
          </cell>
          <cell r="D339" t="str">
            <v>m3</v>
          </cell>
          <cell r="E339">
            <v>64.69</v>
          </cell>
          <cell r="F339">
            <v>135855.41509523807</v>
          </cell>
          <cell r="G339">
            <v>30115.26</v>
          </cell>
          <cell r="H339">
            <v>0</v>
          </cell>
          <cell r="I339">
            <v>288292.40124649595</v>
          </cell>
          <cell r="J339">
            <v>18649635.436635822</v>
          </cell>
        </row>
        <row r="340">
          <cell r="C340" t="str">
            <v xml:space="preserve">§µo mãng ®Êt cÊp 3 </v>
          </cell>
          <cell r="D340" t="str">
            <v>m3</v>
          </cell>
          <cell r="E340">
            <v>3357.19</v>
          </cell>
          <cell r="F340">
            <v>0</v>
          </cell>
          <cell r="G340">
            <v>5890.0582800000002</v>
          </cell>
          <cell r="H340">
            <v>2404.6233119999997</v>
          </cell>
          <cell r="I340">
            <v>26458.435658106639</v>
          </cell>
          <cell r="J340">
            <v>88825995.607039034</v>
          </cell>
        </row>
        <row r="341">
          <cell r="C341" t="str">
            <v>§¾p ®Êt cÊp 3</v>
          </cell>
          <cell r="D341" t="str">
            <v>m3</v>
          </cell>
          <cell r="E341">
            <v>2424.2800000000002</v>
          </cell>
          <cell r="F341">
            <v>0</v>
          </cell>
          <cell r="G341">
            <v>9298.26</v>
          </cell>
          <cell r="H341">
            <v>0</v>
          </cell>
          <cell r="I341">
            <v>36167.992732107356</v>
          </cell>
          <cell r="J341">
            <v>87681341.420593232</v>
          </cell>
        </row>
        <row r="342">
          <cell r="C342" t="str">
            <v>Thi c«ng mè</v>
          </cell>
          <cell r="D342" t="str">
            <v>TB</v>
          </cell>
          <cell r="J342">
            <v>79000000</v>
          </cell>
        </row>
        <row r="343">
          <cell r="C343" t="str">
            <v xml:space="preserve">8. Cäc BTCT (35x35)cm </v>
          </cell>
          <cell r="D343" t="str">
            <v>md</v>
          </cell>
          <cell r="E343">
            <v>704</v>
          </cell>
          <cell r="I343">
            <v>400000</v>
          </cell>
          <cell r="J343">
            <v>281600000</v>
          </cell>
        </row>
        <row r="344">
          <cell r="C344" t="str">
            <v>9. H¹ng môc kh¸c</v>
          </cell>
          <cell r="D344" t="str">
            <v>TB</v>
          </cell>
          <cell r="I344">
            <v>0</v>
          </cell>
          <cell r="J344">
            <v>56000000</v>
          </cell>
        </row>
        <row r="345">
          <cell r="C345" t="str">
            <v>§¾p ®Êt ®ª quai</v>
          </cell>
          <cell r="D345" t="str">
            <v>m3</v>
          </cell>
          <cell r="E345">
            <v>145</v>
          </cell>
          <cell r="F345">
            <v>0</v>
          </cell>
          <cell r="G345">
            <v>29528.04</v>
          </cell>
          <cell r="H345">
            <v>0</v>
          </cell>
          <cell r="I345">
            <v>137828.35964320746</v>
          </cell>
          <cell r="J345">
            <v>19985112.148265082</v>
          </cell>
        </row>
        <row r="346">
          <cell r="C346" t="str">
            <v>M¸y b¬m n­íc</v>
          </cell>
          <cell r="D346" t="str">
            <v>Ca</v>
          </cell>
          <cell r="E346">
            <v>52</v>
          </cell>
          <cell r="F346">
            <v>0</v>
          </cell>
          <cell r="G346">
            <v>0</v>
          </cell>
          <cell r="H346">
            <v>466499</v>
          </cell>
          <cell r="I346">
            <v>625657.55711489427</v>
          </cell>
          <cell r="J346">
            <v>32534192.969974503</v>
          </cell>
        </row>
        <row r="347">
          <cell r="C347" t="str">
            <v>Mua vµ l¾p ®Æt biÓn b¸o ®­êng bé</v>
          </cell>
          <cell r="D347" t="str">
            <v>Bé</v>
          </cell>
          <cell r="E347">
            <v>4</v>
          </cell>
          <cell r="F347">
            <v>594310.03418620001</v>
          </cell>
          <cell r="G347">
            <v>9170.9856</v>
          </cell>
          <cell r="H347">
            <v>2246.2963200000004</v>
          </cell>
          <cell r="I347">
            <v>860000</v>
          </cell>
          <cell r="J347">
            <v>3440000</v>
          </cell>
        </row>
        <row r="348">
          <cell r="C348" t="str">
            <v>10. Ph¸ dì cÇu cò</v>
          </cell>
          <cell r="J348">
            <v>42648581.675656386</v>
          </cell>
        </row>
        <row r="349">
          <cell r="C349" t="str">
            <v>§Ëp bá bª t«ng cÇu cò</v>
          </cell>
          <cell r="D349" t="str">
            <v>m3</v>
          </cell>
          <cell r="E349">
            <v>47.85</v>
          </cell>
          <cell r="F349">
            <v>0</v>
          </cell>
          <cell r="G349">
            <v>68671.7</v>
          </cell>
          <cell r="H349">
            <v>0</v>
          </cell>
          <cell r="I349">
            <v>267116.37946255063</v>
          </cell>
          <cell r="J349">
            <v>12781518.757283049</v>
          </cell>
        </row>
        <row r="350">
          <cell r="C350" t="str">
            <v>§Ëp bá ®¸ héc x©y cò</v>
          </cell>
          <cell r="D350" t="str">
            <v>m3</v>
          </cell>
          <cell r="E350">
            <v>240.83</v>
          </cell>
          <cell r="F350">
            <v>0</v>
          </cell>
          <cell r="G350">
            <v>22208.720000000001</v>
          </cell>
          <cell r="H350">
            <v>0</v>
          </cell>
          <cell r="I350">
            <v>86386.573783633401</v>
          </cell>
          <cell r="J350">
            <v>20804478.564312432</v>
          </cell>
        </row>
        <row r="351">
          <cell r="C351" t="str">
            <v>Th¸o dì thÐp cÇu cò</v>
          </cell>
          <cell r="D351" t="str">
            <v>TÊn</v>
          </cell>
          <cell r="E351">
            <v>4.71</v>
          </cell>
          <cell r="F351">
            <v>215999.99999999997</v>
          </cell>
          <cell r="G351">
            <v>218652</v>
          </cell>
          <cell r="H351">
            <v>543277.45000000007</v>
          </cell>
          <cell r="I351">
            <v>1924115.5741105948</v>
          </cell>
          <cell r="J351">
            <v>9062584.3540609013</v>
          </cell>
        </row>
        <row r="352">
          <cell r="C352" t="str">
            <v>11. TuyÕn tr¸nh</v>
          </cell>
          <cell r="I352">
            <v>0</v>
          </cell>
          <cell r="J352">
            <v>473317499.49405706</v>
          </cell>
        </row>
        <row r="353">
          <cell r="C353" t="str">
            <v>DÇm I500 lµm cÇu t¹m</v>
          </cell>
          <cell r="D353" t="str">
            <v>TÊn</v>
          </cell>
          <cell r="E353">
            <v>15.071999999999999</v>
          </cell>
          <cell r="F353">
            <v>999886.30761904758</v>
          </cell>
          <cell r="G353">
            <v>346912.49600000004</v>
          </cell>
          <cell r="H353">
            <v>446151.53</v>
          </cell>
          <cell r="I353">
            <v>3623924.8854130441</v>
          </cell>
          <cell r="J353">
            <v>54619795.872945398</v>
          </cell>
        </row>
        <row r="354">
          <cell r="C354" t="str">
            <v>L¾p dùng vµ th¸o dì cÇu t¹m</v>
          </cell>
          <cell r="D354" t="str">
            <v>TÊn</v>
          </cell>
          <cell r="E354">
            <v>15.071999999999999</v>
          </cell>
          <cell r="F354">
            <v>278999.99999999994</v>
          </cell>
          <cell r="G354">
            <v>218652</v>
          </cell>
          <cell r="H354">
            <v>543277.45000000007</v>
          </cell>
          <cell r="I354">
            <v>2200391.9957527202</v>
          </cell>
          <cell r="J354">
            <v>33164308.159984995</v>
          </cell>
        </row>
        <row r="355">
          <cell r="C355" t="str">
            <v>L¾p ®Æt vµ th¸o dì rä ®¸</v>
          </cell>
          <cell r="D355" t="str">
            <v>Rä</v>
          </cell>
          <cell r="E355">
            <v>210</v>
          </cell>
          <cell r="F355">
            <v>167311.23357142857</v>
          </cell>
          <cell r="G355">
            <v>63119.520000000004</v>
          </cell>
          <cell r="H355">
            <v>0</v>
          </cell>
          <cell r="I355">
            <v>498735.7040999615</v>
          </cell>
          <cell r="J355">
            <v>104734497.86099191</v>
          </cell>
        </row>
        <row r="356">
          <cell r="C356" t="str">
            <v xml:space="preserve">§¾p ®Êt nÒn ®­êng </v>
          </cell>
          <cell r="D356" t="str">
            <v>m3</v>
          </cell>
          <cell r="E356">
            <v>3750</v>
          </cell>
          <cell r="F356">
            <v>5714.2857142857138</v>
          </cell>
          <cell r="G356">
            <v>6287.7246742857133</v>
          </cell>
          <cell r="H356">
            <v>16215.547368</v>
          </cell>
          <cell r="I356">
            <v>60797.097711059716</v>
          </cell>
          <cell r="J356">
            <v>227989116.41647393</v>
          </cell>
        </row>
        <row r="357">
          <cell r="C357" t="str">
            <v>Mãng cÊp phèi ®¸ d¨m lo¹i 1</v>
          </cell>
          <cell r="D357" t="str">
            <v>m3</v>
          </cell>
          <cell r="E357">
            <v>206.25</v>
          </cell>
          <cell r="F357">
            <v>211603.89028571427</v>
          </cell>
          <cell r="G357">
            <v>675.13600000000008</v>
          </cell>
          <cell r="H357">
            <v>7602.8820839999989</v>
          </cell>
          <cell r="I357">
            <v>256047.42392078004</v>
          </cell>
          <cell r="J357">
            <v>52809781.183660887</v>
          </cell>
        </row>
        <row r="358">
          <cell r="C358" t="str">
            <v>cÇu s¾t km408+395.13</v>
          </cell>
          <cell r="J358">
            <v>2211272101.7826304</v>
          </cell>
        </row>
        <row r="359">
          <cell r="C359" t="str">
            <v>1. DÇm BTCT D¦L L=24m</v>
          </cell>
          <cell r="J359">
            <v>528800000</v>
          </cell>
        </row>
        <row r="360">
          <cell r="C360" t="str">
            <v>DÇm BTCT D¦L L=24m</v>
          </cell>
          <cell r="D360" t="str">
            <v>DÇm</v>
          </cell>
          <cell r="E360">
            <v>4</v>
          </cell>
          <cell r="F360" t="e">
            <v>#N/A</v>
          </cell>
          <cell r="G360" t="e">
            <v>#N/A</v>
          </cell>
          <cell r="H360" t="e">
            <v>#N/A</v>
          </cell>
          <cell r="I360">
            <v>100000000</v>
          </cell>
          <cell r="J360">
            <v>400000000</v>
          </cell>
        </row>
        <row r="361">
          <cell r="C361" t="str">
            <v>Lao l¾p dÇm BTCT D¦L L=24m</v>
          </cell>
          <cell r="D361" t="str">
            <v>DÇm</v>
          </cell>
          <cell r="E361">
            <v>4</v>
          </cell>
          <cell r="F361" t="e">
            <v>#N/A</v>
          </cell>
          <cell r="G361" t="e">
            <v>#N/A</v>
          </cell>
          <cell r="H361" t="e">
            <v>#N/A</v>
          </cell>
          <cell r="I361">
            <v>28000000</v>
          </cell>
          <cell r="J361">
            <v>112000000</v>
          </cell>
        </row>
        <row r="362">
          <cell r="C362" t="str">
            <v>Mua vµ l¾p ®Æt gèi cÇu b»ng cao su</v>
          </cell>
          <cell r="D362" t="str">
            <v>Gèi</v>
          </cell>
          <cell r="E362">
            <v>8</v>
          </cell>
          <cell r="F362">
            <v>1581785.4</v>
          </cell>
          <cell r="G362">
            <v>30683.100000000002</v>
          </cell>
          <cell r="H362">
            <v>0</v>
          </cell>
          <cell r="I362">
            <v>2100000</v>
          </cell>
          <cell r="J362">
            <v>16800000</v>
          </cell>
        </row>
        <row r="363">
          <cell r="C363" t="str">
            <v>2. Líp phñ mÆt cÇu</v>
          </cell>
          <cell r="I363">
            <v>0</v>
          </cell>
          <cell r="J363">
            <v>43209530.30685392</v>
          </cell>
        </row>
        <row r="364">
          <cell r="C364" t="str">
            <v>Bª t«ng t¹o dèc M300</v>
          </cell>
          <cell r="D364" t="str">
            <v>m3</v>
          </cell>
          <cell r="E364">
            <v>19.2</v>
          </cell>
          <cell r="F364">
            <v>574369.22931885719</v>
          </cell>
          <cell r="G364">
            <v>40910.799999999996</v>
          </cell>
          <cell r="H364">
            <v>12642.59325</v>
          </cell>
          <cell r="I364">
            <v>983321.19550532626</v>
          </cell>
          <cell r="J364">
            <v>18879766.953702264</v>
          </cell>
        </row>
        <row r="365">
          <cell r="C365" t="str">
            <v>BTN h¹t mÞn dµy 5cm</v>
          </cell>
          <cell r="D365" t="str">
            <v>m2</v>
          </cell>
          <cell r="E365">
            <v>192</v>
          </cell>
          <cell r="F365">
            <v>42468.434871299731</v>
          </cell>
          <cell r="G365">
            <v>329.74254000000002</v>
          </cell>
          <cell r="H365">
            <v>2021.9958464000001</v>
          </cell>
          <cell r="I365">
            <v>57176.14270663201</v>
          </cell>
          <cell r="J365">
            <v>10977819.399673346</v>
          </cell>
        </row>
        <row r="366">
          <cell r="C366" t="str">
            <v>Cèt thÐp c¸c lo¹i</v>
          </cell>
          <cell r="D366" t="str">
            <v>TÊn</v>
          </cell>
          <cell r="E366">
            <v>1.92</v>
          </cell>
          <cell r="F366">
            <v>4911215.3371428577</v>
          </cell>
          <cell r="G366">
            <v>159406.01</v>
          </cell>
          <cell r="H366">
            <v>99583.053999999989</v>
          </cell>
          <cell r="I366">
            <v>6954137.4757699519</v>
          </cell>
          <cell r="J366">
            <v>13351943.953478307</v>
          </cell>
        </row>
        <row r="367">
          <cell r="C367" t="str">
            <v>3. Lan can tay vÞn b»ng BTCT</v>
          </cell>
          <cell r="D367" t="str">
            <v>md</v>
          </cell>
          <cell r="E367">
            <v>67.08</v>
          </cell>
          <cell r="I367">
            <v>450000</v>
          </cell>
          <cell r="J367">
            <v>30186000</v>
          </cell>
        </row>
        <row r="368">
          <cell r="C368" t="str">
            <v>4. B¶n dÉn KT(300x220x20)cm</v>
          </cell>
          <cell r="D368" t="str">
            <v>b¶n</v>
          </cell>
          <cell r="E368">
            <v>8</v>
          </cell>
          <cell r="I368">
            <v>2200000</v>
          </cell>
          <cell r="J368">
            <v>17600000</v>
          </cell>
        </row>
        <row r="369">
          <cell r="C369" t="str">
            <v>5. Khe co d·n cao su</v>
          </cell>
          <cell r="D369" t="str">
            <v>md</v>
          </cell>
          <cell r="E369">
            <v>16</v>
          </cell>
          <cell r="I369">
            <v>2500000</v>
          </cell>
          <cell r="J369">
            <v>40000000</v>
          </cell>
        </row>
        <row r="370">
          <cell r="C370" t="str">
            <v>6. T­êng hé lan mÒm</v>
          </cell>
          <cell r="D370" t="str">
            <v>md</v>
          </cell>
          <cell r="E370">
            <v>40</v>
          </cell>
          <cell r="I370">
            <v>450000</v>
          </cell>
          <cell r="J370">
            <v>18000000</v>
          </cell>
        </row>
        <row r="371">
          <cell r="C371" t="str">
            <v>7. Mè cÇu</v>
          </cell>
          <cell r="I371">
            <v>0</v>
          </cell>
          <cell r="J371">
            <v>755522391.79937518</v>
          </cell>
        </row>
        <row r="372">
          <cell r="C372" t="str">
            <v>Bª t«ng M300</v>
          </cell>
          <cell r="D372" t="str">
            <v>m3</v>
          </cell>
          <cell r="E372">
            <v>228.56</v>
          </cell>
          <cell r="F372">
            <v>563323.6672165714</v>
          </cell>
          <cell r="G372">
            <v>83931.68</v>
          </cell>
          <cell r="H372">
            <v>50524.219980000002</v>
          </cell>
          <cell r="I372">
            <v>1211661.7359944407</v>
          </cell>
          <cell r="J372">
            <v>276937406.37888938</v>
          </cell>
        </row>
        <row r="373">
          <cell r="C373" t="str">
            <v>Bª t«ng M250</v>
          </cell>
          <cell r="D373" t="str">
            <v>m3</v>
          </cell>
          <cell r="E373">
            <v>52.61</v>
          </cell>
          <cell r="F373">
            <v>467896.36724971433</v>
          </cell>
          <cell r="G373">
            <v>44651.040000000001</v>
          </cell>
          <cell r="H373">
            <v>50524.219980000002</v>
          </cell>
          <cell r="I373">
            <v>913830.47055423819</v>
          </cell>
          <cell r="J373">
            <v>48076621.05585847</v>
          </cell>
        </row>
        <row r="374">
          <cell r="C374" t="str">
            <v>Bª t«ng lãt mãng M100 ®¸ 4x6</v>
          </cell>
          <cell r="D374" t="str">
            <v>m3</v>
          </cell>
          <cell r="E374">
            <v>7.2</v>
          </cell>
          <cell r="F374">
            <v>261846.0050055357</v>
          </cell>
          <cell r="G374">
            <v>22898.699999999997</v>
          </cell>
          <cell r="H374">
            <v>12040.565000000001</v>
          </cell>
          <cell r="I374">
            <v>476409.41943829454</v>
          </cell>
          <cell r="J374">
            <v>3430147.8199557206</v>
          </cell>
        </row>
        <row r="375">
          <cell r="C375" t="str">
            <v>Cèt thÐp c¸c lo¹i</v>
          </cell>
          <cell r="D375" t="str">
            <v>TÊn</v>
          </cell>
          <cell r="E375">
            <v>19.681999999999999</v>
          </cell>
          <cell r="F375">
            <v>4932735.3371428577</v>
          </cell>
          <cell r="G375">
            <v>179831.68000000002</v>
          </cell>
          <cell r="H375">
            <v>210581.53</v>
          </cell>
          <cell r="I375">
            <v>7224454.8297665929</v>
          </cell>
          <cell r="J375">
            <v>142191719.95946607</v>
          </cell>
        </row>
        <row r="376">
          <cell r="C376" t="str">
            <v>§¸ héc x©y tø nãn M100</v>
          </cell>
          <cell r="D376" t="str">
            <v>m3</v>
          </cell>
          <cell r="E376">
            <v>61.23</v>
          </cell>
          <cell r="F376">
            <v>278810.8254982286</v>
          </cell>
          <cell r="G376">
            <v>35358.619999999995</v>
          </cell>
          <cell r="H376">
            <v>0</v>
          </cell>
          <cell r="I376">
            <v>488783.70716064883</v>
          </cell>
          <cell r="J376">
            <v>29928226.389446527</v>
          </cell>
        </row>
        <row r="377">
          <cell r="C377" t="str">
            <v>§¸ héc x©y taluy v÷a M100</v>
          </cell>
          <cell r="D377" t="str">
            <v>m3</v>
          </cell>
          <cell r="E377">
            <v>80</v>
          </cell>
          <cell r="F377">
            <v>248531.96105274287</v>
          </cell>
          <cell r="G377">
            <v>31998.09</v>
          </cell>
          <cell r="H377">
            <v>0</v>
          </cell>
          <cell r="I377">
            <v>437566.59880956577</v>
          </cell>
          <cell r="J377">
            <v>35005327.904765263</v>
          </cell>
        </row>
        <row r="378">
          <cell r="C378" t="str">
            <v>§¸ héc x©y mãng, ch©n khay M100</v>
          </cell>
          <cell r="D378" t="str">
            <v>m3</v>
          </cell>
          <cell r="E378">
            <v>56.14</v>
          </cell>
          <cell r="F378">
            <v>248531.96105274287</v>
          </cell>
          <cell r="G378">
            <v>27907.01</v>
          </cell>
          <cell r="H378">
            <v>0</v>
          </cell>
          <cell r="I378">
            <v>421653.28258626495</v>
          </cell>
          <cell r="J378">
            <v>23671615.284392916</v>
          </cell>
        </row>
        <row r="379">
          <cell r="C379" t="str">
            <v xml:space="preserve">D¨m s¹n ®Öm </v>
          </cell>
          <cell r="D379" t="str">
            <v>m3</v>
          </cell>
          <cell r="E379">
            <v>60.23</v>
          </cell>
          <cell r="F379">
            <v>135855.41509523807</v>
          </cell>
          <cell r="G379">
            <v>30115.26</v>
          </cell>
          <cell r="H379">
            <v>0</v>
          </cell>
          <cell r="I379">
            <v>288292.40124649595</v>
          </cell>
          <cell r="J379">
            <v>17363851.32707645</v>
          </cell>
        </row>
        <row r="380">
          <cell r="C380" t="str">
            <v xml:space="preserve">§µo mãng ®Êt cÊp 3 </v>
          </cell>
          <cell r="D380" t="str">
            <v>m3</v>
          </cell>
          <cell r="E380">
            <v>2006.32</v>
          </cell>
          <cell r="F380">
            <v>0</v>
          </cell>
          <cell r="G380">
            <v>5890.0582800000002</v>
          </cell>
          <cell r="H380">
            <v>2404.6233119999997</v>
          </cell>
          <cell r="I380">
            <v>26458.435658106639</v>
          </cell>
          <cell r="J380">
            <v>53084088.629572511</v>
          </cell>
        </row>
        <row r="381">
          <cell r="C381" t="str">
            <v>§¾p ®Êt cÊp 3</v>
          </cell>
          <cell r="D381" t="str">
            <v>m3</v>
          </cell>
          <cell r="E381">
            <v>1847.86</v>
          </cell>
          <cell r="F381">
            <v>0</v>
          </cell>
          <cell r="G381">
            <v>9298.26</v>
          </cell>
          <cell r="H381">
            <v>0</v>
          </cell>
          <cell r="I381">
            <v>36167.992732107356</v>
          </cell>
          <cell r="J381">
            <v>66833387.049951896</v>
          </cell>
        </row>
        <row r="382">
          <cell r="C382" t="str">
            <v>Thi c«ng mè</v>
          </cell>
          <cell r="D382" t="str">
            <v>TB</v>
          </cell>
          <cell r="J382">
            <v>59000000</v>
          </cell>
        </row>
        <row r="383">
          <cell r="C383" t="str">
            <v xml:space="preserve">8. Cäc BTCT (35x35)cm </v>
          </cell>
          <cell r="D383" t="str">
            <v>md</v>
          </cell>
          <cell r="E383">
            <v>704</v>
          </cell>
          <cell r="I383">
            <v>400000</v>
          </cell>
          <cell r="J383">
            <v>281600000</v>
          </cell>
        </row>
        <row r="384">
          <cell r="C384" t="str">
            <v>9. H¹ng môc kh¸c</v>
          </cell>
          <cell r="D384" t="str">
            <v>TB</v>
          </cell>
          <cell r="I384">
            <v>0</v>
          </cell>
          <cell r="J384">
            <v>43000000</v>
          </cell>
        </row>
        <row r="385">
          <cell r="C385" t="str">
            <v>§¾p ®Êt ®ª quai</v>
          </cell>
          <cell r="D385" t="str">
            <v>m3</v>
          </cell>
          <cell r="E385">
            <v>150</v>
          </cell>
          <cell r="F385">
            <v>0</v>
          </cell>
          <cell r="G385">
            <v>29528.04</v>
          </cell>
          <cell r="H385">
            <v>0</v>
          </cell>
          <cell r="I385">
            <v>137828.35964320746</v>
          </cell>
          <cell r="J385">
            <v>20674253.94648112</v>
          </cell>
        </row>
        <row r="386">
          <cell r="C386" t="str">
            <v>M¸y b¬m n­íc</v>
          </cell>
          <cell r="D386" t="str">
            <v>Ca</v>
          </cell>
          <cell r="E386">
            <v>30</v>
          </cell>
          <cell r="F386">
            <v>0</v>
          </cell>
          <cell r="G386">
            <v>0</v>
          </cell>
          <cell r="H386">
            <v>466499</v>
          </cell>
          <cell r="I386">
            <v>625657.55711489427</v>
          </cell>
          <cell r="J386">
            <v>18769726.713446829</v>
          </cell>
        </row>
        <row r="387">
          <cell r="C387" t="str">
            <v>Mua vµ l¾p ®Æt biÓn b¸o ®­êng bé</v>
          </cell>
          <cell r="D387" t="str">
            <v>Bé</v>
          </cell>
          <cell r="E387">
            <v>4</v>
          </cell>
          <cell r="F387">
            <v>594310.03418620001</v>
          </cell>
          <cell r="G387">
            <v>9170.9856</v>
          </cell>
          <cell r="H387">
            <v>2246.2963200000004</v>
          </cell>
          <cell r="I387">
            <v>860000</v>
          </cell>
          <cell r="J387">
            <v>3440000</v>
          </cell>
        </row>
        <row r="388">
          <cell r="C388" t="str">
            <v>10. Ph¸ dì cÇu cò</v>
          </cell>
          <cell r="J388">
            <v>18627330.056326333</v>
          </cell>
        </row>
        <row r="389">
          <cell r="C389" t="str">
            <v>§Ëp bá bª t«ng cÇu cò</v>
          </cell>
          <cell r="D389" t="str">
            <v>m3</v>
          </cell>
          <cell r="E389">
            <v>20.29</v>
          </cell>
          <cell r="F389">
            <v>0</v>
          </cell>
          <cell r="G389">
            <v>68671.7</v>
          </cell>
          <cell r="H389">
            <v>0</v>
          </cell>
          <cell r="I389">
            <v>267116.37946255063</v>
          </cell>
          <cell r="J389">
            <v>5419791.3392951516</v>
          </cell>
        </row>
        <row r="390">
          <cell r="C390" t="str">
            <v>§Ëp bá ®¸ héc x©y cò</v>
          </cell>
          <cell r="D390" t="str">
            <v>m3</v>
          </cell>
          <cell r="E390">
            <v>27</v>
          </cell>
          <cell r="F390">
            <v>0</v>
          </cell>
          <cell r="G390">
            <v>22208.720000000001</v>
          </cell>
          <cell r="H390">
            <v>0</v>
          </cell>
          <cell r="I390">
            <v>86386.573783633401</v>
          </cell>
          <cell r="J390">
            <v>2332437.4921581019</v>
          </cell>
        </row>
        <row r="391">
          <cell r="C391" t="str">
            <v>Th¸o dì thÐp cÇu cò</v>
          </cell>
          <cell r="D391" t="str">
            <v>TÊn</v>
          </cell>
          <cell r="E391">
            <v>5.6519999999999992</v>
          </cell>
          <cell r="F391">
            <v>215999.99999999997</v>
          </cell>
          <cell r="G391">
            <v>218652</v>
          </cell>
          <cell r="H391">
            <v>543277.45000000007</v>
          </cell>
          <cell r="I391">
            <v>1924115.5741105948</v>
          </cell>
          <cell r="J391">
            <v>10875101.224873081</v>
          </cell>
        </row>
        <row r="392">
          <cell r="C392" t="str">
            <v>11. TuyÕn tr¸nh</v>
          </cell>
          <cell r="I392">
            <v>0</v>
          </cell>
          <cell r="J392">
            <v>434726849.62007487</v>
          </cell>
        </row>
        <row r="393">
          <cell r="C393" t="str">
            <v>DÇm I500 lµm cÇu t¹m</v>
          </cell>
          <cell r="D393" t="str">
            <v>TÊn</v>
          </cell>
          <cell r="E393">
            <v>15.071999999999999</v>
          </cell>
          <cell r="F393">
            <v>999886.30761904758</v>
          </cell>
          <cell r="G393">
            <v>346912.49600000004</v>
          </cell>
          <cell r="H393">
            <v>446151.53</v>
          </cell>
          <cell r="I393">
            <v>3623924.8854130441</v>
          </cell>
          <cell r="J393">
            <v>54619795.872945398</v>
          </cell>
        </row>
        <row r="394">
          <cell r="C394" t="str">
            <v>L¾p dùng vµ th¸o dì cÇu t¹m</v>
          </cell>
          <cell r="D394" t="str">
            <v>TÊn</v>
          </cell>
          <cell r="E394">
            <v>15.071999999999999</v>
          </cell>
          <cell r="F394">
            <v>278999.99999999994</v>
          </cell>
          <cell r="G394">
            <v>218652</v>
          </cell>
          <cell r="H394">
            <v>543277.45000000007</v>
          </cell>
          <cell r="I394">
            <v>2200391.9957527202</v>
          </cell>
          <cell r="J394">
            <v>33164308.159984995</v>
          </cell>
        </row>
        <row r="395">
          <cell r="C395" t="str">
            <v>L¾p ®Æt vµ th¸o dì rä ®¸</v>
          </cell>
          <cell r="D395" t="str">
            <v>Rä</v>
          </cell>
          <cell r="E395">
            <v>210</v>
          </cell>
          <cell r="F395">
            <v>167311.23357142857</v>
          </cell>
          <cell r="G395">
            <v>63119.520000000004</v>
          </cell>
          <cell r="H395">
            <v>0</v>
          </cell>
          <cell r="I395">
            <v>498735.7040999615</v>
          </cell>
          <cell r="J395">
            <v>104734497.86099191</v>
          </cell>
        </row>
        <row r="396">
          <cell r="C396" t="str">
            <v xml:space="preserve">§¾p ®Êt nÒn ®­êng </v>
          </cell>
          <cell r="D396" t="str">
            <v>m3</v>
          </cell>
          <cell r="E396">
            <v>3150</v>
          </cell>
          <cell r="F396">
            <v>5714.2857142857138</v>
          </cell>
          <cell r="G396">
            <v>6287.7246742857133</v>
          </cell>
          <cell r="H396">
            <v>16215.547368</v>
          </cell>
          <cell r="I396">
            <v>60797.097711059716</v>
          </cell>
          <cell r="J396">
            <v>191510857.78983811</v>
          </cell>
        </row>
        <row r="397">
          <cell r="C397" t="str">
            <v>Mãng cÊp phèi ®¸ d¨m lo¹i 1</v>
          </cell>
          <cell r="D397" t="str">
            <v>m3</v>
          </cell>
          <cell r="E397">
            <v>198</v>
          </cell>
          <cell r="F397">
            <v>211603.89028571427</v>
          </cell>
          <cell r="G397">
            <v>675.13600000000008</v>
          </cell>
          <cell r="H397">
            <v>7602.8820839999989</v>
          </cell>
          <cell r="I397">
            <v>256047.42392078004</v>
          </cell>
          <cell r="J397">
            <v>50697389.936314449</v>
          </cell>
        </row>
        <row r="398">
          <cell r="C398" t="str">
            <v>cÇu trµn km411+677.98</v>
          </cell>
          <cell r="J398">
            <v>3161853982.2899737</v>
          </cell>
        </row>
        <row r="399">
          <cell r="C399" t="str">
            <v>1. DÇm BTCT D¦L L=33m</v>
          </cell>
          <cell r="J399">
            <v>664800000</v>
          </cell>
        </row>
        <row r="400">
          <cell r="C400" t="str">
            <v>DÇm BTCT D¦L L=33m</v>
          </cell>
          <cell r="D400" t="str">
            <v>DÇm</v>
          </cell>
          <cell r="E400">
            <v>4</v>
          </cell>
          <cell r="F400" t="e">
            <v>#N/A</v>
          </cell>
          <cell r="G400" t="e">
            <v>#N/A</v>
          </cell>
          <cell r="H400" t="e">
            <v>#N/A</v>
          </cell>
          <cell r="I400">
            <v>130000000</v>
          </cell>
          <cell r="J400">
            <v>520000000</v>
          </cell>
        </row>
        <row r="401">
          <cell r="C401" t="str">
            <v>Lao l¾p dÇm BTCT L=33m</v>
          </cell>
          <cell r="D401" t="str">
            <v>DÇm</v>
          </cell>
          <cell r="E401">
            <v>4</v>
          </cell>
          <cell r="F401" t="e">
            <v>#N/A</v>
          </cell>
          <cell r="G401" t="e">
            <v>#N/A</v>
          </cell>
          <cell r="H401" t="e">
            <v>#N/A</v>
          </cell>
          <cell r="I401">
            <v>32000000</v>
          </cell>
          <cell r="J401">
            <v>128000000</v>
          </cell>
        </row>
        <row r="402">
          <cell r="C402" t="str">
            <v>Mua vµ l¾p ®Æt gèi cÇu b»ng cao su</v>
          </cell>
          <cell r="D402" t="str">
            <v>Gèi</v>
          </cell>
          <cell r="E402">
            <v>8</v>
          </cell>
          <cell r="F402">
            <v>1581785.4</v>
          </cell>
          <cell r="G402">
            <v>30683.100000000002</v>
          </cell>
          <cell r="H402">
            <v>0</v>
          </cell>
          <cell r="I402">
            <v>2100000</v>
          </cell>
          <cell r="J402">
            <v>16800000</v>
          </cell>
        </row>
        <row r="403">
          <cell r="C403" t="str">
            <v>2. Líp phñ mÆt cÇu</v>
          </cell>
          <cell r="I403">
            <v>0</v>
          </cell>
          <cell r="J403">
            <v>59413104.171924137</v>
          </cell>
        </row>
        <row r="404">
          <cell r="C404" t="str">
            <v>Bª t«ng t¹o dèc M300</v>
          </cell>
          <cell r="D404" t="str">
            <v>m3</v>
          </cell>
          <cell r="E404">
            <v>26.4</v>
          </cell>
          <cell r="F404">
            <v>574369.22931885719</v>
          </cell>
          <cell r="G404">
            <v>40910.799999999996</v>
          </cell>
          <cell r="H404">
            <v>12642.59325</v>
          </cell>
          <cell r="I404">
            <v>983321.19550532626</v>
          </cell>
          <cell r="J404">
            <v>25959679.561340611</v>
          </cell>
        </row>
        <row r="405">
          <cell r="C405" t="str">
            <v>BTN h¹t mÞn dµy 5cm</v>
          </cell>
          <cell r="D405" t="str">
            <v>m2</v>
          </cell>
          <cell r="E405">
            <v>264</v>
          </cell>
          <cell r="F405">
            <v>42468.434871299731</v>
          </cell>
          <cell r="G405">
            <v>329.74254000000002</v>
          </cell>
          <cell r="H405">
            <v>2021.9958464000001</v>
          </cell>
          <cell r="I405">
            <v>57176.14270663201</v>
          </cell>
          <cell r="J405">
            <v>15094501.67455085</v>
          </cell>
        </row>
        <row r="406">
          <cell r="C406" t="str">
            <v>Cèt thÐp c¸c lo¹i</v>
          </cell>
          <cell r="D406" t="str">
            <v>TÊn</v>
          </cell>
          <cell r="E406">
            <v>2.64</v>
          </cell>
          <cell r="F406">
            <v>4911215.3371428577</v>
          </cell>
          <cell r="G406">
            <v>159406.01</v>
          </cell>
          <cell r="H406">
            <v>99583.053999999989</v>
          </cell>
          <cell r="I406">
            <v>6954137.4757699519</v>
          </cell>
          <cell r="J406">
            <v>18358922.936032675</v>
          </cell>
        </row>
        <row r="407">
          <cell r="C407" t="str">
            <v>3. Lan can tay vÞn b»ng BTCT</v>
          </cell>
          <cell r="D407" t="str">
            <v>md</v>
          </cell>
          <cell r="E407">
            <v>91.88</v>
          </cell>
          <cell r="I407">
            <v>450000</v>
          </cell>
          <cell r="J407">
            <v>41346000</v>
          </cell>
        </row>
        <row r="408">
          <cell r="C408" t="str">
            <v>4. B¶n dÉn KT(300x220x20)cm</v>
          </cell>
          <cell r="D408" t="str">
            <v>b¶n</v>
          </cell>
          <cell r="E408">
            <v>8</v>
          </cell>
          <cell r="I408">
            <v>2200000</v>
          </cell>
          <cell r="J408">
            <v>17600000</v>
          </cell>
        </row>
        <row r="409">
          <cell r="C409" t="str">
            <v>5. Khe co d·n cao su</v>
          </cell>
          <cell r="D409" t="str">
            <v>md</v>
          </cell>
          <cell r="E409">
            <v>16</v>
          </cell>
          <cell r="I409">
            <v>2500000</v>
          </cell>
          <cell r="J409">
            <v>40000000</v>
          </cell>
        </row>
        <row r="410">
          <cell r="C410" t="str">
            <v>6. T­êng hé lan mÒm</v>
          </cell>
          <cell r="D410" t="str">
            <v>md</v>
          </cell>
          <cell r="E410">
            <v>40</v>
          </cell>
          <cell r="I410">
            <v>450000</v>
          </cell>
          <cell r="J410">
            <v>18000000</v>
          </cell>
        </row>
        <row r="411">
          <cell r="C411" t="str">
            <v>7. Mè cÇu</v>
          </cell>
          <cell r="I411">
            <v>0</v>
          </cell>
          <cell r="J411">
            <v>1674162293.0241559</v>
          </cell>
        </row>
        <row r="412">
          <cell r="C412" t="str">
            <v>Bª t«ng M300</v>
          </cell>
          <cell r="D412" t="str">
            <v>m3</v>
          </cell>
          <cell r="E412">
            <v>404.1</v>
          </cell>
          <cell r="F412">
            <v>563323.6672165714</v>
          </cell>
          <cell r="G412">
            <v>83931.68</v>
          </cell>
          <cell r="H412">
            <v>50524.219980000002</v>
          </cell>
          <cell r="I412">
            <v>1211661.7359944407</v>
          </cell>
          <cell r="J412">
            <v>489632507.5153535</v>
          </cell>
        </row>
        <row r="413">
          <cell r="C413" t="str">
            <v>Bª t«ng M250</v>
          </cell>
          <cell r="D413" t="str">
            <v>m3</v>
          </cell>
          <cell r="E413">
            <v>78.819999999999993</v>
          </cell>
          <cell r="F413">
            <v>467896.36724971433</v>
          </cell>
          <cell r="G413">
            <v>44651.040000000001</v>
          </cell>
          <cell r="H413">
            <v>50524.219980000002</v>
          </cell>
          <cell r="I413">
            <v>913830.47055423819</v>
          </cell>
          <cell r="J413">
            <v>72028117.689085051</v>
          </cell>
        </row>
        <row r="414">
          <cell r="C414" t="str">
            <v>Bª t«ng lãt mãng M100 ®¸ 4x6</v>
          </cell>
          <cell r="D414" t="str">
            <v>m3</v>
          </cell>
          <cell r="E414">
            <v>11.46</v>
          </cell>
          <cell r="F414">
            <v>261846.0050055357</v>
          </cell>
          <cell r="G414">
            <v>22898.699999999997</v>
          </cell>
          <cell r="H414">
            <v>12040.565000000001</v>
          </cell>
          <cell r="I414">
            <v>476409.41943829454</v>
          </cell>
          <cell r="J414">
            <v>5459651.9467628561</v>
          </cell>
        </row>
        <row r="415">
          <cell r="C415" t="str">
            <v>Cèt thÐp c¸c lo¹i</v>
          </cell>
          <cell r="D415" t="str">
            <v>TÊn</v>
          </cell>
          <cell r="E415">
            <v>33.804000000000002</v>
          </cell>
          <cell r="F415">
            <v>4932735.3371428577</v>
          </cell>
          <cell r="G415">
            <v>179831.68000000002</v>
          </cell>
          <cell r="H415">
            <v>210581.53</v>
          </cell>
          <cell r="I415">
            <v>7224454.8297665929</v>
          </cell>
          <cell r="J415">
            <v>244215471.06542993</v>
          </cell>
        </row>
        <row r="416">
          <cell r="C416" t="str">
            <v>T­êng ch¾n bª t«ng h=4m</v>
          </cell>
          <cell r="D416" t="str">
            <v>md</v>
          </cell>
          <cell r="I416">
            <v>8200000</v>
          </cell>
          <cell r="J416">
            <v>0</v>
          </cell>
        </row>
        <row r="417">
          <cell r="C417" t="str">
            <v>§¸ héc x©y tø nãn M100</v>
          </cell>
          <cell r="D417" t="str">
            <v>m3</v>
          </cell>
          <cell r="E417">
            <v>719.06</v>
          </cell>
          <cell r="F417">
            <v>278810.8254982286</v>
          </cell>
          <cell r="G417">
            <v>35358.619999999995</v>
          </cell>
          <cell r="H417">
            <v>0</v>
          </cell>
          <cell r="I417">
            <v>488783.70716064883</v>
          </cell>
          <cell r="J417">
            <v>351464812.47093612</v>
          </cell>
        </row>
        <row r="418">
          <cell r="C418" t="str">
            <v>§¸ héc x©y taluy v÷a M100</v>
          </cell>
          <cell r="D418" t="str">
            <v>m3</v>
          </cell>
          <cell r="E418">
            <v>99</v>
          </cell>
          <cell r="F418">
            <v>248531.96105274287</v>
          </cell>
          <cell r="G418">
            <v>31998.09</v>
          </cell>
          <cell r="H418">
            <v>0</v>
          </cell>
          <cell r="I418">
            <v>437566.59880956577</v>
          </cell>
          <cell r="J418">
            <v>43319093.282147013</v>
          </cell>
        </row>
        <row r="419">
          <cell r="C419" t="str">
            <v>§¸ héc x©y mãng, ch©n khay M100</v>
          </cell>
          <cell r="D419" t="str">
            <v>m3</v>
          </cell>
          <cell r="E419">
            <v>58.26</v>
          </cell>
          <cell r="F419">
            <v>248531.96105274287</v>
          </cell>
          <cell r="G419">
            <v>27907.01</v>
          </cell>
          <cell r="H419">
            <v>0</v>
          </cell>
          <cell r="I419">
            <v>421653.28258626495</v>
          </cell>
          <cell r="J419">
            <v>24565520.243475795</v>
          </cell>
        </row>
        <row r="420">
          <cell r="C420" t="str">
            <v xml:space="preserve">D¨m s¹n ®Öm </v>
          </cell>
          <cell r="D420" t="str">
            <v>m3</v>
          </cell>
          <cell r="E420">
            <v>331.11</v>
          </cell>
          <cell r="F420">
            <v>135855.41509523807</v>
          </cell>
          <cell r="G420">
            <v>30115.26</v>
          </cell>
          <cell r="H420">
            <v>0</v>
          </cell>
          <cell r="I420">
            <v>288292.40124649595</v>
          </cell>
          <cell r="J420">
            <v>95456496.976727277</v>
          </cell>
        </row>
        <row r="421">
          <cell r="C421" t="str">
            <v xml:space="preserve">§µo mãng ®Êt cÊp 3 </v>
          </cell>
          <cell r="D421" t="str">
            <v>m3</v>
          </cell>
          <cell r="E421">
            <v>2813.25</v>
          </cell>
          <cell r="F421">
            <v>0</v>
          </cell>
          <cell r="G421">
            <v>5890.0582800000002</v>
          </cell>
          <cell r="H421">
            <v>2404.6233119999997</v>
          </cell>
          <cell r="I421">
            <v>26458.435658106639</v>
          </cell>
          <cell r="J421">
            <v>74434194.115168497</v>
          </cell>
        </row>
        <row r="422">
          <cell r="C422" t="str">
            <v>§¾p ®Êt cÊp 3</v>
          </cell>
          <cell r="D422" t="str">
            <v>m3</v>
          </cell>
          <cell r="E422">
            <v>4771.8</v>
          </cell>
          <cell r="F422">
            <v>0</v>
          </cell>
          <cell r="G422">
            <v>9298.26</v>
          </cell>
          <cell r="H422">
            <v>0</v>
          </cell>
          <cell r="I422">
            <v>36167.992732107356</v>
          </cell>
          <cell r="J422">
            <v>172586427.7190699</v>
          </cell>
        </row>
        <row r="423">
          <cell r="C423" t="str">
            <v>Thi c«ng mè</v>
          </cell>
          <cell r="D423" t="str">
            <v>TB</v>
          </cell>
          <cell r="J423">
            <v>101000000</v>
          </cell>
        </row>
        <row r="424">
          <cell r="C424" t="str">
            <v xml:space="preserve">8. Cäc BTCT (35x35)cm </v>
          </cell>
          <cell r="D424" t="str">
            <v>md</v>
          </cell>
          <cell r="E424">
            <v>768</v>
          </cell>
          <cell r="I424">
            <v>400000</v>
          </cell>
          <cell r="J424">
            <v>307200000</v>
          </cell>
        </row>
        <row r="425">
          <cell r="C425" t="str">
            <v>9. H¹ng môc kh¸c</v>
          </cell>
          <cell r="D425" t="str">
            <v>TB</v>
          </cell>
          <cell r="I425">
            <v>0</v>
          </cell>
          <cell r="J425">
            <v>28000000</v>
          </cell>
        </row>
        <row r="426">
          <cell r="C426" t="str">
            <v>§¾p ®Êt ®ª quai</v>
          </cell>
          <cell r="D426" t="str">
            <v>m3</v>
          </cell>
          <cell r="E426">
            <v>45</v>
          </cell>
          <cell r="F426">
            <v>0</v>
          </cell>
          <cell r="G426">
            <v>29528.04</v>
          </cell>
          <cell r="H426">
            <v>0</v>
          </cell>
          <cell r="I426">
            <v>137828.35964320746</v>
          </cell>
          <cell r="J426">
            <v>6202276.1839443352</v>
          </cell>
        </row>
        <row r="427">
          <cell r="C427" t="str">
            <v>M¸y b¬m n­íc</v>
          </cell>
          <cell r="D427" t="str">
            <v>Ca</v>
          </cell>
          <cell r="E427">
            <v>30</v>
          </cell>
          <cell r="F427">
            <v>0</v>
          </cell>
          <cell r="G427">
            <v>0</v>
          </cell>
          <cell r="H427">
            <v>466499</v>
          </cell>
          <cell r="I427">
            <v>625657.55711489427</v>
          </cell>
          <cell r="J427">
            <v>18769726.713446829</v>
          </cell>
        </row>
        <row r="428">
          <cell r="C428" t="str">
            <v>Mua vµ l¾p ®Æt biÓn b¸o ®­êng bé</v>
          </cell>
          <cell r="D428" t="str">
            <v>Bé</v>
          </cell>
          <cell r="E428">
            <v>4</v>
          </cell>
          <cell r="F428">
            <v>594310.03418620001</v>
          </cell>
          <cell r="G428">
            <v>9170.9856</v>
          </cell>
          <cell r="H428">
            <v>2246.2963200000004</v>
          </cell>
          <cell r="I428">
            <v>860000</v>
          </cell>
          <cell r="J428">
            <v>3440000</v>
          </cell>
        </row>
        <row r="429">
          <cell r="C429" t="str">
            <v>10. Ph¸ dì cÇu cò</v>
          </cell>
          <cell r="J429">
            <v>36387794.307268664</v>
          </cell>
        </row>
        <row r="430">
          <cell r="C430" t="str">
            <v>§Ëp bá bª t«ng cÇu cò</v>
          </cell>
          <cell r="D430" t="str">
            <v>m3</v>
          </cell>
          <cell r="E430">
            <v>36.08</v>
          </cell>
          <cell r="F430">
            <v>0</v>
          </cell>
          <cell r="G430">
            <v>68671.7</v>
          </cell>
          <cell r="H430">
            <v>0</v>
          </cell>
          <cell r="I430">
            <v>267116.37946255063</v>
          </cell>
          <cell r="J430">
            <v>9637558.971008826</v>
          </cell>
        </row>
        <row r="431">
          <cell r="C431" t="str">
            <v>§Ëp bá ®¸ héc x©y cò</v>
          </cell>
          <cell r="D431" t="str">
            <v>m3</v>
          </cell>
          <cell r="E431">
            <v>204.75</v>
          </cell>
          <cell r="F431">
            <v>0</v>
          </cell>
          <cell r="G431">
            <v>22208.720000000001</v>
          </cell>
          <cell r="H431">
            <v>0</v>
          </cell>
          <cell r="I431">
            <v>86386.573783633401</v>
          </cell>
          <cell r="J431">
            <v>17687650.982198939</v>
          </cell>
        </row>
        <row r="432">
          <cell r="C432" t="str">
            <v>Th¸o dì thÐp cÇu cò</v>
          </cell>
          <cell r="D432" t="str">
            <v>TÊn</v>
          </cell>
          <cell r="E432">
            <v>4.71</v>
          </cell>
          <cell r="F432">
            <v>215999.99999999997</v>
          </cell>
          <cell r="G432">
            <v>218652</v>
          </cell>
          <cell r="H432">
            <v>543277.45000000007</v>
          </cell>
          <cell r="I432">
            <v>1924115.5741105948</v>
          </cell>
          <cell r="J432">
            <v>9062584.3540609013</v>
          </cell>
        </row>
        <row r="433">
          <cell r="C433" t="str">
            <v>11. TuyÕn tr¸nh</v>
          </cell>
          <cell r="I433">
            <v>0</v>
          </cell>
          <cell r="J433">
            <v>274944790.78662509</v>
          </cell>
        </row>
        <row r="434">
          <cell r="C434" t="str">
            <v>DÇm I500 lµm cÇu t¹m</v>
          </cell>
          <cell r="D434" t="str">
            <v>TÊn</v>
          </cell>
          <cell r="E434">
            <v>7.5359999999999996</v>
          </cell>
          <cell r="F434">
            <v>999886.30761904758</v>
          </cell>
          <cell r="G434">
            <v>346912.49600000004</v>
          </cell>
          <cell r="H434">
            <v>446151.53</v>
          </cell>
          <cell r="I434">
            <v>3623924.8854130441</v>
          </cell>
          <cell r="J434">
            <v>27309897.936472699</v>
          </cell>
        </row>
        <row r="435">
          <cell r="C435" t="str">
            <v>L¾p dùng vµ th¸o dì cÇu t¹m</v>
          </cell>
          <cell r="D435" t="str">
            <v>TÊn</v>
          </cell>
          <cell r="E435">
            <v>7.5359999999999996</v>
          </cell>
          <cell r="F435">
            <v>278999.99999999994</v>
          </cell>
          <cell r="G435">
            <v>218652</v>
          </cell>
          <cell r="H435">
            <v>543277.45000000007</v>
          </cell>
          <cell r="I435">
            <v>2200391.9957527202</v>
          </cell>
          <cell r="J435">
            <v>16582154.079992497</v>
          </cell>
        </row>
        <row r="436">
          <cell r="C436" t="str">
            <v>L¾p ®Æt vµ th¸o dì rä ®¸</v>
          </cell>
          <cell r="D436" t="str">
            <v>Rä</v>
          </cell>
          <cell r="E436">
            <v>150</v>
          </cell>
          <cell r="F436">
            <v>167311.23357142857</v>
          </cell>
          <cell r="G436">
            <v>63119.520000000004</v>
          </cell>
          <cell r="H436">
            <v>0</v>
          </cell>
          <cell r="I436">
            <v>498735.7040999615</v>
          </cell>
          <cell r="J436">
            <v>74810355.614994228</v>
          </cell>
        </row>
        <row r="437">
          <cell r="C437" t="str">
            <v xml:space="preserve">§¾p ®Êt nÒn ®­êng </v>
          </cell>
          <cell r="D437" t="str">
            <v>m3</v>
          </cell>
          <cell r="E437">
            <v>1875</v>
          </cell>
          <cell r="F437">
            <v>5714.2857142857138</v>
          </cell>
          <cell r="G437">
            <v>6287.7246742857133</v>
          </cell>
          <cell r="H437">
            <v>16215.547368</v>
          </cell>
          <cell r="I437">
            <v>60797.097711059716</v>
          </cell>
          <cell r="J437">
            <v>113994558.20823696</v>
          </cell>
        </row>
        <row r="438">
          <cell r="C438" t="str">
            <v>Mãng cÊp phèi ®¸ d¨m lo¹i 1</v>
          </cell>
          <cell r="D438" t="str">
            <v>m3</v>
          </cell>
          <cell r="E438">
            <v>165</v>
          </cell>
          <cell r="F438">
            <v>211603.89028571427</v>
          </cell>
          <cell r="G438">
            <v>675.13600000000008</v>
          </cell>
          <cell r="H438">
            <v>7602.8820839999989</v>
          </cell>
          <cell r="I438">
            <v>256047.42392078004</v>
          </cell>
          <cell r="J438">
            <v>42247824.94692871</v>
          </cell>
        </row>
      </sheetData>
      <sheetData sheetId="4" refreshError="1"/>
      <sheetData sheetId="5"/>
      <sheetData sheetId="6"/>
      <sheetData sheetId="7"/>
      <sheetData sheetId="8"/>
      <sheetData sheetId="9"/>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CNC duong"/>
      <sheetName val="KT duong"/>
      <sheetName val="BV duong"/>
      <sheetName val="KS duong cu"/>
      <sheetName val="BD 1-500 (1m) can"/>
      <sheetName val="BD 1-500 (1m) nuoc"/>
      <sheetName val="BD 1-200(0.5) can"/>
      <sheetName val="CD can"/>
      <sheetName val="CD nuoc"/>
      <sheetName val="TN can"/>
      <sheetName val="TN nuoc"/>
      <sheetName val="Khong che do cao"/>
      <sheetName val="Khong che mat bang"/>
      <sheetName val="Ho dao sau 2m"/>
      <sheetName val="Ho dao sau 4m"/>
      <sheetName val="Khoan tren can"/>
      <sheetName val="Khoan duoi nuoc"/>
      <sheetName val="VL,NC"/>
      <sheetName val="TN-Bson Bthach"/>
      <sheetName val="chuyen gia"/>
      <sheetName val="luumau"/>
      <sheetName val="XXXXXXXX"/>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4">
          <cell r="B4" t="str">
            <v>VËt liÖu</v>
          </cell>
        </row>
        <row r="5">
          <cell r="A5">
            <v>1</v>
          </cell>
          <cell r="B5" t="str">
            <v>¸p kÕ (250bav)</v>
          </cell>
          <cell r="C5" t="str">
            <v>c¸i</v>
          </cell>
          <cell r="D5">
            <v>200000</v>
          </cell>
        </row>
        <row r="6">
          <cell r="A6">
            <v>2</v>
          </cell>
          <cell r="B6" t="str">
            <v>¸p kÕ (5-25-100bav)</v>
          </cell>
          <cell r="C6" t="str">
            <v>bé</v>
          </cell>
          <cell r="D6">
            <v>200000</v>
          </cell>
        </row>
        <row r="7">
          <cell r="A7">
            <v>3</v>
          </cell>
          <cell r="B7" t="str">
            <v>¸p kÕ b×nh h¬i (25bav)</v>
          </cell>
          <cell r="C7" t="str">
            <v>c¸i</v>
          </cell>
          <cell r="D7">
            <v>200000</v>
          </cell>
        </row>
        <row r="8">
          <cell r="A8">
            <v>4</v>
          </cell>
          <cell r="B8" t="str">
            <v>§¸ d¨m</v>
          </cell>
          <cell r="C8" t="str">
            <v>m3</v>
          </cell>
          <cell r="D8">
            <v>70000</v>
          </cell>
        </row>
        <row r="9">
          <cell r="A9">
            <v>5</v>
          </cell>
          <cell r="B9" t="str">
            <v>§¸ héc</v>
          </cell>
          <cell r="C9" t="str">
            <v>m3</v>
          </cell>
          <cell r="D9">
            <v>50000</v>
          </cell>
        </row>
        <row r="10">
          <cell r="A10">
            <v>6</v>
          </cell>
          <cell r="B10" t="str">
            <v>§¸ sái 1x2</v>
          </cell>
          <cell r="C10" t="str">
            <v>m3</v>
          </cell>
          <cell r="D10">
            <v>70000</v>
          </cell>
        </row>
        <row r="11">
          <cell r="A11">
            <v>7</v>
          </cell>
          <cell r="B11" t="str">
            <v>§µn ®o lón</v>
          </cell>
          <cell r="C11" t="str">
            <v>bé</v>
          </cell>
          <cell r="D11">
            <v>2000000</v>
          </cell>
        </row>
        <row r="12">
          <cell r="A12">
            <v>8</v>
          </cell>
          <cell r="B12" t="str">
            <v>§ång hå ®iÖn ®o v¹n n¨ng</v>
          </cell>
          <cell r="C12" t="str">
            <v>chiÕc</v>
          </cell>
          <cell r="D12">
            <v>500000</v>
          </cell>
        </row>
        <row r="13">
          <cell r="A13">
            <v>9</v>
          </cell>
          <cell r="B13" t="str">
            <v>§ång hå ®o ¸p lùc</v>
          </cell>
          <cell r="C13" t="str">
            <v>c¸i</v>
          </cell>
          <cell r="D13">
            <v>300000</v>
          </cell>
        </row>
        <row r="14">
          <cell r="A14">
            <v>10</v>
          </cell>
          <cell r="B14" t="str">
            <v>§ång hå ®o ¸p lùc 4kg/cm2</v>
          </cell>
          <cell r="C14" t="str">
            <v>c¸i</v>
          </cell>
          <cell r="D14">
            <v>300000</v>
          </cell>
        </row>
        <row r="15">
          <cell r="A15">
            <v>11</v>
          </cell>
          <cell r="B15" t="str">
            <v>§ång hå ®o ®iÖn</v>
          </cell>
          <cell r="C15" t="str">
            <v>chiÕc</v>
          </cell>
          <cell r="D15">
            <v>500000</v>
          </cell>
        </row>
        <row r="16">
          <cell r="A16">
            <v>12</v>
          </cell>
          <cell r="B16" t="str">
            <v>§ång hå ®Ó bµn</v>
          </cell>
          <cell r="C16" t="str">
            <v>c¸i</v>
          </cell>
          <cell r="D16">
            <v>15000</v>
          </cell>
        </row>
        <row r="17">
          <cell r="A17">
            <v>13</v>
          </cell>
          <cell r="B17" t="str">
            <v>§ång hå ®o biÕn d¹ng</v>
          </cell>
          <cell r="C17" t="str">
            <v>c¸i</v>
          </cell>
          <cell r="D17">
            <v>500000</v>
          </cell>
        </row>
        <row r="18">
          <cell r="A18">
            <v>14</v>
          </cell>
          <cell r="B18" t="str">
            <v>§ång hå ®o lón</v>
          </cell>
          <cell r="C18" t="str">
            <v>c¸i</v>
          </cell>
          <cell r="D18">
            <v>800000</v>
          </cell>
        </row>
        <row r="19">
          <cell r="A19">
            <v>15</v>
          </cell>
          <cell r="B19" t="str">
            <v>§ång hå ®o l­u l­îng 3m3/h</v>
          </cell>
          <cell r="C19" t="str">
            <v>c¸i</v>
          </cell>
          <cell r="D19">
            <v>150000</v>
          </cell>
        </row>
        <row r="20">
          <cell r="A20">
            <v>16</v>
          </cell>
          <cell r="B20" t="str">
            <v>§ång hå ®o møc n­íc</v>
          </cell>
          <cell r="C20" t="str">
            <v>c¸i</v>
          </cell>
          <cell r="D20">
            <v>200000</v>
          </cell>
        </row>
        <row r="21">
          <cell r="A21">
            <v>17</v>
          </cell>
          <cell r="B21" t="str">
            <v>§ång hå ®o n­íc</v>
          </cell>
          <cell r="C21" t="str">
            <v>c¸i</v>
          </cell>
          <cell r="D21">
            <v>300000</v>
          </cell>
        </row>
        <row r="22">
          <cell r="A22">
            <v>18</v>
          </cell>
          <cell r="B22" t="str">
            <v>§ång hå bÊm gi©y</v>
          </cell>
          <cell r="C22" t="str">
            <v>c¸i</v>
          </cell>
          <cell r="D22">
            <v>120000</v>
          </cell>
        </row>
        <row r="23">
          <cell r="A23">
            <v>19</v>
          </cell>
          <cell r="B23" t="str">
            <v>§ång hå l­u l­îng</v>
          </cell>
          <cell r="C23" t="str">
            <v>c¸i</v>
          </cell>
          <cell r="D23">
            <v>200000</v>
          </cell>
        </row>
        <row r="24">
          <cell r="A24">
            <v>20</v>
          </cell>
          <cell r="B24" t="str">
            <v>§Çu nèi cÇn</v>
          </cell>
          <cell r="C24" t="str">
            <v>bé</v>
          </cell>
          <cell r="D24">
            <v>180000</v>
          </cell>
        </row>
        <row r="25">
          <cell r="A25">
            <v>21</v>
          </cell>
          <cell r="B25" t="str">
            <v>§Çu nèi èng chèng</v>
          </cell>
          <cell r="C25" t="str">
            <v>c¸i</v>
          </cell>
          <cell r="D25">
            <v>40000</v>
          </cell>
        </row>
        <row r="26">
          <cell r="A26">
            <v>22</v>
          </cell>
          <cell r="B26" t="str">
            <v>§e ghÌ ®¸</v>
          </cell>
          <cell r="C26" t="str">
            <v>c¸i</v>
          </cell>
          <cell r="D26">
            <v>20000</v>
          </cell>
        </row>
        <row r="27">
          <cell r="A27">
            <v>23</v>
          </cell>
          <cell r="B27" t="str">
            <v xml:space="preserve">§iezel </v>
          </cell>
          <cell r="C27" t="str">
            <v>kg</v>
          </cell>
          <cell r="D27">
            <v>5000</v>
          </cell>
        </row>
        <row r="28">
          <cell r="A28">
            <v>24</v>
          </cell>
          <cell r="B28" t="str">
            <v>§inh</v>
          </cell>
          <cell r="C28" t="str">
            <v>kg</v>
          </cell>
          <cell r="D28">
            <v>5000</v>
          </cell>
        </row>
        <row r="29">
          <cell r="A29">
            <v>25</v>
          </cell>
          <cell r="B29" t="str">
            <v>§inh + d©y thÐp</v>
          </cell>
          <cell r="C29" t="str">
            <v>kg</v>
          </cell>
          <cell r="D29">
            <v>5000</v>
          </cell>
        </row>
        <row r="30">
          <cell r="A30">
            <v>26</v>
          </cell>
          <cell r="B30" t="str">
            <v>§inh ®Üa</v>
          </cell>
          <cell r="C30" t="str">
            <v>kg</v>
          </cell>
          <cell r="D30">
            <v>5000</v>
          </cell>
        </row>
        <row r="31">
          <cell r="A31">
            <v>27</v>
          </cell>
          <cell r="B31" t="str">
            <v>§inh 10 cm</v>
          </cell>
          <cell r="C31" t="str">
            <v>kg</v>
          </cell>
          <cell r="D31">
            <v>5000</v>
          </cell>
        </row>
        <row r="32">
          <cell r="A32">
            <v>28</v>
          </cell>
          <cell r="B32" t="str">
            <v>§inh 3 cm</v>
          </cell>
          <cell r="C32" t="str">
            <v>kg</v>
          </cell>
          <cell r="D32">
            <v>5000</v>
          </cell>
        </row>
        <row r="33">
          <cell r="A33">
            <v>29</v>
          </cell>
          <cell r="B33" t="str">
            <v>§inh ch÷ U</v>
          </cell>
          <cell r="C33" t="str">
            <v>kg</v>
          </cell>
          <cell r="D33">
            <v>5000</v>
          </cell>
        </row>
        <row r="34">
          <cell r="A34">
            <v>30</v>
          </cell>
          <cell r="B34" t="str">
            <v>§iÖn cùc ®ång</v>
          </cell>
          <cell r="C34" t="str">
            <v>c¸i</v>
          </cell>
          <cell r="D34">
            <v>30000</v>
          </cell>
        </row>
        <row r="35">
          <cell r="A35">
            <v>31</v>
          </cell>
          <cell r="B35" t="str">
            <v>§iÖn cùc kh«ng ph©n cùc</v>
          </cell>
          <cell r="C35" t="str">
            <v>c¸i</v>
          </cell>
          <cell r="D35">
            <v>400000</v>
          </cell>
        </row>
        <row r="36">
          <cell r="A36">
            <v>32</v>
          </cell>
          <cell r="B36" t="str">
            <v>§iÖn cùc s¾t</v>
          </cell>
          <cell r="C36" t="str">
            <v>c¸i</v>
          </cell>
          <cell r="D36">
            <v>15000</v>
          </cell>
        </row>
        <row r="37">
          <cell r="A37">
            <v>33</v>
          </cell>
          <cell r="B37" t="str">
            <v>§Þa bµn ®Þa chÊt</v>
          </cell>
          <cell r="C37" t="str">
            <v>c¸i</v>
          </cell>
          <cell r="D37">
            <v>350000</v>
          </cell>
        </row>
        <row r="38">
          <cell r="A38">
            <v>34</v>
          </cell>
          <cell r="B38" t="str">
            <v>§Üa s¾t tr¸ng men</v>
          </cell>
          <cell r="C38" t="str">
            <v>c¸i</v>
          </cell>
          <cell r="D38">
            <v>8000</v>
          </cell>
        </row>
        <row r="39">
          <cell r="A39">
            <v>35</v>
          </cell>
          <cell r="B39" t="str">
            <v>§ui ®iÖn</v>
          </cell>
          <cell r="C39" t="str">
            <v>c¸i</v>
          </cell>
          <cell r="D39">
            <v>500</v>
          </cell>
        </row>
        <row r="40">
          <cell r="A40">
            <v>36</v>
          </cell>
          <cell r="B40" t="str">
            <v>¶nh mµu (9x12)</v>
          </cell>
          <cell r="C40" t="str">
            <v>kiÓu</v>
          </cell>
          <cell r="D40">
            <v>5000</v>
          </cell>
        </row>
        <row r="41">
          <cell r="A41">
            <v>37</v>
          </cell>
          <cell r="B41" t="str">
            <v>¾c quy</v>
          </cell>
          <cell r="C41" t="str">
            <v>c¸i</v>
          </cell>
          <cell r="D41">
            <v>250000</v>
          </cell>
        </row>
        <row r="42">
          <cell r="A42">
            <v>38</v>
          </cell>
          <cell r="B42" t="str">
            <v>¾c quy (12Vx2) + (6Vx1)</v>
          </cell>
          <cell r="C42" t="str">
            <v>bé</v>
          </cell>
          <cell r="D42">
            <v>250000</v>
          </cell>
        </row>
        <row r="43">
          <cell r="A43">
            <v>39</v>
          </cell>
          <cell r="B43" t="str">
            <v>Ac quy 12v</v>
          </cell>
          <cell r="C43" t="str">
            <v>bé</v>
          </cell>
          <cell r="D43">
            <v>300000</v>
          </cell>
        </row>
        <row r="44">
          <cell r="A44">
            <v>40</v>
          </cell>
          <cell r="B44" t="str">
            <v>Ac quy 24v</v>
          </cell>
          <cell r="C44" t="str">
            <v>b×nh</v>
          </cell>
          <cell r="D44">
            <v>420000</v>
          </cell>
        </row>
        <row r="45">
          <cell r="A45">
            <v>41</v>
          </cell>
          <cell r="B45" t="str">
            <v>AxÝt axalic</v>
          </cell>
          <cell r="C45" t="str">
            <v>kg</v>
          </cell>
          <cell r="D45">
            <v>40000</v>
          </cell>
        </row>
        <row r="46">
          <cell r="A46">
            <v>42</v>
          </cell>
          <cell r="B46" t="str">
            <v>AxÝt nit¬ric ®Æc</v>
          </cell>
          <cell r="C46" t="str">
            <v>gam</v>
          </cell>
          <cell r="D46">
            <v>40</v>
          </cell>
        </row>
        <row r="47">
          <cell r="A47">
            <v>43</v>
          </cell>
          <cell r="B47" t="str">
            <v>B¨ng m¸y håi ©m</v>
          </cell>
          <cell r="C47" t="str">
            <v>cuén</v>
          </cell>
          <cell r="D47">
            <v>10000</v>
          </cell>
        </row>
        <row r="48">
          <cell r="A48">
            <v>44</v>
          </cell>
          <cell r="B48" t="str">
            <v>B¸t s¾t tr¸ng men</v>
          </cell>
          <cell r="C48" t="str">
            <v>c¸i</v>
          </cell>
          <cell r="D48">
            <v>8000</v>
          </cell>
        </row>
        <row r="49">
          <cell r="A49">
            <v>45</v>
          </cell>
          <cell r="B49" t="str">
            <v>B×nh bãp n­íc</v>
          </cell>
          <cell r="C49" t="str">
            <v>c¸i</v>
          </cell>
          <cell r="D49">
            <v>10000</v>
          </cell>
        </row>
        <row r="50">
          <cell r="A50">
            <v>46</v>
          </cell>
          <cell r="B50" t="str">
            <v>B×nh hót Èm</v>
          </cell>
          <cell r="C50" t="str">
            <v>c¸i</v>
          </cell>
          <cell r="D50">
            <v>10000</v>
          </cell>
        </row>
        <row r="51">
          <cell r="A51">
            <v>47</v>
          </cell>
          <cell r="B51" t="str">
            <v>B×nh hót Èm cã vßi</v>
          </cell>
          <cell r="C51" t="str">
            <v>c¸i</v>
          </cell>
          <cell r="D51">
            <v>10000</v>
          </cell>
        </row>
        <row r="52">
          <cell r="A52">
            <v>48</v>
          </cell>
          <cell r="B52" t="str">
            <v>B×nh hót Èm, b×nh gi÷ Èm</v>
          </cell>
          <cell r="C52" t="str">
            <v>c¸i</v>
          </cell>
          <cell r="D52">
            <v>10000</v>
          </cell>
        </row>
        <row r="53">
          <cell r="A53">
            <v>49</v>
          </cell>
          <cell r="B53" t="str">
            <v>B×nh khÝ CO2 - (100bav)</v>
          </cell>
          <cell r="C53" t="str">
            <v>b×nh</v>
          </cell>
          <cell r="D53">
            <v>100000</v>
          </cell>
        </row>
        <row r="54">
          <cell r="A54">
            <v>50</v>
          </cell>
          <cell r="B54" t="str">
            <v>B×nh thñy tinh</v>
          </cell>
          <cell r="C54" t="str">
            <v>c¸i</v>
          </cell>
          <cell r="D54">
            <v>30000</v>
          </cell>
        </row>
        <row r="55">
          <cell r="A55">
            <v>51</v>
          </cell>
          <cell r="B55" t="str">
            <v>B×nh thñy tinh (100 - 1000)ml</v>
          </cell>
          <cell r="C55" t="str">
            <v>c¸i</v>
          </cell>
          <cell r="D55">
            <v>30000</v>
          </cell>
        </row>
        <row r="56">
          <cell r="A56">
            <v>52</v>
          </cell>
          <cell r="B56" t="str">
            <v>B×nh thñy tinh tam gi¸c (50-1000)ml</v>
          </cell>
          <cell r="C56" t="str">
            <v>c¸i</v>
          </cell>
          <cell r="D56">
            <v>30000</v>
          </cell>
        </row>
        <row r="57">
          <cell r="A57">
            <v>53</v>
          </cell>
          <cell r="B57" t="str">
            <v>B×nh tiªu b¶n</v>
          </cell>
          <cell r="C57" t="str">
            <v>c¸i</v>
          </cell>
          <cell r="D57">
            <v>15000</v>
          </cell>
        </row>
        <row r="58">
          <cell r="A58">
            <v>54</v>
          </cell>
          <cell r="B58" t="str">
            <v>B×nh tû träng</v>
          </cell>
          <cell r="C58" t="str">
            <v>c¸i</v>
          </cell>
          <cell r="D58">
            <v>15000</v>
          </cell>
        </row>
        <row r="59">
          <cell r="A59">
            <v>55</v>
          </cell>
          <cell r="B59" t="str">
            <v>B×nh tû träng 1000ml</v>
          </cell>
          <cell r="C59" t="str">
            <v>c¸i</v>
          </cell>
          <cell r="D59">
            <v>15000</v>
          </cell>
        </row>
        <row r="60">
          <cell r="A60">
            <v>56</v>
          </cell>
          <cell r="B60" t="str">
            <v>Bµn ®Ëp</v>
          </cell>
          <cell r="C60" t="str">
            <v>chiÕc</v>
          </cell>
          <cell r="D60">
            <v>50000</v>
          </cell>
        </row>
        <row r="61">
          <cell r="A61">
            <v>57</v>
          </cell>
          <cell r="B61" t="str">
            <v>Bµn ®Öm</v>
          </cell>
          <cell r="C61" t="str">
            <v>chiÕc</v>
          </cell>
          <cell r="D61">
            <v>50000</v>
          </cell>
        </row>
        <row r="62">
          <cell r="A62">
            <v>58</v>
          </cell>
          <cell r="B62" t="str">
            <v>Bµn nÐn D = 34cm</v>
          </cell>
          <cell r="C62" t="str">
            <v>c¸i</v>
          </cell>
          <cell r="D62">
            <v>400000</v>
          </cell>
        </row>
        <row r="63">
          <cell r="A63">
            <v>59</v>
          </cell>
          <cell r="B63" t="str">
            <v>B¶n gç 60 x 60</v>
          </cell>
          <cell r="C63" t="str">
            <v>c¸i</v>
          </cell>
          <cell r="D63">
            <v>10000</v>
          </cell>
        </row>
        <row r="64">
          <cell r="A64">
            <v>60</v>
          </cell>
          <cell r="B64" t="str">
            <v>Bãng ®iÖn</v>
          </cell>
          <cell r="C64" t="str">
            <v>c¸i</v>
          </cell>
          <cell r="D64">
            <v>15000</v>
          </cell>
        </row>
        <row r="65">
          <cell r="A65">
            <v>61</v>
          </cell>
          <cell r="B65" t="str">
            <v>Bãng ®iÖn 100W</v>
          </cell>
          <cell r="C65" t="str">
            <v>c¸i</v>
          </cell>
          <cell r="D65">
            <v>15000</v>
          </cell>
        </row>
        <row r="66">
          <cell r="A66">
            <v>62</v>
          </cell>
          <cell r="B66" t="str">
            <v>Bãng ®iÖn 110v - 100W</v>
          </cell>
          <cell r="C66" t="str">
            <v>c¸i</v>
          </cell>
          <cell r="D66">
            <v>15000</v>
          </cell>
        </row>
        <row r="67">
          <cell r="A67">
            <v>63</v>
          </cell>
          <cell r="B67" t="str">
            <v>Bãng ®iÖn 220V - 200W</v>
          </cell>
          <cell r="C67" t="str">
            <v>c¸i</v>
          </cell>
          <cell r="D67">
            <v>10000</v>
          </cell>
        </row>
        <row r="68">
          <cell r="A68">
            <v>64</v>
          </cell>
          <cell r="B68" t="str">
            <v>Bãng ®iÖn 36V - 40W</v>
          </cell>
          <cell r="C68" t="str">
            <v>c¸i</v>
          </cell>
          <cell r="D68">
            <v>10000</v>
          </cell>
        </row>
        <row r="69">
          <cell r="A69">
            <v>65</v>
          </cell>
          <cell r="B69" t="str">
            <v>Bãng ®iÖn 36W</v>
          </cell>
          <cell r="C69" t="str">
            <v>c¸i</v>
          </cell>
          <cell r="D69">
            <v>10000</v>
          </cell>
        </row>
        <row r="70">
          <cell r="A70">
            <v>66</v>
          </cell>
          <cell r="B70" t="str">
            <v>Bao cao su</v>
          </cell>
          <cell r="C70" t="str">
            <v>c¸i</v>
          </cell>
          <cell r="D70">
            <v>8000</v>
          </cell>
        </row>
        <row r="71">
          <cell r="A71">
            <v>67</v>
          </cell>
          <cell r="B71" t="str">
            <v>Bé èng mÉu nguyªn d¹ng</v>
          </cell>
          <cell r="C71" t="str">
            <v>bé</v>
          </cell>
          <cell r="D71">
            <v>500000</v>
          </cell>
        </row>
        <row r="72">
          <cell r="A72">
            <v>68</v>
          </cell>
          <cell r="B72" t="str">
            <v>Bé gia mèc cÇn khoan</v>
          </cell>
          <cell r="C72" t="str">
            <v>bé</v>
          </cell>
          <cell r="D72">
            <v>120000</v>
          </cell>
        </row>
        <row r="73">
          <cell r="A73">
            <v>69</v>
          </cell>
          <cell r="B73" t="str">
            <v>Bé kÝnh Ðp</v>
          </cell>
          <cell r="C73" t="str">
            <v>bé</v>
          </cell>
          <cell r="D73">
            <v>500000</v>
          </cell>
        </row>
        <row r="74">
          <cell r="A74">
            <v>70</v>
          </cell>
          <cell r="B74" t="str">
            <v>Bé më réng kim c­¬ng</v>
          </cell>
          <cell r="C74" t="str">
            <v>bé</v>
          </cell>
          <cell r="D74">
            <v>2500000</v>
          </cell>
        </row>
        <row r="75">
          <cell r="A75">
            <v>71</v>
          </cell>
          <cell r="B75" t="str">
            <v>Bé r©y ®Þa chÊt F 20cm</v>
          </cell>
          <cell r="C75" t="str">
            <v>bé</v>
          </cell>
          <cell r="D75">
            <v>1300000</v>
          </cell>
        </row>
        <row r="76">
          <cell r="A76">
            <v>72</v>
          </cell>
          <cell r="B76" t="str">
            <v>Bé r©y sái</v>
          </cell>
          <cell r="C76" t="str">
            <v>bé</v>
          </cell>
          <cell r="D76">
            <v>1750000</v>
          </cell>
        </row>
        <row r="77">
          <cell r="A77">
            <v>73</v>
          </cell>
          <cell r="B77" t="str">
            <v>Bé x¹c ac quy</v>
          </cell>
          <cell r="C77" t="str">
            <v>bé</v>
          </cell>
          <cell r="D77">
            <v>1000000</v>
          </cell>
        </row>
        <row r="78">
          <cell r="A78">
            <v>74</v>
          </cell>
          <cell r="B78" t="str">
            <v>Bóa</v>
          </cell>
          <cell r="C78" t="str">
            <v>chiÕc</v>
          </cell>
          <cell r="D78">
            <v>50000</v>
          </cell>
        </row>
        <row r="79">
          <cell r="A79">
            <v>75</v>
          </cell>
          <cell r="B79" t="str">
            <v>Bóa ®Þa chÊt</v>
          </cell>
          <cell r="C79" t="str">
            <v>c¸i</v>
          </cell>
          <cell r="D79">
            <v>50000</v>
          </cell>
        </row>
        <row r="80">
          <cell r="A80">
            <v>76</v>
          </cell>
          <cell r="B80" t="str">
            <v>Bót ch× ®en</v>
          </cell>
          <cell r="C80" t="str">
            <v>c¸i</v>
          </cell>
          <cell r="D80">
            <v>15000</v>
          </cell>
        </row>
        <row r="81">
          <cell r="A81">
            <v>77</v>
          </cell>
          <cell r="B81" t="str">
            <v>Bót l«ng cì nhá F 5, F 2cm, F 1cm</v>
          </cell>
          <cell r="C81" t="str">
            <v>bé</v>
          </cell>
          <cell r="D81">
            <v>1000000</v>
          </cell>
        </row>
        <row r="82">
          <cell r="A82">
            <v>78</v>
          </cell>
          <cell r="B82" t="str">
            <v>C¸nh s¾t (E60-E70-E100)</v>
          </cell>
          <cell r="C82" t="str">
            <v>bé</v>
          </cell>
          <cell r="D82">
            <v>8000</v>
          </cell>
        </row>
        <row r="83">
          <cell r="A83">
            <v>79</v>
          </cell>
          <cell r="B83" t="str">
            <v>C¸p</v>
          </cell>
          <cell r="C83" t="str">
            <v>m</v>
          </cell>
          <cell r="D83">
            <v>8000</v>
          </cell>
        </row>
        <row r="84">
          <cell r="A84">
            <v>80</v>
          </cell>
          <cell r="B84" t="str">
            <v>C¸p §K 6mm</v>
          </cell>
          <cell r="C84" t="str">
            <v>m</v>
          </cell>
          <cell r="D84">
            <v>6000</v>
          </cell>
        </row>
        <row r="85">
          <cell r="A85">
            <v>81</v>
          </cell>
          <cell r="B85" t="str">
            <v>C¸p móc n­íc</v>
          </cell>
          <cell r="C85" t="str">
            <v>m</v>
          </cell>
          <cell r="D85">
            <v>70000</v>
          </cell>
        </row>
        <row r="86">
          <cell r="A86">
            <v>82</v>
          </cell>
          <cell r="B86" t="str">
            <v>C¸p thÐp d©y F6 - F8 mm</v>
          </cell>
          <cell r="C86" t="str">
            <v>m</v>
          </cell>
          <cell r="D86">
            <v>10000</v>
          </cell>
        </row>
        <row r="87">
          <cell r="A87">
            <v>83</v>
          </cell>
          <cell r="B87" t="str">
            <v>C¸t chuÈn</v>
          </cell>
          <cell r="C87" t="str">
            <v>kg</v>
          </cell>
          <cell r="D87">
            <v>20</v>
          </cell>
        </row>
        <row r="88">
          <cell r="A88">
            <v>84</v>
          </cell>
          <cell r="B88" t="str">
            <v>C¸t sái</v>
          </cell>
          <cell r="C88" t="str">
            <v>m3</v>
          </cell>
          <cell r="D88">
            <v>50000</v>
          </cell>
        </row>
        <row r="89">
          <cell r="A89">
            <v>85</v>
          </cell>
          <cell r="B89" t="str">
            <v>C¸t vµng</v>
          </cell>
          <cell r="C89" t="str">
            <v>m3</v>
          </cell>
          <cell r="D89">
            <v>11500</v>
          </cell>
        </row>
        <row r="90">
          <cell r="A90">
            <v>86</v>
          </cell>
          <cell r="B90" t="str">
            <v>Cäc bªt«ng 8 x 8 x 60</v>
          </cell>
          <cell r="C90" t="str">
            <v>c¸i</v>
          </cell>
          <cell r="D90">
            <v>2500</v>
          </cell>
        </row>
        <row r="91">
          <cell r="A91">
            <v>87</v>
          </cell>
          <cell r="B91" t="str">
            <v>Cäc gç</v>
          </cell>
          <cell r="C91" t="str">
            <v>c¸i</v>
          </cell>
          <cell r="D91">
            <v>2500</v>
          </cell>
        </row>
        <row r="92">
          <cell r="A92">
            <v>88</v>
          </cell>
          <cell r="B92" t="str">
            <v>Cäc gç 0,04 x 0,04m</v>
          </cell>
          <cell r="C92" t="str">
            <v>c¸i</v>
          </cell>
          <cell r="D92">
            <v>2500</v>
          </cell>
        </row>
        <row r="93">
          <cell r="A93">
            <v>89</v>
          </cell>
          <cell r="B93" t="str">
            <v>Cäc gç 10 x 10 x 80</v>
          </cell>
          <cell r="C93" t="str">
            <v>c¸i</v>
          </cell>
          <cell r="D93">
            <v>2500</v>
          </cell>
        </row>
        <row r="94">
          <cell r="A94">
            <v>90</v>
          </cell>
          <cell r="B94" t="str">
            <v>Cäc gç 15 x 15 x 200</v>
          </cell>
          <cell r="C94" t="str">
            <v>cäc</v>
          </cell>
          <cell r="D94">
            <v>2500</v>
          </cell>
        </row>
        <row r="95">
          <cell r="A95">
            <v>91</v>
          </cell>
          <cell r="B95" t="str">
            <v>Cäc gç 4 x 4 x 30</v>
          </cell>
          <cell r="C95" t="str">
            <v>cäc</v>
          </cell>
          <cell r="D95">
            <v>2500</v>
          </cell>
        </row>
        <row r="96">
          <cell r="A96">
            <v>92</v>
          </cell>
          <cell r="B96" t="str">
            <v>Cäc gç 4x4x40cm</v>
          </cell>
          <cell r="C96" t="str">
            <v>c¸i</v>
          </cell>
          <cell r="D96">
            <v>2500</v>
          </cell>
        </row>
        <row r="97">
          <cell r="A97">
            <v>93</v>
          </cell>
          <cell r="B97" t="str">
            <v>Cäc gç 5 x 5 x 40</v>
          </cell>
          <cell r="C97" t="str">
            <v>c¸i</v>
          </cell>
          <cell r="D97">
            <v>2500</v>
          </cell>
        </row>
        <row r="98">
          <cell r="A98">
            <v>94</v>
          </cell>
          <cell r="B98" t="str">
            <v>Cäc mèc gç</v>
          </cell>
          <cell r="C98" t="str">
            <v>c¸i</v>
          </cell>
          <cell r="D98">
            <v>2500</v>
          </cell>
        </row>
        <row r="99">
          <cell r="A99">
            <v>95</v>
          </cell>
          <cell r="B99" t="str">
            <v>Cäc mèc xim¨ng</v>
          </cell>
          <cell r="C99" t="str">
            <v>c¸i</v>
          </cell>
          <cell r="D99">
            <v>10000</v>
          </cell>
        </row>
        <row r="100">
          <cell r="A100">
            <v>96</v>
          </cell>
          <cell r="B100" t="str">
            <v>Cäc neo</v>
          </cell>
          <cell r="C100" t="str">
            <v>bé</v>
          </cell>
          <cell r="D100">
            <v>10000</v>
          </cell>
        </row>
        <row r="101">
          <cell r="A101">
            <v>97</v>
          </cell>
          <cell r="B101" t="str">
            <v>Cäc s¾t §K 10 x 300mm</v>
          </cell>
          <cell r="C101" t="str">
            <v>cäc</v>
          </cell>
          <cell r="D101">
            <v>8000</v>
          </cell>
        </row>
        <row r="102">
          <cell r="A102">
            <v>98</v>
          </cell>
          <cell r="B102" t="str">
            <v>CÆp ®¨ng ký ®o ®¹c</v>
          </cell>
          <cell r="C102" t="str">
            <v>c¸i</v>
          </cell>
          <cell r="D102">
            <v>8000</v>
          </cell>
        </row>
        <row r="103">
          <cell r="A103">
            <v>99</v>
          </cell>
          <cell r="B103" t="str">
            <v>Cãt Ðp</v>
          </cell>
          <cell r="C103" t="str">
            <v>m2</v>
          </cell>
          <cell r="D103">
            <v>20000</v>
          </cell>
        </row>
        <row r="104">
          <cell r="A104">
            <v>100</v>
          </cell>
          <cell r="B104" t="str">
            <v>CÇn c¾t c¸nh (40c¸i)</v>
          </cell>
          <cell r="C104" t="str">
            <v>bé</v>
          </cell>
          <cell r="D104">
            <v>1000000</v>
          </cell>
        </row>
        <row r="105">
          <cell r="A105">
            <v>101</v>
          </cell>
          <cell r="B105" t="str">
            <v>CÇn chèt</v>
          </cell>
          <cell r="C105" t="str">
            <v>m</v>
          </cell>
          <cell r="D105">
            <v>400000</v>
          </cell>
        </row>
        <row r="106">
          <cell r="A106">
            <v>102</v>
          </cell>
          <cell r="B106" t="str">
            <v>CÇn khoan</v>
          </cell>
          <cell r="C106" t="str">
            <v>m</v>
          </cell>
          <cell r="D106">
            <v>80000</v>
          </cell>
        </row>
        <row r="107">
          <cell r="A107">
            <v>103</v>
          </cell>
          <cell r="B107" t="str">
            <v>CÇn khoan 25 x 105 x 800</v>
          </cell>
          <cell r="C107" t="str">
            <v>c¸i</v>
          </cell>
          <cell r="D107">
            <v>80000</v>
          </cell>
        </row>
        <row r="108">
          <cell r="A108">
            <v>104</v>
          </cell>
          <cell r="B108" t="str">
            <v>CÇn xo¾n</v>
          </cell>
          <cell r="C108" t="str">
            <v>m</v>
          </cell>
          <cell r="D108">
            <v>450000</v>
          </cell>
        </row>
        <row r="109">
          <cell r="A109">
            <v>105</v>
          </cell>
          <cell r="B109" t="str">
            <v>CÇn xuyªn</v>
          </cell>
          <cell r="C109" t="str">
            <v>m</v>
          </cell>
          <cell r="D109">
            <v>450000</v>
          </cell>
        </row>
        <row r="110">
          <cell r="A110">
            <v>106</v>
          </cell>
          <cell r="B110" t="str">
            <v>CÇu ch× sø</v>
          </cell>
          <cell r="C110" t="str">
            <v>c¸i</v>
          </cell>
          <cell r="D110">
            <v>5000</v>
          </cell>
        </row>
        <row r="111">
          <cell r="A111">
            <v>107</v>
          </cell>
          <cell r="B111" t="str">
            <v>CÇu dao ®iÖn 3 pha</v>
          </cell>
          <cell r="C111" t="str">
            <v>c¸i</v>
          </cell>
          <cell r="D111">
            <v>15000</v>
          </cell>
        </row>
        <row r="112">
          <cell r="A112">
            <v>108</v>
          </cell>
          <cell r="B112" t="str">
            <v>Cèc ®Êt luyÖn, cµng vaxiliep</v>
          </cell>
          <cell r="C112" t="str">
            <v>bé</v>
          </cell>
          <cell r="D112">
            <v>200000</v>
          </cell>
        </row>
        <row r="113">
          <cell r="A113">
            <v>109</v>
          </cell>
          <cell r="B113" t="str">
            <v>Cèc má nh«m (®un thµnh phÇn h¹t)</v>
          </cell>
          <cell r="C113" t="str">
            <v>c¸i</v>
          </cell>
          <cell r="D113">
            <v>8000</v>
          </cell>
        </row>
        <row r="114">
          <cell r="A114">
            <v>110</v>
          </cell>
          <cell r="B114" t="str">
            <v>Cèc thñy tinh</v>
          </cell>
          <cell r="C114" t="str">
            <v>c¸i</v>
          </cell>
          <cell r="D114">
            <v>18000</v>
          </cell>
        </row>
        <row r="115">
          <cell r="A115">
            <v>111</v>
          </cell>
          <cell r="B115" t="str">
            <v>Cèc thñy tinh (50-1000)ml</v>
          </cell>
          <cell r="C115" t="str">
            <v>c¸i</v>
          </cell>
          <cell r="D115">
            <v>18000</v>
          </cell>
        </row>
        <row r="116">
          <cell r="A116">
            <v>112</v>
          </cell>
          <cell r="B116" t="str">
            <v>Cèc thñy tinh 1000ml</v>
          </cell>
          <cell r="C116" t="str">
            <v>c¸i</v>
          </cell>
          <cell r="D116">
            <v>18000</v>
          </cell>
        </row>
        <row r="117">
          <cell r="A117">
            <v>113</v>
          </cell>
          <cell r="B117" t="str">
            <v>Cèi chµy ®ång</v>
          </cell>
          <cell r="C117" t="str">
            <v>bé</v>
          </cell>
          <cell r="D117">
            <v>300000</v>
          </cell>
        </row>
        <row r="118">
          <cell r="A118">
            <v>114</v>
          </cell>
          <cell r="B118" t="str">
            <v>Cèi chµy sø</v>
          </cell>
          <cell r="C118" t="str">
            <v>bé</v>
          </cell>
          <cell r="D118">
            <v>35000</v>
          </cell>
        </row>
        <row r="119">
          <cell r="A119">
            <v>115</v>
          </cell>
          <cell r="B119" t="str">
            <v>Cèi chµy thñy tinh</v>
          </cell>
          <cell r="C119" t="str">
            <v>bé</v>
          </cell>
          <cell r="D119">
            <v>120000</v>
          </cell>
        </row>
        <row r="120">
          <cell r="A120">
            <v>116</v>
          </cell>
          <cell r="B120" t="str">
            <v>Cèi chÕ bÞ</v>
          </cell>
          <cell r="C120" t="str">
            <v>bé</v>
          </cell>
          <cell r="D120">
            <v>600000</v>
          </cell>
        </row>
        <row r="121">
          <cell r="A121">
            <v>117</v>
          </cell>
          <cell r="B121" t="str">
            <v>Cèi chÕ bÞ (Anh)</v>
          </cell>
          <cell r="C121" t="str">
            <v>bé</v>
          </cell>
          <cell r="D121">
            <v>800000</v>
          </cell>
        </row>
        <row r="122">
          <cell r="A122">
            <v>118</v>
          </cell>
          <cell r="B122" t="str">
            <v>Cèi gi· ®¸</v>
          </cell>
          <cell r="C122" t="str">
            <v>bé</v>
          </cell>
          <cell r="D122">
            <v>700000</v>
          </cell>
        </row>
        <row r="123">
          <cell r="A123">
            <v>119</v>
          </cell>
          <cell r="B123" t="str">
            <v>Cét s¾t ®Æt m¸y ®o giã</v>
          </cell>
          <cell r="C123" t="str">
            <v>c¸i</v>
          </cell>
          <cell r="D123">
            <v>30000</v>
          </cell>
        </row>
        <row r="124">
          <cell r="A124">
            <v>120</v>
          </cell>
          <cell r="B124" t="str">
            <v>Cét s¾t ®Æt m¸y ®o sãng</v>
          </cell>
          <cell r="C124" t="str">
            <v>c¸i</v>
          </cell>
          <cell r="D124">
            <v>30000</v>
          </cell>
        </row>
        <row r="125">
          <cell r="A125">
            <v>121</v>
          </cell>
          <cell r="B125" t="str">
            <v>Chµy ®Çm ®Êt</v>
          </cell>
          <cell r="C125" t="str">
            <v>c¸i</v>
          </cell>
          <cell r="D125">
            <v>200000</v>
          </cell>
        </row>
        <row r="126">
          <cell r="A126">
            <v>122</v>
          </cell>
          <cell r="B126" t="str">
            <v>Chai nót mµi</v>
          </cell>
          <cell r="C126" t="str">
            <v>c¸i</v>
          </cell>
          <cell r="D126">
            <v>15000</v>
          </cell>
        </row>
        <row r="127">
          <cell r="A127">
            <v>123</v>
          </cell>
          <cell r="B127" t="str">
            <v>ChÐn nung</v>
          </cell>
          <cell r="C127" t="str">
            <v>c¸i</v>
          </cell>
          <cell r="D127">
            <v>6500</v>
          </cell>
        </row>
        <row r="128">
          <cell r="A128">
            <v>124</v>
          </cell>
          <cell r="B128" t="str">
            <v>ChÐn sø</v>
          </cell>
          <cell r="C128" t="str">
            <v>c¸i</v>
          </cell>
          <cell r="D128">
            <v>5000</v>
          </cell>
        </row>
        <row r="129">
          <cell r="A129">
            <v>125</v>
          </cell>
          <cell r="B129" t="str">
            <v>Chèt bóa</v>
          </cell>
          <cell r="C129" t="str">
            <v>chiÕc</v>
          </cell>
          <cell r="D129">
            <v>200000</v>
          </cell>
        </row>
        <row r="130">
          <cell r="A130">
            <v>126</v>
          </cell>
          <cell r="B130" t="str">
            <v>Chèt cÇn</v>
          </cell>
          <cell r="C130" t="str">
            <v>c¸i</v>
          </cell>
          <cell r="D130">
            <v>25000</v>
          </cell>
        </row>
        <row r="131">
          <cell r="A131">
            <v>127</v>
          </cell>
          <cell r="B131" t="str">
            <v>ChËu nh«m F 30cm</v>
          </cell>
          <cell r="C131" t="str">
            <v>c¸i</v>
          </cell>
          <cell r="D131">
            <v>30000</v>
          </cell>
        </row>
        <row r="132">
          <cell r="A132">
            <v>128</v>
          </cell>
          <cell r="B132" t="str">
            <v>ChËu thñy tinh</v>
          </cell>
          <cell r="C132" t="str">
            <v>c¸i</v>
          </cell>
          <cell r="D132">
            <v>30000</v>
          </cell>
        </row>
        <row r="133">
          <cell r="A133">
            <v>129</v>
          </cell>
          <cell r="B133" t="str">
            <v>ChËu thñy tinh F 20cm</v>
          </cell>
          <cell r="C133" t="str">
            <v>c¸i</v>
          </cell>
          <cell r="D133">
            <v>30000</v>
          </cell>
        </row>
        <row r="134">
          <cell r="A134">
            <v>130</v>
          </cell>
          <cell r="B134" t="str">
            <v>Chïy vaxiliep</v>
          </cell>
          <cell r="C134" t="str">
            <v>c¸i</v>
          </cell>
          <cell r="D134">
            <v>200000</v>
          </cell>
        </row>
        <row r="135">
          <cell r="A135">
            <v>131</v>
          </cell>
          <cell r="B135" t="str">
            <v>Choßng c¸nh tr¸ng hîp kim cøng</v>
          </cell>
          <cell r="C135" t="str">
            <v>c¸i</v>
          </cell>
          <cell r="D135">
            <v>500000</v>
          </cell>
        </row>
        <row r="136">
          <cell r="A136">
            <v>132</v>
          </cell>
          <cell r="B136" t="str">
            <v>Cßi ®o n­íc</v>
          </cell>
          <cell r="C136" t="str">
            <v>c¸i</v>
          </cell>
          <cell r="D136">
            <v>10000</v>
          </cell>
        </row>
        <row r="137">
          <cell r="A137">
            <v>133</v>
          </cell>
          <cell r="B137" t="str">
            <v>Cùc thu sãng däc</v>
          </cell>
          <cell r="C137" t="str">
            <v>chiÕc</v>
          </cell>
          <cell r="D137">
            <v>250000</v>
          </cell>
        </row>
        <row r="138">
          <cell r="A138">
            <v>134</v>
          </cell>
          <cell r="B138" t="str">
            <v>Cùc thu sãng ngang</v>
          </cell>
          <cell r="C138" t="str">
            <v>chiÕc</v>
          </cell>
          <cell r="D138">
            <v>300000</v>
          </cell>
        </row>
        <row r="139">
          <cell r="A139">
            <v>135</v>
          </cell>
          <cell r="B139" t="str">
            <v>Cuèc chim</v>
          </cell>
          <cell r="C139" t="str">
            <v>c¸i</v>
          </cell>
          <cell r="D139">
            <v>20000</v>
          </cell>
        </row>
        <row r="140">
          <cell r="A140">
            <v>136</v>
          </cell>
          <cell r="B140" t="str">
            <v>D©y ®iÖn</v>
          </cell>
          <cell r="C140" t="str">
            <v>m</v>
          </cell>
          <cell r="D140">
            <v>8000</v>
          </cell>
        </row>
        <row r="141">
          <cell r="A141">
            <v>137</v>
          </cell>
          <cell r="B141" t="str">
            <v>D©y ®iÖn næ m×n</v>
          </cell>
          <cell r="C141" t="str">
            <v>m</v>
          </cell>
          <cell r="D141">
            <v>8000</v>
          </cell>
        </row>
        <row r="142">
          <cell r="A142">
            <v>138</v>
          </cell>
          <cell r="B142" t="str">
            <v>D©y ®iÖn sóp</v>
          </cell>
          <cell r="C142" t="str">
            <v>m</v>
          </cell>
          <cell r="D142">
            <v>20000</v>
          </cell>
        </row>
        <row r="143">
          <cell r="A143">
            <v>139</v>
          </cell>
          <cell r="B143" t="str">
            <v>D©y ®o</v>
          </cell>
          <cell r="C143" t="str">
            <v>m</v>
          </cell>
          <cell r="D143">
            <v>8000</v>
          </cell>
        </row>
        <row r="144">
          <cell r="A144">
            <v>140</v>
          </cell>
          <cell r="B144" t="str">
            <v>D©y ®Þa chÊn</v>
          </cell>
          <cell r="C144" t="str">
            <v>m</v>
          </cell>
          <cell r="D144">
            <v>3500</v>
          </cell>
        </row>
        <row r="145">
          <cell r="A145">
            <v>141</v>
          </cell>
          <cell r="B145" t="str">
            <v>D©y ®Þa vËt lý (thu, ph¸t)</v>
          </cell>
          <cell r="C145" t="str">
            <v>m</v>
          </cell>
          <cell r="D145">
            <v>3500</v>
          </cell>
        </row>
        <row r="146">
          <cell r="A146">
            <v>142</v>
          </cell>
          <cell r="B146" t="str">
            <v>D©y c¸p §K 3 mm</v>
          </cell>
          <cell r="C146" t="str">
            <v>m</v>
          </cell>
          <cell r="D146">
            <v>8000</v>
          </cell>
        </row>
        <row r="147">
          <cell r="A147">
            <v>143</v>
          </cell>
          <cell r="B147" t="str">
            <v>D©y c¸p ®iÖn 3 pha</v>
          </cell>
          <cell r="C147" t="str">
            <v>m</v>
          </cell>
          <cell r="D147">
            <v>20000</v>
          </cell>
        </row>
        <row r="148">
          <cell r="A148">
            <v>144</v>
          </cell>
          <cell r="B148" t="str">
            <v>D©y cao su F 8ml (®Ó lµm thÊm vµ b·o hßa n­íc)</v>
          </cell>
          <cell r="C148" t="str">
            <v>m</v>
          </cell>
          <cell r="D148">
            <v>12000</v>
          </cell>
        </row>
        <row r="149">
          <cell r="A149">
            <v>145</v>
          </cell>
          <cell r="B149" t="str">
            <v>D©y thÐp F 2-3</v>
          </cell>
          <cell r="C149" t="str">
            <v>kg</v>
          </cell>
          <cell r="D149">
            <v>5000</v>
          </cell>
        </row>
        <row r="150">
          <cell r="A150">
            <v>146</v>
          </cell>
          <cell r="B150" t="str">
            <v>D©y thÐp vµ ®inh 5cm</v>
          </cell>
          <cell r="C150" t="str">
            <v>kg</v>
          </cell>
          <cell r="D150">
            <v>5000</v>
          </cell>
        </row>
        <row r="151">
          <cell r="A151">
            <v>147</v>
          </cell>
          <cell r="B151" t="str">
            <v>Dao rùa chÆt ®Êt</v>
          </cell>
          <cell r="C151" t="str">
            <v>c¸i</v>
          </cell>
          <cell r="D151">
            <v>30000</v>
          </cell>
        </row>
        <row r="152">
          <cell r="A152">
            <v>148</v>
          </cell>
          <cell r="B152" t="str">
            <v>Dao g¹t ®Êt</v>
          </cell>
          <cell r="C152" t="str">
            <v>c¸i</v>
          </cell>
          <cell r="D152">
            <v>30000</v>
          </cell>
        </row>
        <row r="153">
          <cell r="A153">
            <v>149</v>
          </cell>
          <cell r="B153" t="str">
            <v>Dao gät ®Êt</v>
          </cell>
          <cell r="C153" t="str">
            <v>c¸i</v>
          </cell>
          <cell r="D153">
            <v>30000</v>
          </cell>
        </row>
        <row r="154">
          <cell r="A154">
            <v>150</v>
          </cell>
          <cell r="B154" t="str">
            <v>Dao luyÖn ®Êt</v>
          </cell>
          <cell r="C154" t="str">
            <v>c¸i</v>
          </cell>
          <cell r="D154">
            <v>30000</v>
          </cell>
        </row>
        <row r="155">
          <cell r="A155">
            <v>151</v>
          </cell>
          <cell r="B155" t="str">
            <v>Dao nÐn, dao c¾t</v>
          </cell>
          <cell r="C155" t="str">
            <v>c¸i</v>
          </cell>
          <cell r="D155">
            <v>30000</v>
          </cell>
        </row>
        <row r="156">
          <cell r="A156">
            <v>152</v>
          </cell>
          <cell r="B156" t="str">
            <v>Dao vßng hîp kim</v>
          </cell>
          <cell r="C156" t="str">
            <v>c¸i</v>
          </cell>
          <cell r="D156">
            <v>30000</v>
          </cell>
        </row>
        <row r="157">
          <cell r="A157">
            <v>153</v>
          </cell>
          <cell r="B157" t="str">
            <v>Dao vßng nÐn</v>
          </cell>
          <cell r="C157" t="str">
            <v>c¸i</v>
          </cell>
          <cell r="D157">
            <v>30000</v>
          </cell>
        </row>
        <row r="158">
          <cell r="A158">
            <v>154</v>
          </cell>
          <cell r="B158" t="str">
            <v>Dao vßng thÊm</v>
          </cell>
          <cell r="C158" t="str">
            <v>c¸i</v>
          </cell>
          <cell r="D158">
            <v>30000</v>
          </cell>
        </row>
        <row r="159">
          <cell r="A159">
            <v>155</v>
          </cell>
          <cell r="B159" t="str">
            <v>DÇm I300 - 350 dµi h¬n 3,5m</v>
          </cell>
          <cell r="C159" t="str">
            <v>kg</v>
          </cell>
          <cell r="D159">
            <v>5000</v>
          </cell>
        </row>
        <row r="160">
          <cell r="A160">
            <v>156</v>
          </cell>
          <cell r="B160" t="str">
            <v>DÇu ®iezel</v>
          </cell>
          <cell r="C160" t="str">
            <v>kg</v>
          </cell>
          <cell r="D160">
            <v>5000</v>
          </cell>
        </row>
        <row r="161">
          <cell r="A161">
            <v>157</v>
          </cell>
          <cell r="B161" t="str">
            <v>DÇu c«ng nghiÖp 20</v>
          </cell>
          <cell r="C161" t="str">
            <v>kg</v>
          </cell>
          <cell r="D161">
            <v>8000</v>
          </cell>
        </row>
        <row r="162">
          <cell r="A162">
            <v>158</v>
          </cell>
          <cell r="B162" t="str">
            <v>DÇu kÝch</v>
          </cell>
          <cell r="C162" t="str">
            <v>kg</v>
          </cell>
          <cell r="D162">
            <v>8000</v>
          </cell>
        </row>
        <row r="163">
          <cell r="A163">
            <v>159</v>
          </cell>
          <cell r="B163" t="str">
            <v>DÇu mì phô</v>
          </cell>
          <cell r="C163" t="str">
            <v>kg</v>
          </cell>
          <cell r="D163">
            <v>5000</v>
          </cell>
        </row>
        <row r="164">
          <cell r="A164">
            <v>160</v>
          </cell>
          <cell r="B164" t="str">
            <v>Dông cô thÝ nghiÖm ®Çm nÐn</v>
          </cell>
          <cell r="C164" t="str">
            <v>bé</v>
          </cell>
          <cell r="D164">
            <v>300000</v>
          </cell>
        </row>
        <row r="165">
          <cell r="A165">
            <v>161</v>
          </cell>
          <cell r="B165" t="str">
            <v>Dông cô x¸c ®Þnh ®é tan r·</v>
          </cell>
          <cell r="C165" t="str">
            <v>c¸i</v>
          </cell>
          <cell r="D165">
            <v>400000</v>
          </cell>
        </row>
        <row r="166">
          <cell r="A166">
            <v>162</v>
          </cell>
          <cell r="B166" t="str">
            <v>Dông cô x¸c ®Þnh tr­¬ng në</v>
          </cell>
          <cell r="C166" t="str">
            <v>c¸i</v>
          </cell>
          <cell r="D166">
            <v>1500000</v>
          </cell>
        </row>
        <row r="167">
          <cell r="A167">
            <v>163</v>
          </cell>
          <cell r="B167" t="str">
            <v>Dông cô x¸c ®Þnh gãc nghØ cña c¸t</v>
          </cell>
          <cell r="C167" t="str">
            <v>bé</v>
          </cell>
          <cell r="D167">
            <v>200000</v>
          </cell>
        </row>
        <row r="168">
          <cell r="A168">
            <v>164</v>
          </cell>
          <cell r="B168" t="str">
            <v>èng ®o thÝ nghiÖm</v>
          </cell>
          <cell r="C168" t="str">
            <v>c¸i</v>
          </cell>
          <cell r="D168">
            <v>50000</v>
          </cell>
        </row>
        <row r="169">
          <cell r="A169">
            <v>165</v>
          </cell>
          <cell r="B169" t="str">
            <v>èng ®ong thñy tinh 1000ml</v>
          </cell>
          <cell r="C169" t="str">
            <v>c¸i</v>
          </cell>
          <cell r="D169">
            <v>50000</v>
          </cell>
        </row>
        <row r="170">
          <cell r="A170">
            <v>166</v>
          </cell>
          <cell r="B170" t="str">
            <v>èng ®ong thñy tinh 1000ml, 500ml, 200ml</v>
          </cell>
          <cell r="C170" t="str">
            <v>c¸i</v>
          </cell>
          <cell r="D170">
            <v>50000</v>
          </cell>
        </row>
        <row r="171">
          <cell r="A171">
            <v>167</v>
          </cell>
          <cell r="B171" t="str">
            <v>èng ®Þnh t©m cè ®Þnh d¹ng Thôy sü</v>
          </cell>
          <cell r="C171" t="str">
            <v>c¸i</v>
          </cell>
          <cell r="D171">
            <v>50000</v>
          </cell>
        </row>
        <row r="172">
          <cell r="A172">
            <v>168</v>
          </cell>
          <cell r="B172" t="str">
            <v>èng cao su dÉn n­íc</v>
          </cell>
          <cell r="C172" t="str">
            <v>m</v>
          </cell>
          <cell r="D172">
            <v>5000</v>
          </cell>
        </row>
        <row r="173">
          <cell r="A173">
            <v>169</v>
          </cell>
          <cell r="B173" t="str">
            <v>èng cao su dÉn n­íc F 16mm</v>
          </cell>
          <cell r="C173" t="str">
            <v>m</v>
          </cell>
          <cell r="D173">
            <v>5000</v>
          </cell>
        </row>
        <row r="174">
          <cell r="A174">
            <v>170</v>
          </cell>
          <cell r="B174" t="str">
            <v>èng cao su F 16 - F 18mm</v>
          </cell>
          <cell r="C174" t="str">
            <v>m</v>
          </cell>
          <cell r="D174">
            <v>5000</v>
          </cell>
        </row>
        <row r="175">
          <cell r="A175">
            <v>171</v>
          </cell>
          <cell r="B175" t="str">
            <v>èng cao su mÒm</v>
          </cell>
          <cell r="C175" t="str">
            <v>m</v>
          </cell>
          <cell r="D175">
            <v>5000</v>
          </cell>
        </row>
        <row r="176">
          <cell r="A176">
            <v>172</v>
          </cell>
          <cell r="B176" t="str">
            <v>èng chèng</v>
          </cell>
          <cell r="C176" t="str">
            <v>m</v>
          </cell>
          <cell r="D176">
            <v>8000</v>
          </cell>
        </row>
        <row r="177">
          <cell r="A177">
            <v>173</v>
          </cell>
          <cell r="B177" t="str">
            <v>èng chuÈn ®é 25ml</v>
          </cell>
          <cell r="C177" t="str">
            <v>c¸i</v>
          </cell>
          <cell r="D177">
            <v>60000</v>
          </cell>
        </row>
        <row r="178">
          <cell r="A178">
            <v>174</v>
          </cell>
          <cell r="B178" t="str">
            <v>èng day ®ång trôc F 25 &amp; F 50</v>
          </cell>
          <cell r="C178" t="str">
            <v>bé</v>
          </cell>
          <cell r="D178">
            <v>200000</v>
          </cell>
        </row>
        <row r="179">
          <cell r="A179">
            <v>175</v>
          </cell>
          <cell r="B179" t="str">
            <v>èng hót thñy tinh (2-100)ml</v>
          </cell>
          <cell r="C179" t="str">
            <v>c¸i</v>
          </cell>
          <cell r="D179">
            <v>50000</v>
          </cell>
        </row>
        <row r="180">
          <cell r="A180">
            <v>176</v>
          </cell>
          <cell r="B180" t="str">
            <v>èng kÏm F 32</v>
          </cell>
          <cell r="C180" t="str">
            <v>m</v>
          </cell>
          <cell r="D180">
            <v>20000</v>
          </cell>
        </row>
        <row r="181">
          <cell r="A181">
            <v>177</v>
          </cell>
          <cell r="B181" t="str">
            <v>èng läc l­íi ®ång (F 100 - F 200)mm</v>
          </cell>
          <cell r="C181" t="str">
            <v>m</v>
          </cell>
          <cell r="D181">
            <v>50000</v>
          </cell>
        </row>
        <row r="182">
          <cell r="A182">
            <v>178</v>
          </cell>
          <cell r="B182" t="str">
            <v>èng mÉu</v>
          </cell>
          <cell r="C182" t="str">
            <v>èng</v>
          </cell>
          <cell r="D182">
            <v>300000</v>
          </cell>
        </row>
        <row r="183">
          <cell r="A183">
            <v>179</v>
          </cell>
          <cell r="B183" t="str">
            <v>èng mÉu ®¬n</v>
          </cell>
          <cell r="C183" t="str">
            <v>m</v>
          </cell>
          <cell r="D183">
            <v>300000</v>
          </cell>
        </row>
        <row r="184">
          <cell r="A184">
            <v>180</v>
          </cell>
          <cell r="B184" t="str">
            <v>èng mÉu kÐp</v>
          </cell>
          <cell r="C184" t="str">
            <v>c¸i</v>
          </cell>
          <cell r="D184">
            <v>1200000</v>
          </cell>
        </row>
        <row r="185">
          <cell r="A185">
            <v>181</v>
          </cell>
          <cell r="B185" t="str">
            <v>èng mÉu nguyªn d¹ng</v>
          </cell>
          <cell r="C185" t="str">
            <v>m</v>
          </cell>
          <cell r="D185">
            <v>600000</v>
          </cell>
        </row>
        <row r="186">
          <cell r="A186">
            <v>182</v>
          </cell>
          <cell r="B186" t="str">
            <v>èng mÉu xo¾n</v>
          </cell>
          <cell r="C186" t="str">
            <v>m</v>
          </cell>
          <cell r="D186">
            <v>600000</v>
          </cell>
        </row>
        <row r="187">
          <cell r="A187">
            <v>183</v>
          </cell>
          <cell r="B187" t="str">
            <v>èng móc n­íc dµi 2m</v>
          </cell>
          <cell r="C187" t="str">
            <v>c¸i</v>
          </cell>
          <cell r="D187">
            <v>50000</v>
          </cell>
        </row>
        <row r="188">
          <cell r="A188">
            <v>184</v>
          </cell>
          <cell r="B188" t="str">
            <v>èng ngoµi F 16</v>
          </cell>
          <cell r="C188" t="str">
            <v>m</v>
          </cell>
          <cell r="D188">
            <v>10000</v>
          </cell>
        </row>
        <row r="189">
          <cell r="A189">
            <v>185</v>
          </cell>
          <cell r="B189" t="str">
            <v>èng n­íc F 50</v>
          </cell>
          <cell r="C189" t="str">
            <v>m</v>
          </cell>
          <cell r="D189">
            <v>20000</v>
          </cell>
        </row>
        <row r="190">
          <cell r="A190">
            <v>186</v>
          </cell>
          <cell r="B190" t="str">
            <v>èng sóng + qu¶ ®¹n</v>
          </cell>
          <cell r="C190" t="str">
            <v>chiÕc</v>
          </cell>
          <cell r="D190">
            <v>2000000</v>
          </cell>
        </row>
        <row r="191">
          <cell r="A191">
            <v>187</v>
          </cell>
          <cell r="B191" t="str">
            <v>èng tæ ong dµi 1m</v>
          </cell>
          <cell r="C191" t="str">
            <v>èng</v>
          </cell>
          <cell r="D191">
            <v>100000</v>
          </cell>
        </row>
        <row r="192">
          <cell r="A192">
            <v>188</v>
          </cell>
          <cell r="B192" t="str">
            <v>èng thñy tinh ch÷ T F 8</v>
          </cell>
          <cell r="C192" t="str">
            <v>c¸i</v>
          </cell>
          <cell r="D192">
            <v>50000</v>
          </cell>
        </row>
        <row r="193">
          <cell r="A193">
            <v>189</v>
          </cell>
          <cell r="B193" t="str">
            <v>èng thñy tinh F 8ml dµi 1m lµm thÊm</v>
          </cell>
          <cell r="C193" t="str">
            <v>c¸i</v>
          </cell>
          <cell r="D193">
            <v>50000</v>
          </cell>
        </row>
        <row r="194">
          <cell r="A194">
            <v>190</v>
          </cell>
          <cell r="B194" t="str">
            <v>èng trong F 42 (cÇn khoan)</v>
          </cell>
          <cell r="C194" t="str">
            <v>m</v>
          </cell>
          <cell r="D194">
            <v>50000</v>
          </cell>
        </row>
        <row r="195">
          <cell r="A195">
            <v>191</v>
          </cell>
          <cell r="B195" t="str">
            <v>èng x¸c ®Þnh chuyÓn dÞch</v>
          </cell>
          <cell r="C195" t="str">
            <v>c¸i</v>
          </cell>
          <cell r="D195">
            <v>50000</v>
          </cell>
        </row>
        <row r="196">
          <cell r="A196">
            <v>192</v>
          </cell>
          <cell r="B196" t="str">
            <v>G¹ch chØ</v>
          </cell>
          <cell r="C196" t="str">
            <v>viªn</v>
          </cell>
          <cell r="D196">
            <v>300</v>
          </cell>
        </row>
        <row r="197">
          <cell r="A197">
            <v>193</v>
          </cell>
          <cell r="B197" t="str">
            <v>Gç chèng nhãm V F 18</v>
          </cell>
          <cell r="C197" t="str">
            <v>m3</v>
          </cell>
          <cell r="D197">
            <v>1500000</v>
          </cell>
        </row>
        <row r="198">
          <cell r="A198">
            <v>194</v>
          </cell>
          <cell r="B198" t="str">
            <v>Gç d¸n 40</v>
          </cell>
          <cell r="C198" t="str">
            <v>m2</v>
          </cell>
          <cell r="D198">
            <v>25000</v>
          </cell>
        </row>
        <row r="199">
          <cell r="A199">
            <v>195</v>
          </cell>
          <cell r="B199" t="str">
            <v>Gç dÇu 25</v>
          </cell>
          <cell r="C199" t="str">
            <v>m2</v>
          </cell>
          <cell r="D199">
            <v>25000</v>
          </cell>
        </row>
        <row r="200">
          <cell r="A200">
            <v>196</v>
          </cell>
          <cell r="B200" t="str">
            <v>Gç nhãm V</v>
          </cell>
          <cell r="C200" t="str">
            <v>m3</v>
          </cell>
          <cell r="D200">
            <v>1500000</v>
          </cell>
        </row>
        <row r="201">
          <cell r="A201">
            <v>197</v>
          </cell>
          <cell r="B201" t="str">
            <v>Gç tÊm</v>
          </cell>
          <cell r="C201" t="str">
            <v>m3</v>
          </cell>
          <cell r="D201">
            <v>2000000</v>
          </cell>
        </row>
        <row r="202">
          <cell r="A202">
            <v>198</v>
          </cell>
          <cell r="B202" t="str">
            <v>Gç v¸n 4 ph©n</v>
          </cell>
          <cell r="C202" t="str">
            <v>m3</v>
          </cell>
          <cell r="D202">
            <v>2000000</v>
          </cell>
        </row>
        <row r="203">
          <cell r="A203">
            <v>199</v>
          </cell>
          <cell r="B203" t="str">
            <v>Gç xÎ nhãm V</v>
          </cell>
          <cell r="C203" t="str">
            <v>m3</v>
          </cell>
          <cell r="D203">
            <v>1500000</v>
          </cell>
        </row>
        <row r="204">
          <cell r="A204">
            <v>200</v>
          </cell>
          <cell r="B204" t="str">
            <v>Ghen cao su F 63</v>
          </cell>
          <cell r="C204" t="str">
            <v>m</v>
          </cell>
          <cell r="D204">
            <v>10000</v>
          </cell>
        </row>
        <row r="205">
          <cell r="A205">
            <v>201</v>
          </cell>
          <cell r="B205" t="str">
            <v>Ghen kim lo¹i F 63</v>
          </cell>
          <cell r="C205" t="str">
            <v>m</v>
          </cell>
          <cell r="D205">
            <v>25000</v>
          </cell>
        </row>
        <row r="206">
          <cell r="A206">
            <v>202</v>
          </cell>
          <cell r="B206" t="str">
            <v>Gi¸ èng nghiÖm</v>
          </cell>
          <cell r="C206" t="str">
            <v>c¸i</v>
          </cell>
          <cell r="D206">
            <v>150000</v>
          </cell>
        </row>
        <row r="207">
          <cell r="A207">
            <v>203</v>
          </cell>
          <cell r="B207" t="str">
            <v>Gi¸ gç lµm thÊm</v>
          </cell>
          <cell r="C207" t="str">
            <v>c¸i</v>
          </cell>
          <cell r="D207">
            <v>150000</v>
          </cell>
        </row>
        <row r="208">
          <cell r="A208">
            <v>204</v>
          </cell>
          <cell r="B208" t="str">
            <v>GiÊy ®¨ng ký ®o ®¹c</v>
          </cell>
          <cell r="C208" t="str">
            <v>tê</v>
          </cell>
          <cell r="D208">
            <v>200</v>
          </cell>
        </row>
        <row r="209">
          <cell r="A209">
            <v>205</v>
          </cell>
          <cell r="B209" t="str">
            <v>GiÊy ®¸nh m¸y</v>
          </cell>
          <cell r="C209" t="str">
            <v>ram</v>
          </cell>
          <cell r="D209">
            <v>20000</v>
          </cell>
        </row>
        <row r="210">
          <cell r="A210">
            <v>206</v>
          </cell>
          <cell r="B210" t="str">
            <v>GiÊy ¶nh</v>
          </cell>
          <cell r="C210" t="str">
            <v>m</v>
          </cell>
          <cell r="D210">
            <v>50000</v>
          </cell>
        </row>
        <row r="211">
          <cell r="A211">
            <v>207</v>
          </cell>
          <cell r="B211" t="str">
            <v>GiÊy ¶nh khæ 140mm</v>
          </cell>
          <cell r="C211" t="str">
            <v>m</v>
          </cell>
          <cell r="D211">
            <v>100000</v>
          </cell>
        </row>
        <row r="212">
          <cell r="A212">
            <v>208</v>
          </cell>
          <cell r="B212" t="str">
            <v>GiÊy bãng can</v>
          </cell>
          <cell r="C212" t="str">
            <v>m</v>
          </cell>
          <cell r="D212">
            <v>2500</v>
          </cell>
        </row>
        <row r="213">
          <cell r="A213">
            <v>209</v>
          </cell>
          <cell r="B213" t="str">
            <v>GiÊy bãng can</v>
          </cell>
          <cell r="C213" t="str">
            <v>m2</v>
          </cell>
          <cell r="D213">
            <v>3000</v>
          </cell>
        </row>
        <row r="214">
          <cell r="A214">
            <v>210</v>
          </cell>
          <cell r="B214" t="str">
            <v>GiÊy can</v>
          </cell>
          <cell r="C214" t="str">
            <v>cuén</v>
          </cell>
          <cell r="D214">
            <v>200000</v>
          </cell>
        </row>
        <row r="215">
          <cell r="A215">
            <v>211</v>
          </cell>
          <cell r="B215" t="str">
            <v>GiÊy can</v>
          </cell>
          <cell r="C215" t="str">
            <v>m</v>
          </cell>
          <cell r="D215">
            <v>2500</v>
          </cell>
        </row>
        <row r="216">
          <cell r="A216">
            <v>212</v>
          </cell>
          <cell r="B216" t="str">
            <v>GiÊy can cao 0,3m</v>
          </cell>
          <cell r="C216" t="str">
            <v>m</v>
          </cell>
          <cell r="D216">
            <v>2500</v>
          </cell>
        </row>
        <row r="217">
          <cell r="A217">
            <v>213</v>
          </cell>
          <cell r="B217" t="str">
            <v>GiÊy Croki</v>
          </cell>
          <cell r="C217" t="str">
            <v>tê</v>
          </cell>
          <cell r="D217">
            <v>3400</v>
          </cell>
        </row>
        <row r="218">
          <cell r="A218">
            <v>214</v>
          </cell>
          <cell r="B218" t="str">
            <v>GiÊy gãi mÉu</v>
          </cell>
          <cell r="C218" t="str">
            <v>ram</v>
          </cell>
          <cell r="D218">
            <v>22000</v>
          </cell>
        </row>
        <row r="219">
          <cell r="A219">
            <v>215</v>
          </cell>
          <cell r="B219" t="str">
            <v>GiÊy in</v>
          </cell>
          <cell r="C219" t="str">
            <v>m2</v>
          </cell>
          <cell r="D219">
            <v>5000</v>
          </cell>
        </row>
        <row r="220">
          <cell r="A220">
            <v>216</v>
          </cell>
          <cell r="B220" t="str">
            <v>GiÊy kÎ ly</v>
          </cell>
          <cell r="C220" t="str">
            <v>m</v>
          </cell>
          <cell r="D220">
            <v>2600</v>
          </cell>
        </row>
        <row r="221">
          <cell r="A221">
            <v>217</v>
          </cell>
          <cell r="B221" t="str">
            <v>GiÊy kÎ ly</v>
          </cell>
          <cell r="C221" t="str">
            <v>tê</v>
          </cell>
          <cell r="D221">
            <v>2600</v>
          </cell>
        </row>
        <row r="222">
          <cell r="A222">
            <v>218</v>
          </cell>
          <cell r="B222" t="str">
            <v>GiÊy kÎ ly cao 0,3m</v>
          </cell>
          <cell r="C222" t="str">
            <v>m</v>
          </cell>
          <cell r="D222">
            <v>2600</v>
          </cell>
        </row>
        <row r="223">
          <cell r="A223">
            <v>219</v>
          </cell>
          <cell r="B223" t="str">
            <v>GiÊy kÎ ngang</v>
          </cell>
          <cell r="C223" t="str">
            <v>quyÓn</v>
          </cell>
          <cell r="D223">
            <v>2000</v>
          </cell>
        </row>
        <row r="224">
          <cell r="A224">
            <v>220</v>
          </cell>
          <cell r="B224" t="str">
            <v>GiÊy tr¾ng</v>
          </cell>
          <cell r="C224" t="str">
            <v>tËp</v>
          </cell>
          <cell r="D224">
            <v>2000</v>
          </cell>
        </row>
        <row r="225">
          <cell r="A225">
            <v>221</v>
          </cell>
          <cell r="B225" t="str">
            <v>GiÊy vÏ</v>
          </cell>
          <cell r="C225" t="str">
            <v>tê</v>
          </cell>
          <cell r="D225">
            <v>5000</v>
          </cell>
        </row>
        <row r="226">
          <cell r="A226">
            <v>222</v>
          </cell>
          <cell r="B226" t="str">
            <v>GiÊy vÏ b×nh ®å phao</v>
          </cell>
          <cell r="C226" t="str">
            <v>tê</v>
          </cell>
          <cell r="D226">
            <v>5000</v>
          </cell>
        </row>
        <row r="227">
          <cell r="A227">
            <v>223</v>
          </cell>
          <cell r="B227" t="str">
            <v>GiÊy vÏ b×nh ®å phao</v>
          </cell>
          <cell r="C227" t="str">
            <v>tê</v>
          </cell>
          <cell r="D227">
            <v>5000</v>
          </cell>
        </row>
        <row r="228">
          <cell r="A228">
            <v>224</v>
          </cell>
          <cell r="B228" t="str">
            <v>GiÊy vÏ b¶n ®å (50 x 50)</v>
          </cell>
          <cell r="C228" t="str">
            <v>tê</v>
          </cell>
          <cell r="D228">
            <v>5000</v>
          </cell>
        </row>
        <row r="229">
          <cell r="A229">
            <v>225</v>
          </cell>
          <cell r="B229" t="str">
            <v>GiÊy viÕt</v>
          </cell>
          <cell r="C229" t="str">
            <v>tËp</v>
          </cell>
          <cell r="D229">
            <v>2000</v>
          </cell>
        </row>
        <row r="230">
          <cell r="A230">
            <v>226</v>
          </cell>
          <cell r="B230" t="str">
            <v>Hãa chÊt</v>
          </cell>
          <cell r="C230" t="str">
            <v>kg</v>
          </cell>
          <cell r="D230">
            <v>40000</v>
          </cell>
        </row>
        <row r="231">
          <cell r="A231">
            <v>227</v>
          </cell>
          <cell r="B231" t="str">
            <v>Hãa chÊt (HCL, axetylen)</v>
          </cell>
          <cell r="C231" t="str">
            <v>kg</v>
          </cell>
          <cell r="D231">
            <v>40000</v>
          </cell>
        </row>
        <row r="232">
          <cell r="A232">
            <v>228</v>
          </cell>
          <cell r="B232" t="str">
            <v>Hãa chÊt c¸c lo¹i</v>
          </cell>
          <cell r="C232" t="str">
            <v>gam</v>
          </cell>
          <cell r="D232">
            <v>40</v>
          </cell>
        </row>
        <row r="233">
          <cell r="A233">
            <v>229</v>
          </cell>
          <cell r="B233" t="str">
            <v>Hép bét mµu</v>
          </cell>
          <cell r="C233" t="str">
            <v>hép</v>
          </cell>
          <cell r="D233">
            <v>15000</v>
          </cell>
        </row>
        <row r="234">
          <cell r="A234">
            <v>230</v>
          </cell>
          <cell r="B234" t="str">
            <v>Hép bót d¹ mµu</v>
          </cell>
          <cell r="C234" t="str">
            <v>hép</v>
          </cell>
          <cell r="D234">
            <v>15000</v>
          </cell>
        </row>
        <row r="235">
          <cell r="A235">
            <v>231</v>
          </cell>
          <cell r="B235" t="str">
            <v>Hép gç ®ùng mÉu</v>
          </cell>
          <cell r="C235" t="str">
            <v>hép</v>
          </cell>
          <cell r="D235">
            <v>8000</v>
          </cell>
        </row>
        <row r="236">
          <cell r="A236">
            <v>232</v>
          </cell>
          <cell r="B236" t="str">
            <v>Hép gç ®ùng mÉu 400 x 400 x 400</v>
          </cell>
          <cell r="C236" t="str">
            <v>hép</v>
          </cell>
          <cell r="D236">
            <v>35000</v>
          </cell>
        </row>
        <row r="237">
          <cell r="A237">
            <v>233</v>
          </cell>
          <cell r="B237" t="str">
            <v>Hép gç 24 « ®ùng mÉu l­u</v>
          </cell>
          <cell r="C237" t="str">
            <v>hép</v>
          </cell>
          <cell r="D237">
            <v>45000</v>
          </cell>
        </row>
        <row r="238">
          <cell r="A238">
            <v>234</v>
          </cell>
          <cell r="B238" t="str">
            <v>Hép gç 2 ng¨n dµi 1m</v>
          </cell>
          <cell r="C238" t="str">
            <v>hép</v>
          </cell>
          <cell r="D238">
            <v>15000</v>
          </cell>
        </row>
        <row r="239">
          <cell r="A239">
            <v>235</v>
          </cell>
          <cell r="B239" t="str">
            <v>Hép n¨ng l­îng</v>
          </cell>
          <cell r="C239" t="str">
            <v>hép</v>
          </cell>
          <cell r="D239">
            <v>500000</v>
          </cell>
        </row>
        <row r="240">
          <cell r="A240">
            <v>236</v>
          </cell>
          <cell r="B240" t="str">
            <v>Hép nh«m nhá</v>
          </cell>
          <cell r="C240" t="str">
            <v>hép</v>
          </cell>
          <cell r="D240">
            <v>8000</v>
          </cell>
        </row>
        <row r="241">
          <cell r="A241">
            <v>237</v>
          </cell>
          <cell r="B241" t="str">
            <v>Hép t«n 200 x 200 x 1</v>
          </cell>
          <cell r="C241" t="str">
            <v>hép</v>
          </cell>
          <cell r="D241">
            <v>12000</v>
          </cell>
        </row>
        <row r="242">
          <cell r="A242">
            <v>238</v>
          </cell>
          <cell r="B242" t="str">
            <v>Hép t«n 200 x 100 mm</v>
          </cell>
          <cell r="C242" t="str">
            <v>c¸i</v>
          </cell>
          <cell r="D242">
            <v>12000</v>
          </cell>
        </row>
        <row r="243">
          <cell r="A243">
            <v>239</v>
          </cell>
          <cell r="B243" t="str">
            <v>Kali thiocyarat</v>
          </cell>
          <cell r="C243" t="str">
            <v>gam</v>
          </cell>
          <cell r="D243">
            <v>40</v>
          </cell>
        </row>
        <row r="244">
          <cell r="A244">
            <v>240</v>
          </cell>
          <cell r="B244" t="str">
            <v>Khay men</v>
          </cell>
          <cell r="C244" t="str">
            <v>c¸i</v>
          </cell>
          <cell r="D244">
            <v>50000</v>
          </cell>
        </row>
        <row r="245">
          <cell r="A245">
            <v>241</v>
          </cell>
          <cell r="B245" t="str">
            <v>Khay men ch÷ nhËt</v>
          </cell>
          <cell r="C245" t="str">
            <v>c¸i</v>
          </cell>
          <cell r="D245">
            <v>50000</v>
          </cell>
        </row>
        <row r="246">
          <cell r="A246">
            <v>242</v>
          </cell>
          <cell r="B246" t="str">
            <v>Khay men to</v>
          </cell>
          <cell r="C246" t="str">
            <v>c¸i</v>
          </cell>
          <cell r="D246">
            <v>50000</v>
          </cell>
        </row>
        <row r="247">
          <cell r="A247">
            <v>243</v>
          </cell>
          <cell r="B247" t="str">
            <v>Khay men to + nhá</v>
          </cell>
          <cell r="C247" t="str">
            <v>c¸i</v>
          </cell>
          <cell r="D247">
            <v>50000</v>
          </cell>
        </row>
        <row r="248">
          <cell r="A248">
            <v>244</v>
          </cell>
          <cell r="B248" t="str">
            <v>Khay ñ ®Êt</v>
          </cell>
          <cell r="C248" t="str">
            <v>c¸i</v>
          </cell>
          <cell r="D248">
            <v>50000</v>
          </cell>
        </row>
        <row r="249">
          <cell r="A249">
            <v>245</v>
          </cell>
          <cell r="B249" t="str">
            <v>Khu«n t¹o mÉu</v>
          </cell>
          <cell r="C249" t="str">
            <v>c¸i</v>
          </cell>
          <cell r="D249">
            <v>50000</v>
          </cell>
        </row>
        <row r="250">
          <cell r="A250">
            <v>246</v>
          </cell>
          <cell r="B250" t="str">
            <v>KÝnh dÇy 10ly (20 x 40)cm (kÝnh mµi mê)</v>
          </cell>
          <cell r="C250" t="str">
            <v>c¸i</v>
          </cell>
          <cell r="D250">
            <v>50000</v>
          </cell>
        </row>
        <row r="251">
          <cell r="A251">
            <v>247</v>
          </cell>
          <cell r="B251" t="str">
            <v>KÝnh lËp thÓ</v>
          </cell>
          <cell r="C251" t="str">
            <v>c¸i</v>
          </cell>
          <cell r="D251">
            <v>100000</v>
          </cell>
        </row>
        <row r="252">
          <cell r="A252">
            <v>248</v>
          </cell>
          <cell r="B252" t="str">
            <v>KÝnh lóp</v>
          </cell>
          <cell r="C252" t="str">
            <v>c¸i</v>
          </cell>
          <cell r="D252">
            <v>60000</v>
          </cell>
        </row>
        <row r="253">
          <cell r="A253">
            <v>249</v>
          </cell>
          <cell r="B253" t="str">
            <v>KÝnh mµi mê</v>
          </cell>
          <cell r="C253" t="str">
            <v>c¸i</v>
          </cell>
          <cell r="D253">
            <v>50000</v>
          </cell>
        </row>
        <row r="254">
          <cell r="A254">
            <v>250</v>
          </cell>
          <cell r="B254" t="str">
            <v>KÝnh tr¾ng (2x30x50)mm</v>
          </cell>
          <cell r="C254" t="str">
            <v>c¸i</v>
          </cell>
          <cell r="D254">
            <v>50000</v>
          </cell>
        </row>
        <row r="255">
          <cell r="A255">
            <v>251</v>
          </cell>
          <cell r="B255" t="str">
            <v>KÝnh vu«ng 16 x 16</v>
          </cell>
          <cell r="C255" t="str">
            <v>c¸i</v>
          </cell>
          <cell r="D255">
            <v>5000</v>
          </cell>
        </row>
        <row r="256">
          <cell r="A256">
            <v>252</v>
          </cell>
          <cell r="B256" t="str">
            <v>KÝp ®iÖn vi sai</v>
          </cell>
          <cell r="C256" t="str">
            <v>c¸i</v>
          </cell>
          <cell r="D256">
            <v>3200</v>
          </cell>
        </row>
        <row r="257">
          <cell r="A257">
            <v>253</v>
          </cell>
          <cell r="B257" t="str">
            <v>La men</v>
          </cell>
          <cell r="C257" t="str">
            <v>kg</v>
          </cell>
          <cell r="D257">
            <v>15000</v>
          </cell>
        </row>
        <row r="258">
          <cell r="A258">
            <v>254</v>
          </cell>
          <cell r="B258" t="str">
            <v>L­ìi c¾t ®Êt</v>
          </cell>
          <cell r="C258" t="str">
            <v>c¸i</v>
          </cell>
          <cell r="D258">
            <v>30000</v>
          </cell>
        </row>
        <row r="259">
          <cell r="A259">
            <v>255</v>
          </cell>
          <cell r="B259" t="str">
            <v>Mµng buång n­íc F 270</v>
          </cell>
          <cell r="C259" t="str">
            <v>c¸i</v>
          </cell>
          <cell r="D259">
            <v>50000</v>
          </cell>
        </row>
        <row r="260">
          <cell r="A260">
            <v>256</v>
          </cell>
          <cell r="B260" t="str">
            <v>Mèc bªt«ng ®óc s½n</v>
          </cell>
          <cell r="C260" t="str">
            <v>c¸i</v>
          </cell>
          <cell r="D260">
            <v>25000</v>
          </cell>
        </row>
        <row r="261">
          <cell r="A261">
            <v>257</v>
          </cell>
          <cell r="B261" t="str">
            <v>Mia ®o mùc n­íc 150x40x1500</v>
          </cell>
          <cell r="C261" t="str">
            <v>c¸i</v>
          </cell>
          <cell r="D261">
            <v>65000</v>
          </cell>
        </row>
        <row r="262">
          <cell r="A262">
            <v>258</v>
          </cell>
          <cell r="B262" t="str">
            <v>Mòi khoan</v>
          </cell>
          <cell r="C262" t="str">
            <v>c¸i</v>
          </cell>
          <cell r="D262">
            <v>60000</v>
          </cell>
        </row>
        <row r="263">
          <cell r="A263">
            <v>259</v>
          </cell>
          <cell r="B263" t="str">
            <v>Mòi khoan ch÷ thËp F 46</v>
          </cell>
          <cell r="C263" t="str">
            <v>c¸i</v>
          </cell>
          <cell r="D263">
            <v>60000</v>
          </cell>
        </row>
        <row r="264">
          <cell r="A264">
            <v>260</v>
          </cell>
          <cell r="B264" t="str">
            <v>Mòi khoan h×nh xuyÕn g¾n r¨ng hîp kim cøng</v>
          </cell>
          <cell r="C264" t="str">
            <v>c¸i</v>
          </cell>
          <cell r="D264">
            <v>450000</v>
          </cell>
        </row>
        <row r="265">
          <cell r="A265">
            <v>261</v>
          </cell>
          <cell r="B265" t="str">
            <v>Mòi khoan hîp kim</v>
          </cell>
          <cell r="C265" t="str">
            <v>c¸i</v>
          </cell>
          <cell r="D265">
            <v>75000</v>
          </cell>
        </row>
        <row r="266">
          <cell r="A266">
            <v>262</v>
          </cell>
          <cell r="B266" t="str">
            <v>Mòi khoan kim c­¬ng</v>
          </cell>
          <cell r="C266" t="str">
            <v>c¸i</v>
          </cell>
          <cell r="D266">
            <v>1300000</v>
          </cell>
        </row>
        <row r="267">
          <cell r="A267">
            <v>263</v>
          </cell>
          <cell r="B267" t="str">
            <v>Mòi xuyªn</v>
          </cell>
          <cell r="C267" t="str">
            <v>c¸i</v>
          </cell>
          <cell r="D267">
            <v>600000</v>
          </cell>
        </row>
        <row r="268">
          <cell r="A268">
            <v>264</v>
          </cell>
          <cell r="B268" t="str">
            <v>Mòi xuyªn c¾t</v>
          </cell>
          <cell r="C268" t="str">
            <v>c¸i</v>
          </cell>
          <cell r="D268">
            <v>600000</v>
          </cell>
        </row>
        <row r="269">
          <cell r="A269">
            <v>265</v>
          </cell>
          <cell r="B269" t="str">
            <v>Mòi xuyªn h×nh nãn</v>
          </cell>
          <cell r="C269" t="str">
            <v>c¸i</v>
          </cell>
          <cell r="D269">
            <v>600000</v>
          </cell>
        </row>
        <row r="270">
          <cell r="A270">
            <v>266</v>
          </cell>
          <cell r="B270" t="str">
            <v>Mu«i xóc ®Êt</v>
          </cell>
          <cell r="C270" t="str">
            <v>c¸i</v>
          </cell>
          <cell r="D270">
            <v>200000</v>
          </cell>
        </row>
        <row r="271">
          <cell r="A271">
            <v>267</v>
          </cell>
          <cell r="B271" t="str">
            <v>Mùc can</v>
          </cell>
          <cell r="C271" t="str">
            <v>lä</v>
          </cell>
          <cell r="D271">
            <v>15000</v>
          </cell>
        </row>
        <row r="272">
          <cell r="A272">
            <v>268</v>
          </cell>
          <cell r="B272" t="str">
            <v>N¨ng l­îng ®iÖn</v>
          </cell>
          <cell r="C272" t="str">
            <v>kwh</v>
          </cell>
          <cell r="D272">
            <v>800</v>
          </cell>
        </row>
        <row r="273">
          <cell r="A273">
            <v>269</v>
          </cell>
          <cell r="B273" t="str">
            <v>Nåi ¸p suÊt hót ch©n kh«ng (®Ó lµm tû träng-b·o hßa)</v>
          </cell>
          <cell r="C273" t="str">
            <v>c¸i</v>
          </cell>
          <cell r="D273">
            <v>200000</v>
          </cell>
        </row>
        <row r="274">
          <cell r="A274">
            <v>270</v>
          </cell>
          <cell r="B274" t="str">
            <v>Neo 25kg</v>
          </cell>
          <cell r="C274" t="str">
            <v>c¸i</v>
          </cell>
          <cell r="D274">
            <v>290000</v>
          </cell>
        </row>
        <row r="275">
          <cell r="A275">
            <v>271</v>
          </cell>
          <cell r="B275" t="str">
            <v>NhËt ký kh¶o s¸t</v>
          </cell>
          <cell r="C275" t="str">
            <v>quyÓn</v>
          </cell>
          <cell r="D275">
            <v>5000</v>
          </cell>
        </row>
        <row r="276">
          <cell r="A276">
            <v>272</v>
          </cell>
          <cell r="B276" t="str">
            <v>NhiÖt kÕ</v>
          </cell>
          <cell r="C276" t="str">
            <v>c¸i</v>
          </cell>
          <cell r="D276">
            <v>100000</v>
          </cell>
        </row>
        <row r="277">
          <cell r="A277">
            <v>273</v>
          </cell>
          <cell r="B277" t="str">
            <v>NhiÖt kÕ 100oC -1500oC</v>
          </cell>
          <cell r="C277" t="str">
            <v>c¸i</v>
          </cell>
          <cell r="D277">
            <v>120000</v>
          </cell>
        </row>
        <row r="278">
          <cell r="A278">
            <v>274</v>
          </cell>
          <cell r="B278" t="str">
            <v>NhiÖt kÕ 10oC - 600oC</v>
          </cell>
          <cell r="C278" t="str">
            <v>c¸i</v>
          </cell>
          <cell r="D278">
            <v>200000</v>
          </cell>
        </row>
        <row r="279">
          <cell r="A279">
            <v>275</v>
          </cell>
          <cell r="B279" t="str">
            <v>NhiÖt kÕ 50oC, 300oC, 100oC, 200oC</v>
          </cell>
          <cell r="C279" t="str">
            <v>c¸i</v>
          </cell>
          <cell r="D279">
            <v>120000</v>
          </cell>
        </row>
        <row r="280">
          <cell r="A280">
            <v>276</v>
          </cell>
          <cell r="B280" t="str">
            <v>Nhùa ca na ®a</v>
          </cell>
          <cell r="C280" t="str">
            <v>kg</v>
          </cell>
          <cell r="D280">
            <v>20000</v>
          </cell>
        </row>
        <row r="281">
          <cell r="A281">
            <v>277</v>
          </cell>
          <cell r="B281" t="str">
            <v>N­íc cÊt</v>
          </cell>
          <cell r="C281" t="str">
            <v>lÝt</v>
          </cell>
          <cell r="D281">
            <v>15000</v>
          </cell>
        </row>
        <row r="282">
          <cell r="A282">
            <v>278</v>
          </cell>
          <cell r="B282" t="str">
            <v>Nit¬ benzen tinh khiÕt</v>
          </cell>
          <cell r="C282" t="str">
            <v>gam</v>
          </cell>
          <cell r="D282">
            <v>40</v>
          </cell>
        </row>
        <row r="283">
          <cell r="A283">
            <v>279</v>
          </cell>
          <cell r="B283" t="str">
            <v>Nit¬ rat b¹c</v>
          </cell>
          <cell r="C283" t="str">
            <v>gam</v>
          </cell>
          <cell r="D283">
            <v>40</v>
          </cell>
        </row>
        <row r="284">
          <cell r="A284">
            <v>280</v>
          </cell>
          <cell r="B284" t="str">
            <v>Paraphin</v>
          </cell>
          <cell r="C284" t="str">
            <v>kg</v>
          </cell>
          <cell r="D284">
            <v>12000</v>
          </cell>
        </row>
        <row r="285">
          <cell r="A285">
            <v>281</v>
          </cell>
          <cell r="B285" t="str">
            <v>Phao ®o sãng</v>
          </cell>
          <cell r="C285" t="str">
            <v>c¸i</v>
          </cell>
          <cell r="D285">
            <v>300000</v>
          </cell>
        </row>
        <row r="286">
          <cell r="A286">
            <v>282</v>
          </cell>
          <cell r="B286" t="str">
            <v>Phao thö ®é chÆt</v>
          </cell>
          <cell r="C286" t="str">
            <v>bé</v>
          </cell>
          <cell r="D286">
            <v>2000000</v>
          </cell>
        </row>
        <row r="287">
          <cell r="A287">
            <v>283</v>
          </cell>
          <cell r="B287" t="str">
            <v>Phao tû träng kÕ</v>
          </cell>
          <cell r="C287" t="str">
            <v>bé</v>
          </cell>
          <cell r="D287">
            <v>300000</v>
          </cell>
        </row>
        <row r="288">
          <cell r="A288">
            <v>284</v>
          </cell>
          <cell r="B288" t="str">
            <v>Phim + ¶nh mµu 9x12</v>
          </cell>
          <cell r="C288" t="str">
            <v>cuén</v>
          </cell>
          <cell r="D288">
            <v>50000</v>
          </cell>
        </row>
        <row r="289">
          <cell r="A289">
            <v>285</v>
          </cell>
          <cell r="B289" t="str">
            <v>PhÌn s¾t</v>
          </cell>
          <cell r="C289" t="str">
            <v>gam</v>
          </cell>
          <cell r="D289">
            <v>60000</v>
          </cell>
        </row>
        <row r="290">
          <cell r="A290">
            <v>286</v>
          </cell>
          <cell r="B290" t="str">
            <v>PhÔu rãt c¸t</v>
          </cell>
          <cell r="C290" t="str">
            <v>bé</v>
          </cell>
          <cell r="D290">
            <v>200000</v>
          </cell>
        </row>
        <row r="291">
          <cell r="A291">
            <v>287</v>
          </cell>
          <cell r="B291" t="str">
            <v>PhÔu s¾t F 5cm</v>
          </cell>
          <cell r="C291" t="str">
            <v>c¸i</v>
          </cell>
          <cell r="D291">
            <v>5000</v>
          </cell>
        </row>
        <row r="292">
          <cell r="A292">
            <v>288</v>
          </cell>
          <cell r="B292" t="str">
            <v>PhÔu thñy tinh</v>
          </cell>
          <cell r="C292" t="str">
            <v>c¸i</v>
          </cell>
          <cell r="D292">
            <v>6000</v>
          </cell>
        </row>
        <row r="293">
          <cell r="A293">
            <v>289</v>
          </cell>
          <cell r="B293" t="str">
            <v>PhÔu thñy tinh (60-100)mm</v>
          </cell>
          <cell r="C293" t="str">
            <v>c¸i</v>
          </cell>
          <cell r="D293">
            <v>2000</v>
          </cell>
        </row>
        <row r="294">
          <cell r="A294">
            <v>290</v>
          </cell>
          <cell r="B294" t="str">
            <v>Pin ®Ìn</v>
          </cell>
          <cell r="C294" t="str">
            <v>qu¶</v>
          </cell>
          <cell r="D294">
            <v>2000</v>
          </cell>
        </row>
        <row r="295">
          <cell r="A295">
            <v>291</v>
          </cell>
          <cell r="B295" t="str">
            <v>Pin ®o l­u tèc</v>
          </cell>
          <cell r="C295" t="str">
            <v>qu¶</v>
          </cell>
          <cell r="D295">
            <v>1000</v>
          </cell>
        </row>
        <row r="296">
          <cell r="A296">
            <v>292</v>
          </cell>
          <cell r="B296" t="str">
            <v>Pin 1,5V</v>
          </cell>
          <cell r="C296" t="str">
            <v>qu¶</v>
          </cell>
          <cell r="D296">
            <v>500000</v>
          </cell>
        </row>
        <row r="297">
          <cell r="A297">
            <v>293</v>
          </cell>
          <cell r="B297" t="str">
            <v>Pin 69V</v>
          </cell>
          <cell r="C297" t="str">
            <v>hßm</v>
          </cell>
          <cell r="D297">
            <v>800000</v>
          </cell>
        </row>
        <row r="298">
          <cell r="A298">
            <v>294</v>
          </cell>
          <cell r="B298" t="str">
            <v>Pin BTO-45</v>
          </cell>
          <cell r="C298" t="str">
            <v>hßm</v>
          </cell>
          <cell r="D298">
            <v>2000</v>
          </cell>
        </row>
        <row r="299">
          <cell r="A299">
            <v>295</v>
          </cell>
          <cell r="B299" t="str">
            <v>Pin dïng cho ®o n­íc</v>
          </cell>
          <cell r="C299" t="str">
            <v>®«i</v>
          </cell>
          <cell r="D299">
            <v>40000</v>
          </cell>
        </row>
        <row r="300">
          <cell r="A300">
            <v>296</v>
          </cell>
          <cell r="B300" t="str">
            <v>Qu¶ bo cao su</v>
          </cell>
          <cell r="C300" t="str">
            <v>qu¶</v>
          </cell>
          <cell r="D300">
            <v>7000</v>
          </cell>
        </row>
        <row r="301">
          <cell r="A301">
            <v>297</v>
          </cell>
          <cell r="B301" t="str">
            <v>Que hµn</v>
          </cell>
          <cell r="C301" t="str">
            <v>kg</v>
          </cell>
          <cell r="D301">
            <v>5000</v>
          </cell>
        </row>
        <row r="302">
          <cell r="A302">
            <v>298</v>
          </cell>
          <cell r="B302" t="str">
            <v>Que khuÊy ®Êt</v>
          </cell>
          <cell r="C302" t="str">
            <v>c¸i</v>
          </cell>
          <cell r="D302">
            <v>1300000</v>
          </cell>
        </row>
        <row r="303">
          <cell r="A303">
            <v>299</v>
          </cell>
          <cell r="B303" t="str">
            <v>R©y ®Þa chÊt c«ng tr×nh</v>
          </cell>
          <cell r="C303" t="str">
            <v>bé</v>
          </cell>
          <cell r="D303">
            <v>400000</v>
          </cell>
        </row>
        <row r="304">
          <cell r="A304">
            <v>300</v>
          </cell>
          <cell r="B304" t="str">
            <v>R©y ®Þa chÊt c«ng tr×nh (Anh)</v>
          </cell>
          <cell r="C304" t="str">
            <v>bé</v>
          </cell>
          <cell r="D304">
            <v>1500000</v>
          </cell>
        </row>
        <row r="305">
          <cell r="A305">
            <v>301</v>
          </cell>
          <cell r="B305" t="str">
            <v>R©y dông cô ®Çm nÖn</v>
          </cell>
          <cell r="C305" t="str">
            <v>bé</v>
          </cell>
          <cell r="D305">
            <v>1500000</v>
          </cell>
        </row>
        <row r="306">
          <cell r="A306">
            <v>302</v>
          </cell>
          <cell r="B306" t="str">
            <v>Rïa neo phao</v>
          </cell>
          <cell r="C306" t="str">
            <v>c¸i</v>
          </cell>
          <cell r="D306">
            <v>25000</v>
          </cell>
        </row>
        <row r="307">
          <cell r="A307">
            <v>303</v>
          </cell>
          <cell r="B307" t="str">
            <v>S¬n ®á</v>
          </cell>
          <cell r="C307" t="str">
            <v>kg</v>
          </cell>
          <cell r="D307">
            <v>25000</v>
          </cell>
        </row>
        <row r="308">
          <cell r="A308">
            <v>304</v>
          </cell>
          <cell r="B308" t="str">
            <v>S¬n ®á tr¾ng</v>
          </cell>
          <cell r="C308" t="str">
            <v>kg</v>
          </cell>
          <cell r="D308">
            <v>25000</v>
          </cell>
        </row>
        <row r="309">
          <cell r="A309">
            <v>305</v>
          </cell>
          <cell r="B309" t="str">
            <v>S¬n c¸c lo¹i</v>
          </cell>
          <cell r="C309" t="str">
            <v>kg</v>
          </cell>
          <cell r="D309">
            <v>25000</v>
          </cell>
        </row>
        <row r="310">
          <cell r="A310">
            <v>306</v>
          </cell>
          <cell r="B310" t="str">
            <v>S¾t trßn F14</v>
          </cell>
          <cell r="C310" t="str">
            <v>kg</v>
          </cell>
          <cell r="D310">
            <v>5000</v>
          </cell>
        </row>
        <row r="311">
          <cell r="A311">
            <v>307</v>
          </cell>
          <cell r="B311" t="str">
            <v>Sæ ®o</v>
          </cell>
          <cell r="C311" t="str">
            <v>quyÓn</v>
          </cell>
          <cell r="D311">
            <v>2000</v>
          </cell>
        </row>
        <row r="312">
          <cell r="A312">
            <v>308</v>
          </cell>
          <cell r="B312" t="str">
            <v>Sæ ®o ®¹c</v>
          </cell>
          <cell r="C312" t="str">
            <v>quyÓn</v>
          </cell>
          <cell r="D312">
            <v>2000</v>
          </cell>
        </row>
        <row r="313">
          <cell r="A313">
            <v>309</v>
          </cell>
          <cell r="B313" t="str">
            <v>Sæ ®o c¸c lo¹i</v>
          </cell>
          <cell r="C313" t="str">
            <v>quyÓn</v>
          </cell>
          <cell r="D313">
            <v>2000</v>
          </cell>
        </row>
        <row r="314">
          <cell r="A314">
            <v>310</v>
          </cell>
          <cell r="B314" t="str">
            <v>Sæ ®o lón</v>
          </cell>
          <cell r="C314" t="str">
            <v>quyÓn</v>
          </cell>
          <cell r="D314">
            <v>2000</v>
          </cell>
        </row>
        <row r="315">
          <cell r="A315">
            <v>311</v>
          </cell>
          <cell r="B315" t="str">
            <v>Sæ ®o n­íc</v>
          </cell>
          <cell r="C315" t="str">
            <v>quyÓn</v>
          </cell>
          <cell r="D315">
            <v>2000</v>
          </cell>
        </row>
        <row r="316">
          <cell r="A316">
            <v>312</v>
          </cell>
          <cell r="B316" t="str">
            <v>Sæ Ðp n­íc</v>
          </cell>
          <cell r="C316" t="str">
            <v>quyÓn</v>
          </cell>
          <cell r="D316">
            <v>2000</v>
          </cell>
        </row>
        <row r="317">
          <cell r="A317">
            <v>313</v>
          </cell>
          <cell r="B317" t="str">
            <v>Sæ hót n­íc</v>
          </cell>
          <cell r="C317" t="str">
            <v>quyÓn</v>
          </cell>
          <cell r="D317">
            <v>2000</v>
          </cell>
        </row>
        <row r="318">
          <cell r="A318">
            <v>314</v>
          </cell>
          <cell r="B318" t="str">
            <v>Sæ móc n­íc</v>
          </cell>
          <cell r="C318" t="str">
            <v>quyÓn</v>
          </cell>
          <cell r="D318">
            <v>2000</v>
          </cell>
        </row>
        <row r="319">
          <cell r="A319">
            <v>315</v>
          </cell>
          <cell r="B319" t="str">
            <v>Sæ tæng hîp ®é lón</v>
          </cell>
          <cell r="C319" t="str">
            <v>quyÓn</v>
          </cell>
          <cell r="D319">
            <v>2000</v>
          </cell>
        </row>
        <row r="320">
          <cell r="A320">
            <v>316</v>
          </cell>
          <cell r="B320" t="str">
            <v>Xoong nh«m ®un s¸p</v>
          </cell>
          <cell r="C320" t="str">
            <v>c¸i</v>
          </cell>
          <cell r="D320">
            <v>20000</v>
          </cell>
        </row>
        <row r="321">
          <cell r="A321">
            <v>317</v>
          </cell>
          <cell r="B321" t="str">
            <v>Sun f¸t ®ång</v>
          </cell>
          <cell r="C321" t="str">
            <v>kg</v>
          </cell>
          <cell r="D321">
            <v>4000</v>
          </cell>
        </row>
        <row r="322">
          <cell r="A322">
            <v>318</v>
          </cell>
          <cell r="B322" t="str">
            <v>T¹ c¸ gang 100kg</v>
          </cell>
          <cell r="C322" t="str">
            <v>qu¶</v>
          </cell>
          <cell r="D322">
            <v>350000</v>
          </cell>
        </row>
        <row r="323">
          <cell r="A323">
            <v>319</v>
          </cell>
          <cell r="B323" t="str">
            <v>T¹ c¸ gang 50kg</v>
          </cell>
          <cell r="C323" t="str">
            <v>qu¶</v>
          </cell>
          <cell r="D323">
            <v>175000</v>
          </cell>
        </row>
        <row r="324">
          <cell r="A324">
            <v>320</v>
          </cell>
          <cell r="B324" t="str">
            <v>T¹ ch× 15kg</v>
          </cell>
          <cell r="C324" t="str">
            <v>c¸i</v>
          </cell>
          <cell r="D324">
            <v>100000</v>
          </cell>
        </row>
        <row r="325">
          <cell r="A325">
            <v>321</v>
          </cell>
          <cell r="B325" t="str">
            <v>Têi ®Þa chÊn</v>
          </cell>
          <cell r="C325" t="str">
            <v>chiÕc</v>
          </cell>
          <cell r="D325">
            <v>120000</v>
          </cell>
        </row>
        <row r="326">
          <cell r="A326">
            <v>322</v>
          </cell>
          <cell r="B326" t="str">
            <v>Têi cuèn d©y</v>
          </cell>
          <cell r="C326" t="str">
            <v>c¸i</v>
          </cell>
          <cell r="D326">
            <v>100000</v>
          </cell>
        </row>
        <row r="327">
          <cell r="A327">
            <v>323</v>
          </cell>
          <cell r="B327" t="str">
            <v>Têi cuèn d©y ®Þa chÊn</v>
          </cell>
          <cell r="C327" t="str">
            <v>c¸i</v>
          </cell>
          <cell r="D327">
            <v>120000</v>
          </cell>
        </row>
        <row r="328">
          <cell r="A328">
            <v>324</v>
          </cell>
          <cell r="B328" t="str">
            <v>tÊm kÑp ng©m b·o hßa</v>
          </cell>
          <cell r="C328" t="str">
            <v>c¸i</v>
          </cell>
          <cell r="D328">
            <v>50000</v>
          </cell>
        </row>
        <row r="329">
          <cell r="A329">
            <v>325</v>
          </cell>
          <cell r="B329" t="str">
            <v>ThÐp dÇm I vµ kÝch c¸c lo¹i</v>
          </cell>
          <cell r="C329" t="str">
            <v>kg</v>
          </cell>
          <cell r="D329">
            <v>5000</v>
          </cell>
        </row>
        <row r="330">
          <cell r="A330">
            <v>326</v>
          </cell>
          <cell r="B330" t="str">
            <v>ThÐp F8 - F10</v>
          </cell>
          <cell r="C330" t="str">
            <v>m</v>
          </cell>
          <cell r="D330">
            <v>5000</v>
          </cell>
        </row>
        <row r="331">
          <cell r="A331">
            <v>327</v>
          </cell>
          <cell r="B331" t="str">
            <v>ThÐp gai F 10</v>
          </cell>
          <cell r="C331" t="str">
            <v>kg</v>
          </cell>
          <cell r="D331">
            <v>5000</v>
          </cell>
        </row>
        <row r="332">
          <cell r="A332">
            <v>328</v>
          </cell>
          <cell r="B332" t="str">
            <v>ThÐp gai F 16</v>
          </cell>
          <cell r="C332" t="str">
            <v>kg</v>
          </cell>
          <cell r="D332">
            <v>5000</v>
          </cell>
        </row>
        <row r="333">
          <cell r="A333">
            <v>329</v>
          </cell>
          <cell r="B333" t="str">
            <v>ThÐp gai F 22</v>
          </cell>
          <cell r="C333" t="str">
            <v>kg</v>
          </cell>
          <cell r="D333">
            <v>5000</v>
          </cell>
        </row>
        <row r="334">
          <cell r="A334">
            <v>330</v>
          </cell>
          <cell r="B334" t="str">
            <v>ThÐp gai F 32-40</v>
          </cell>
          <cell r="C334" t="str">
            <v>kg</v>
          </cell>
          <cell r="D334">
            <v>5000</v>
          </cell>
        </row>
        <row r="335">
          <cell r="A335">
            <v>331</v>
          </cell>
          <cell r="B335" t="str">
            <v>Th­íc cuén 20m</v>
          </cell>
          <cell r="C335" t="str">
            <v>c¸i</v>
          </cell>
          <cell r="D335">
            <v>15000</v>
          </cell>
        </row>
        <row r="336">
          <cell r="A336">
            <v>332</v>
          </cell>
          <cell r="B336" t="str">
            <v>Th­íc d©y 50m</v>
          </cell>
          <cell r="C336" t="str">
            <v>c¸i</v>
          </cell>
          <cell r="D336">
            <v>15000</v>
          </cell>
        </row>
        <row r="337">
          <cell r="A337">
            <v>333</v>
          </cell>
          <cell r="B337" t="str">
            <v>Th­íc mÐt</v>
          </cell>
          <cell r="C337" t="str">
            <v>c¸i</v>
          </cell>
          <cell r="D337">
            <v>15000</v>
          </cell>
        </row>
        <row r="338">
          <cell r="A338">
            <v>334</v>
          </cell>
          <cell r="B338" t="str">
            <v>Th­íc thÐp</v>
          </cell>
          <cell r="C338" t="str">
            <v>c¸i</v>
          </cell>
          <cell r="D338">
            <v>25000</v>
          </cell>
        </row>
        <row r="339">
          <cell r="A339">
            <v>335</v>
          </cell>
          <cell r="B339" t="str">
            <v>Thïng ®o l­u l­îng n­íc</v>
          </cell>
          <cell r="C339" t="str">
            <v>c¸i</v>
          </cell>
          <cell r="D339">
            <v>250000</v>
          </cell>
        </row>
        <row r="340">
          <cell r="A340">
            <v>336</v>
          </cell>
          <cell r="B340" t="str">
            <v>Thïng ®ùng n­íc</v>
          </cell>
          <cell r="C340" t="str">
            <v>c¸i</v>
          </cell>
          <cell r="D340">
            <v>60000</v>
          </cell>
        </row>
        <row r="341">
          <cell r="A341">
            <v>337</v>
          </cell>
          <cell r="B341" t="str">
            <v>Thïng g¸nh n­íc</v>
          </cell>
          <cell r="C341" t="str">
            <v>®«i</v>
          </cell>
          <cell r="D341">
            <v>60000</v>
          </cell>
        </row>
        <row r="342">
          <cell r="A342">
            <v>338</v>
          </cell>
          <cell r="B342" t="str">
            <v>Thïng l­u l­îng 60 lÝt</v>
          </cell>
          <cell r="C342" t="str">
            <v>c¸i</v>
          </cell>
          <cell r="D342">
            <v>500000</v>
          </cell>
        </row>
        <row r="343">
          <cell r="A343">
            <v>339</v>
          </cell>
          <cell r="B343" t="str">
            <v>Thïng ng©m b·o hßa</v>
          </cell>
          <cell r="C343" t="str">
            <v>c¸i</v>
          </cell>
          <cell r="D343">
            <v>250000</v>
          </cell>
        </row>
        <row r="344">
          <cell r="A344">
            <v>340</v>
          </cell>
          <cell r="B344" t="str">
            <v>Thïng ph©n ly</v>
          </cell>
          <cell r="C344" t="str">
            <v>c¸i</v>
          </cell>
          <cell r="D344">
            <v>250000</v>
          </cell>
        </row>
        <row r="345">
          <cell r="A345">
            <v>341</v>
          </cell>
          <cell r="B345" t="str">
            <v>Thñy ng©n</v>
          </cell>
          <cell r="C345" t="str">
            <v>kg</v>
          </cell>
          <cell r="D345">
            <v>288000</v>
          </cell>
        </row>
        <row r="346">
          <cell r="A346">
            <v>342</v>
          </cell>
          <cell r="B346" t="str">
            <v>Thuæng ®µo ®Êt</v>
          </cell>
          <cell r="C346" t="str">
            <v>c¸i</v>
          </cell>
          <cell r="D346">
            <v>25000</v>
          </cell>
        </row>
        <row r="347">
          <cell r="A347">
            <v>343</v>
          </cell>
          <cell r="B347" t="str">
            <v>Thuèc ¶nh hiÖn vµ h·m</v>
          </cell>
          <cell r="C347" t="str">
            <v>lÝt</v>
          </cell>
          <cell r="D347">
            <v>50000</v>
          </cell>
        </row>
        <row r="348">
          <cell r="A348">
            <v>344</v>
          </cell>
          <cell r="B348" t="str">
            <v>Thuèc næ Am«nit</v>
          </cell>
          <cell r="C348" t="str">
            <v>kg</v>
          </cell>
          <cell r="D348">
            <v>10500</v>
          </cell>
        </row>
        <row r="349">
          <cell r="A349">
            <v>345</v>
          </cell>
          <cell r="B349" t="str">
            <v>Tói v¶i ®ùng mÉu</v>
          </cell>
          <cell r="C349" t="str">
            <v>c¸i</v>
          </cell>
          <cell r="D349">
            <v>5000</v>
          </cell>
        </row>
        <row r="350">
          <cell r="A350">
            <v>346</v>
          </cell>
          <cell r="B350" t="str">
            <v>Tre c©y</v>
          </cell>
          <cell r="C350" t="str">
            <v>c©y</v>
          </cell>
          <cell r="D350">
            <v>15000</v>
          </cell>
        </row>
        <row r="351">
          <cell r="A351">
            <v>347</v>
          </cell>
          <cell r="B351" t="str">
            <v>Tre lµm tiªu ng¾m</v>
          </cell>
          <cell r="C351" t="str">
            <v>c©y</v>
          </cell>
          <cell r="D351">
            <v>15000</v>
          </cell>
        </row>
        <row r="352">
          <cell r="A352">
            <v>348</v>
          </cell>
          <cell r="B352" t="str">
            <v>Trøng båi b¶n vÏ</v>
          </cell>
          <cell r="C352" t="str">
            <v>qu¶</v>
          </cell>
          <cell r="D352">
            <v>1500</v>
          </cell>
        </row>
        <row r="353">
          <cell r="A353">
            <v>349</v>
          </cell>
          <cell r="B353" t="str">
            <v>Tuy « dÉn n­íc</v>
          </cell>
          <cell r="C353" t="str">
            <v>m</v>
          </cell>
          <cell r="D353">
            <v>38000</v>
          </cell>
        </row>
        <row r="354">
          <cell r="A354">
            <v>350</v>
          </cell>
          <cell r="B354" t="str">
            <v>X¨ng</v>
          </cell>
          <cell r="C354" t="str">
            <v>kg</v>
          </cell>
          <cell r="D354">
            <v>5000</v>
          </cell>
        </row>
        <row r="355">
          <cell r="A355">
            <v>351</v>
          </cell>
          <cell r="B355" t="str">
            <v>X« mµn</v>
          </cell>
          <cell r="C355" t="str">
            <v>m</v>
          </cell>
          <cell r="D355">
            <v>5000</v>
          </cell>
        </row>
        <row r="356">
          <cell r="A356">
            <v>352</v>
          </cell>
          <cell r="B356" t="str">
            <v>X« móc n­íc</v>
          </cell>
          <cell r="C356" t="str">
            <v>c¸i</v>
          </cell>
          <cell r="D356">
            <v>10000</v>
          </cell>
        </row>
        <row r="357">
          <cell r="A357">
            <v>353</v>
          </cell>
          <cell r="B357" t="str">
            <v>Xi m¨ng</v>
          </cell>
          <cell r="C357" t="str">
            <v>kg</v>
          </cell>
          <cell r="D357">
            <v>800</v>
          </cell>
        </row>
        <row r="358">
          <cell r="A358">
            <v>354</v>
          </cell>
          <cell r="B358" t="str">
            <v>Xim¨ng PC30</v>
          </cell>
          <cell r="C358" t="str">
            <v>kg</v>
          </cell>
          <cell r="D358">
            <v>800</v>
          </cell>
        </row>
        <row r="359">
          <cell r="A359">
            <v>355</v>
          </cell>
          <cell r="B359" t="str">
            <v>XÎng</v>
          </cell>
          <cell r="C359" t="str">
            <v>c¸i</v>
          </cell>
          <cell r="D359">
            <v>20000</v>
          </cell>
        </row>
        <row r="360">
          <cell r="A360" t="str">
            <v/>
          </cell>
        </row>
        <row r="361">
          <cell r="A361">
            <v>356</v>
          </cell>
          <cell r="B361" t="str">
            <v>Nh©n c«ng</v>
          </cell>
          <cell r="D361" t="str">
            <v>l­¬ng 210.000</v>
          </cell>
        </row>
        <row r="362">
          <cell r="A362">
            <v>357</v>
          </cell>
          <cell r="B362" t="str">
            <v>CÊp bËc thî b×nh qu©n 4/7</v>
          </cell>
          <cell r="C362" t="str">
            <v>C«ng</v>
          </cell>
          <cell r="D362">
            <v>27150.070153846154</v>
          </cell>
        </row>
        <row r="363">
          <cell r="A363">
            <v>358</v>
          </cell>
          <cell r="B363" t="str">
            <v>CÊp bËc thî b×nh qu©n 4.2/7</v>
          </cell>
          <cell r="C363" t="str">
            <v>C«ng</v>
          </cell>
          <cell r="D363">
            <v>28198.035692307771</v>
          </cell>
        </row>
        <row r="364">
          <cell r="A364">
            <v>359</v>
          </cell>
          <cell r="B364" t="str">
            <v>CÊp bËc thî b×nh qu©n 4,5/7</v>
          </cell>
          <cell r="C364" t="str">
            <v>C«ng</v>
          </cell>
          <cell r="D364">
            <v>29769.983999999997</v>
          </cell>
        </row>
        <row r="365">
          <cell r="A365">
            <v>360</v>
          </cell>
          <cell r="B365" t="str">
            <v>CÊp bËc thî b×nh qu©n 5/7</v>
          </cell>
          <cell r="C365" t="str">
            <v>C«ng</v>
          </cell>
          <cell r="D365">
            <v>32389.89784615385</v>
          </cell>
        </row>
        <row r="366">
          <cell r="A366">
            <v>361</v>
          </cell>
          <cell r="B366" t="str">
            <v>CÊp bËc thî b×nh qu©n 4,2/7</v>
          </cell>
          <cell r="C366" t="str">
            <v>C«ng</v>
          </cell>
          <cell r="D366">
            <v>28198.035692307771</v>
          </cell>
        </row>
        <row r="367">
          <cell r="A367">
            <v>362</v>
          </cell>
          <cell r="B367" t="str">
            <v>Kü s­ 4,5/6</v>
          </cell>
          <cell r="C367" t="str">
            <v>C«ng</v>
          </cell>
        </row>
        <row r="368">
          <cell r="A368">
            <v>363</v>
          </cell>
          <cell r="B368" t="str">
            <v>Kü s­ 6/10</v>
          </cell>
          <cell r="C368" t="str">
            <v>C«ng</v>
          </cell>
        </row>
        <row r="369">
          <cell r="A369" t="str">
            <v/>
          </cell>
        </row>
        <row r="370">
          <cell r="A370">
            <v>364</v>
          </cell>
          <cell r="B370" t="str">
            <v>M¸y</v>
          </cell>
        </row>
        <row r="371">
          <cell r="A371">
            <v>365</v>
          </cell>
          <cell r="B371" t="str">
            <v>¤ t«</v>
          </cell>
          <cell r="C371" t="str">
            <v>ca</v>
          </cell>
          <cell r="D371" t="str">
            <v>v</v>
          </cell>
        </row>
        <row r="372">
          <cell r="A372">
            <v>366</v>
          </cell>
          <cell r="B372" t="str">
            <v>¤ t« t¶i 5 tÊn</v>
          </cell>
          <cell r="C372" t="str">
            <v>ca</v>
          </cell>
          <cell r="D372" t="str">
            <v>v</v>
          </cell>
        </row>
        <row r="373">
          <cell r="A373">
            <v>367</v>
          </cell>
          <cell r="B373" t="str">
            <v>§Þa bµn</v>
          </cell>
          <cell r="C373" t="str">
            <v>ca</v>
          </cell>
          <cell r="D373" t="str">
            <v>v</v>
          </cell>
        </row>
        <row r="374">
          <cell r="A374">
            <v>368</v>
          </cell>
          <cell r="B374" t="str">
            <v>M¸y ®ittom¸t</v>
          </cell>
          <cell r="C374" t="str">
            <v>ca</v>
          </cell>
          <cell r="D374">
            <v>151066</v>
          </cell>
        </row>
        <row r="375">
          <cell r="A375">
            <v>369</v>
          </cell>
          <cell r="B375" t="str">
            <v>Bé ®o mia ba la</v>
          </cell>
          <cell r="C375" t="str">
            <v>ca</v>
          </cell>
          <cell r="D375">
            <v>2006</v>
          </cell>
        </row>
        <row r="376">
          <cell r="A376">
            <v>370</v>
          </cell>
          <cell r="B376" t="str">
            <v>Bé cÇn benkenman</v>
          </cell>
          <cell r="C376" t="str">
            <v>ca</v>
          </cell>
          <cell r="D376">
            <v>16125</v>
          </cell>
        </row>
        <row r="377">
          <cell r="A377">
            <v>371</v>
          </cell>
          <cell r="B377" t="str">
            <v>Bé dông cô thÝ nghiÖm SPT</v>
          </cell>
          <cell r="C377" t="str">
            <v>ca</v>
          </cell>
          <cell r="D377">
            <v>12190</v>
          </cell>
        </row>
        <row r="378">
          <cell r="A378">
            <v>372</v>
          </cell>
          <cell r="B378" t="str">
            <v>Bé gi¸ khoan tay vµ têi</v>
          </cell>
          <cell r="C378" t="str">
            <v>ca</v>
          </cell>
          <cell r="D378">
            <v>26250</v>
          </cell>
        </row>
        <row r="379">
          <cell r="A379">
            <v>373</v>
          </cell>
          <cell r="B379" t="str">
            <v>Bé khoan tay</v>
          </cell>
          <cell r="C379" t="str">
            <v>ca</v>
          </cell>
          <cell r="D379">
            <v>37050</v>
          </cell>
        </row>
        <row r="380">
          <cell r="A380">
            <v>374</v>
          </cell>
          <cell r="B380" t="str">
            <v>Bé m¸y khoan cby-3ub hoÆc lo¹i t­¬ng tù</v>
          </cell>
          <cell r="C380" t="str">
            <v>ca</v>
          </cell>
          <cell r="D380">
            <v>400951</v>
          </cell>
        </row>
        <row r="381">
          <cell r="A381">
            <v>375</v>
          </cell>
          <cell r="B381" t="str">
            <v xml:space="preserve">Bé nÐn ngang GA hoÆc t­¬ng tù </v>
          </cell>
          <cell r="C381" t="str">
            <v>ca</v>
          </cell>
          <cell r="D381">
            <v>430000</v>
          </cell>
        </row>
        <row r="382">
          <cell r="A382">
            <v>376</v>
          </cell>
          <cell r="B382" t="str">
            <v>Bóa c¨n MO-10</v>
          </cell>
          <cell r="C382" t="str">
            <v>ca</v>
          </cell>
          <cell r="D382">
            <v>9223</v>
          </cell>
        </row>
        <row r="383">
          <cell r="A383">
            <v>377</v>
          </cell>
          <cell r="B383" t="str">
            <v>Bóa khoan tay P30</v>
          </cell>
          <cell r="C383" t="str">
            <v>ca</v>
          </cell>
          <cell r="D383">
            <v>19003</v>
          </cell>
        </row>
        <row r="384">
          <cell r="A384">
            <v>378</v>
          </cell>
          <cell r="B384" t="str">
            <v>BÕp ®iÖn</v>
          </cell>
          <cell r="C384" t="str">
            <v>ca</v>
          </cell>
          <cell r="D384">
            <v>310</v>
          </cell>
        </row>
        <row r="385">
          <cell r="A385">
            <v>379</v>
          </cell>
          <cell r="B385" t="str">
            <v>BÕp c¸t</v>
          </cell>
          <cell r="C385" t="str">
            <v>ca</v>
          </cell>
          <cell r="D385">
            <v>915</v>
          </cell>
        </row>
        <row r="386">
          <cell r="A386">
            <v>380</v>
          </cell>
          <cell r="B386" t="str">
            <v>C©n bµn</v>
          </cell>
          <cell r="C386" t="str">
            <v>ca</v>
          </cell>
          <cell r="D386">
            <v>3660</v>
          </cell>
        </row>
        <row r="387">
          <cell r="A387">
            <v>381</v>
          </cell>
          <cell r="B387" t="str">
            <v>C©n ph©n tÝch</v>
          </cell>
          <cell r="C387" t="str">
            <v>ca</v>
          </cell>
          <cell r="D387">
            <v>7320</v>
          </cell>
        </row>
        <row r="388">
          <cell r="A388">
            <v>382</v>
          </cell>
          <cell r="B388" t="str">
            <v>C©n ph©n tÝch vµ c©n ®iÖn</v>
          </cell>
          <cell r="C388" t="str">
            <v>ca</v>
          </cell>
          <cell r="D388" t="str">
            <v>v</v>
          </cell>
        </row>
        <row r="389">
          <cell r="A389">
            <v>383</v>
          </cell>
          <cell r="B389" t="str">
            <v>C©n ph©n tÝch vµ c©n kü thuËt</v>
          </cell>
          <cell r="C389" t="str">
            <v>ca</v>
          </cell>
          <cell r="D389">
            <v>7320</v>
          </cell>
        </row>
        <row r="390">
          <cell r="A390">
            <v>384</v>
          </cell>
          <cell r="B390" t="str">
            <v>Ca n« 150 CV</v>
          </cell>
          <cell r="C390" t="str">
            <v>ca</v>
          </cell>
          <cell r="D390">
            <v>280214</v>
          </cell>
        </row>
        <row r="391">
          <cell r="A391">
            <v>385</v>
          </cell>
          <cell r="B391" t="str">
            <v>CÇn cÈu 10T</v>
          </cell>
          <cell r="C391" t="str">
            <v>ca</v>
          </cell>
          <cell r="D391" t="str">
            <v>v</v>
          </cell>
        </row>
        <row r="392">
          <cell r="A392">
            <v>386</v>
          </cell>
          <cell r="B392" t="str">
            <v>CÈu tù hµnh b¸nh h¬i 10T</v>
          </cell>
          <cell r="C392" t="str">
            <v>ca</v>
          </cell>
          <cell r="D392">
            <v>546701</v>
          </cell>
        </row>
        <row r="393">
          <cell r="A393">
            <v>387</v>
          </cell>
          <cell r="B393" t="str">
            <v>§alta 020</v>
          </cell>
          <cell r="C393" t="str">
            <v>ca</v>
          </cell>
          <cell r="D393">
            <v>18540</v>
          </cell>
        </row>
        <row r="394">
          <cell r="A394">
            <v>388</v>
          </cell>
          <cell r="B394" t="str">
            <v>C©n ®iÖn</v>
          </cell>
          <cell r="C394" t="str">
            <v>ca</v>
          </cell>
          <cell r="D394" t="str">
            <v>v</v>
          </cell>
        </row>
        <row r="395">
          <cell r="A395">
            <v>389</v>
          </cell>
          <cell r="B395" t="str">
            <v>èng nhßm</v>
          </cell>
          <cell r="C395" t="str">
            <v>ca</v>
          </cell>
          <cell r="D395">
            <v>2472</v>
          </cell>
        </row>
        <row r="396">
          <cell r="A396">
            <v>390</v>
          </cell>
          <cell r="B396" t="str">
            <v>Khoan tay</v>
          </cell>
          <cell r="C396" t="str">
            <v>ca</v>
          </cell>
          <cell r="D396">
            <v>37050</v>
          </cell>
        </row>
        <row r="397">
          <cell r="A397">
            <v>391</v>
          </cell>
          <cell r="B397" t="str">
            <v>KÝch 100 tÊn</v>
          </cell>
          <cell r="C397" t="str">
            <v>ca</v>
          </cell>
          <cell r="D397">
            <v>42764</v>
          </cell>
        </row>
        <row r="398">
          <cell r="A398">
            <v>392</v>
          </cell>
          <cell r="B398" t="str">
            <v>KÝch th¸o mÉu</v>
          </cell>
          <cell r="C398" t="str">
            <v>ca</v>
          </cell>
          <cell r="D398">
            <v>30546</v>
          </cell>
        </row>
        <row r="399">
          <cell r="A399">
            <v>393</v>
          </cell>
          <cell r="B399" t="str">
            <v>KÝnh hiÓn vi</v>
          </cell>
          <cell r="C399" t="str">
            <v>ca</v>
          </cell>
          <cell r="D399">
            <v>10980</v>
          </cell>
        </row>
        <row r="400">
          <cell r="A400">
            <v>394</v>
          </cell>
          <cell r="B400" t="str">
            <v>Lß nung</v>
          </cell>
          <cell r="C400" t="str">
            <v>ca</v>
          </cell>
          <cell r="D400">
            <v>9548</v>
          </cell>
        </row>
        <row r="401">
          <cell r="A401">
            <v>395</v>
          </cell>
          <cell r="B401" t="str">
            <v>M¸y ®µm tho¹i</v>
          </cell>
          <cell r="C401" t="str">
            <v>ca</v>
          </cell>
          <cell r="D401">
            <v>5875</v>
          </cell>
        </row>
        <row r="402">
          <cell r="A402">
            <v>396</v>
          </cell>
          <cell r="B402" t="str">
            <v>M¸y ®Çm</v>
          </cell>
          <cell r="C402" t="str">
            <v>ca</v>
          </cell>
          <cell r="D402">
            <v>6405</v>
          </cell>
        </row>
        <row r="403">
          <cell r="A403">
            <v>397</v>
          </cell>
          <cell r="B403" t="str">
            <v>M¸y ®o giã</v>
          </cell>
          <cell r="C403" t="str">
            <v>ca</v>
          </cell>
          <cell r="D403">
            <v>10080</v>
          </cell>
        </row>
        <row r="404">
          <cell r="A404">
            <v>398</v>
          </cell>
          <cell r="B404" t="str">
            <v>M¸y ®o PH</v>
          </cell>
          <cell r="C404" t="str">
            <v>ca</v>
          </cell>
          <cell r="D404">
            <v>4575</v>
          </cell>
        </row>
        <row r="405">
          <cell r="A405">
            <v>399</v>
          </cell>
          <cell r="B405" t="str">
            <v>M¸y ®o sãng</v>
          </cell>
          <cell r="C405" t="str">
            <v>ca</v>
          </cell>
          <cell r="D405">
            <v>92400</v>
          </cell>
        </row>
        <row r="406">
          <cell r="A406">
            <v>400</v>
          </cell>
          <cell r="B406" t="str">
            <v>M¸y ®Þa chÊn 12 m¹ch</v>
          </cell>
          <cell r="C406" t="str">
            <v>ca</v>
          </cell>
          <cell r="D406">
            <v>258000</v>
          </cell>
        </row>
        <row r="407">
          <cell r="A407">
            <v>401</v>
          </cell>
          <cell r="B407" t="str">
            <v>M¸y ®Þa chÊn ES - 125</v>
          </cell>
          <cell r="C407" t="str">
            <v>ca</v>
          </cell>
          <cell r="D407">
            <v>86000</v>
          </cell>
        </row>
        <row r="408">
          <cell r="A408">
            <v>402</v>
          </cell>
          <cell r="B408" t="str">
            <v>M¸y ¶nh</v>
          </cell>
          <cell r="C408" t="str">
            <v>ca</v>
          </cell>
          <cell r="D408">
            <v>5640</v>
          </cell>
        </row>
        <row r="409">
          <cell r="A409">
            <v>403</v>
          </cell>
          <cell r="B409" t="str">
            <v>M¸y b¬m d100</v>
          </cell>
          <cell r="C409" t="str">
            <v>ca</v>
          </cell>
          <cell r="D409">
            <v>76300</v>
          </cell>
        </row>
        <row r="410">
          <cell r="A410">
            <v>404</v>
          </cell>
          <cell r="B410" t="str">
            <v>M¸y b¬m n­íc</v>
          </cell>
          <cell r="C410" t="str">
            <v>ca</v>
          </cell>
          <cell r="D410">
            <v>76300</v>
          </cell>
        </row>
        <row r="411">
          <cell r="A411">
            <v>405</v>
          </cell>
          <cell r="B411" t="str">
            <v>M¸y b¬m 250/50</v>
          </cell>
          <cell r="C411" t="str">
            <v>ca</v>
          </cell>
          <cell r="D411">
            <v>76300</v>
          </cell>
        </row>
        <row r="412">
          <cell r="A412">
            <v>406</v>
          </cell>
          <cell r="B412" t="str">
            <v>M¸y b¬m d48</v>
          </cell>
          <cell r="C412" t="str">
            <v>ca</v>
          </cell>
          <cell r="D412">
            <v>1830</v>
          </cell>
        </row>
        <row r="413">
          <cell r="A413">
            <v>407</v>
          </cell>
          <cell r="B413" t="str">
            <v>M¸y b¬m n­íc 7.5 KW</v>
          </cell>
          <cell r="C413" t="str">
            <v>ca</v>
          </cell>
          <cell r="D413">
            <v>10280</v>
          </cell>
        </row>
        <row r="414">
          <cell r="A414">
            <v>408</v>
          </cell>
          <cell r="B414" t="str">
            <v>M¸y b¬m n­íc 460W</v>
          </cell>
          <cell r="C414" t="str">
            <v>ca</v>
          </cell>
          <cell r="D414">
            <v>1830</v>
          </cell>
        </row>
        <row r="415">
          <cell r="A415">
            <v>409</v>
          </cell>
          <cell r="B415" t="str">
            <v>M¸y bé ®µm</v>
          </cell>
          <cell r="C415" t="str">
            <v>ca</v>
          </cell>
          <cell r="D415">
            <v>5875</v>
          </cell>
        </row>
        <row r="416">
          <cell r="A416">
            <v>410</v>
          </cell>
          <cell r="B416" t="str">
            <v>M¸y biÕn thÕ hµn 7,5KW</v>
          </cell>
          <cell r="C416" t="str">
            <v>ca</v>
          </cell>
          <cell r="D416">
            <v>9443</v>
          </cell>
        </row>
        <row r="417">
          <cell r="A417">
            <v>411</v>
          </cell>
          <cell r="B417" t="str">
            <v>M¸y biÕn thÕ th¾p s¸ng</v>
          </cell>
          <cell r="C417" t="str">
            <v>ca</v>
          </cell>
          <cell r="D417">
            <v>9443</v>
          </cell>
        </row>
        <row r="418">
          <cell r="A418">
            <v>412</v>
          </cell>
          <cell r="B418" t="str">
            <v>M¸y c­a ®¸ vµ mµi ®¸</v>
          </cell>
          <cell r="C418" t="str">
            <v>ca</v>
          </cell>
          <cell r="D418">
            <v>12200</v>
          </cell>
        </row>
        <row r="419">
          <cell r="A419">
            <v>413</v>
          </cell>
          <cell r="B419" t="str">
            <v>M¸y c¾t</v>
          </cell>
          <cell r="C419" t="str">
            <v>ca</v>
          </cell>
          <cell r="D419">
            <v>1647</v>
          </cell>
        </row>
        <row r="420">
          <cell r="A420">
            <v>414</v>
          </cell>
          <cell r="B420" t="str">
            <v>M¸y c¾t ba trôc</v>
          </cell>
          <cell r="C420" t="str">
            <v>ca</v>
          </cell>
          <cell r="D420">
            <v>328250</v>
          </cell>
        </row>
        <row r="421">
          <cell r="A421">
            <v>415</v>
          </cell>
          <cell r="B421" t="str">
            <v>M¸y c¾t mÉu lín (30x30)cm</v>
          </cell>
          <cell r="C421" t="str">
            <v>ca</v>
          </cell>
          <cell r="D421">
            <v>10980</v>
          </cell>
        </row>
        <row r="422">
          <cell r="A422">
            <v>416</v>
          </cell>
          <cell r="B422" t="str">
            <v>M¸y c¾t n­íc</v>
          </cell>
          <cell r="C422" t="str">
            <v>ca</v>
          </cell>
          <cell r="D422" t="str">
            <v>v</v>
          </cell>
        </row>
        <row r="423">
          <cell r="A423">
            <v>417</v>
          </cell>
          <cell r="B423" t="str">
            <v>M¸y c¾t nhá</v>
          </cell>
          <cell r="C423" t="str">
            <v>ca</v>
          </cell>
          <cell r="D423" t="str">
            <v>v</v>
          </cell>
        </row>
        <row r="424">
          <cell r="A424">
            <v>418</v>
          </cell>
          <cell r="B424" t="str">
            <v>M¸y c¾t øng biÕn</v>
          </cell>
          <cell r="C424" t="str">
            <v>ca</v>
          </cell>
          <cell r="D424">
            <v>109800</v>
          </cell>
        </row>
        <row r="425">
          <cell r="A425">
            <v>419</v>
          </cell>
          <cell r="B425" t="str">
            <v>M¸y caragrang (lµm thÝ nghiÖm ch¶y)</v>
          </cell>
          <cell r="C425" t="str">
            <v>ca</v>
          </cell>
          <cell r="D425">
            <v>4117</v>
          </cell>
        </row>
        <row r="426">
          <cell r="A426">
            <v>420</v>
          </cell>
          <cell r="B426" t="str">
            <v>M¸y ch­ng cÊt n­íc</v>
          </cell>
          <cell r="C426" t="str">
            <v>ca</v>
          </cell>
          <cell r="D426">
            <v>3978</v>
          </cell>
        </row>
        <row r="427">
          <cell r="A427">
            <v>421</v>
          </cell>
          <cell r="B427" t="str">
            <v>M¸y Ðp Litvinop</v>
          </cell>
          <cell r="C427" t="str">
            <v>ca</v>
          </cell>
          <cell r="D427">
            <v>16470</v>
          </cell>
        </row>
        <row r="428">
          <cell r="A428">
            <v>422</v>
          </cell>
          <cell r="B428" t="str">
            <v>M¸y Ðp mÉu ®¸</v>
          </cell>
          <cell r="C428" t="str">
            <v>ca</v>
          </cell>
          <cell r="D428">
            <v>100650</v>
          </cell>
        </row>
        <row r="429">
          <cell r="A429">
            <v>423</v>
          </cell>
          <cell r="B429" t="str">
            <v>M¸y Ên GA hoÆc t­¬ng tù</v>
          </cell>
          <cell r="C429" t="str">
            <v>ca</v>
          </cell>
          <cell r="D429">
            <v>243667</v>
          </cell>
        </row>
        <row r="430">
          <cell r="A430">
            <v>424</v>
          </cell>
          <cell r="B430" t="str">
            <v>M¸y håi ©m</v>
          </cell>
          <cell r="C430" t="str">
            <v>ca</v>
          </cell>
          <cell r="D430">
            <v>32250</v>
          </cell>
        </row>
        <row r="431">
          <cell r="A431">
            <v>425</v>
          </cell>
          <cell r="B431" t="str">
            <v>M¸y hót ch©n kh«ng</v>
          </cell>
          <cell r="C431" t="str">
            <v>ca</v>
          </cell>
          <cell r="D431">
            <v>7161</v>
          </cell>
        </row>
        <row r="432">
          <cell r="A432">
            <v>426</v>
          </cell>
          <cell r="B432" t="str">
            <v>M¸y khoan</v>
          </cell>
          <cell r="C432" t="str">
            <v>ca</v>
          </cell>
          <cell r="D432" t="str">
            <v>v</v>
          </cell>
        </row>
        <row r="433">
          <cell r="A433">
            <v>427</v>
          </cell>
          <cell r="B433" t="str">
            <v>M¸y khoan F-60L hoÆc B-40L</v>
          </cell>
          <cell r="C433" t="str">
            <v>ca</v>
          </cell>
          <cell r="D433">
            <v>790969</v>
          </cell>
        </row>
        <row r="434">
          <cell r="A434">
            <v>428</v>
          </cell>
          <cell r="B434" t="str">
            <v>M¸y khoan mÉu ®¸</v>
          </cell>
          <cell r="C434" t="str">
            <v>ca</v>
          </cell>
          <cell r="D434">
            <v>33855</v>
          </cell>
        </row>
        <row r="435">
          <cell r="A435">
            <v>429</v>
          </cell>
          <cell r="B435" t="str">
            <v>M¸y khoan Ykb - 25</v>
          </cell>
          <cell r="C435" t="str">
            <v>ca</v>
          </cell>
          <cell r="D435">
            <v>21500</v>
          </cell>
        </row>
        <row r="436">
          <cell r="A436">
            <v>430</v>
          </cell>
          <cell r="B436" t="str">
            <v>M¸y khoan CBY-150-3ub</v>
          </cell>
          <cell r="C436" t="str">
            <v>ca</v>
          </cell>
          <cell r="D436">
            <v>400951</v>
          </cell>
        </row>
        <row r="437">
          <cell r="A437">
            <v>431</v>
          </cell>
          <cell r="B437" t="str">
            <v>M¸y khoan Ykb 50 m hoÆc lo¹i t­¬ng tù</v>
          </cell>
          <cell r="C437" t="str">
            <v>ca</v>
          </cell>
          <cell r="D437" t="str">
            <v>v</v>
          </cell>
        </row>
        <row r="438">
          <cell r="A438">
            <v>432</v>
          </cell>
          <cell r="B438" t="str">
            <v>M¸y kinh vÜ theo 020</v>
          </cell>
          <cell r="C438" t="str">
            <v>ca</v>
          </cell>
          <cell r="D438">
            <v>27467</v>
          </cell>
        </row>
        <row r="439">
          <cell r="A439">
            <v>433</v>
          </cell>
          <cell r="B439" t="str">
            <v>M¸y l­u tèc BMM</v>
          </cell>
          <cell r="C439" t="str">
            <v>ca</v>
          </cell>
          <cell r="D439">
            <v>10080</v>
          </cell>
        </row>
        <row r="440">
          <cell r="A440">
            <v>434</v>
          </cell>
          <cell r="B440" t="str">
            <v>M¸y l­u tèc s«ng</v>
          </cell>
          <cell r="C440" t="str">
            <v>ca</v>
          </cell>
          <cell r="D440">
            <v>25200</v>
          </cell>
        </row>
        <row r="441">
          <cell r="A441">
            <v>435</v>
          </cell>
          <cell r="B441" t="str">
            <v>M¸y mµi ®¸</v>
          </cell>
          <cell r="C441" t="str">
            <v>ca</v>
          </cell>
          <cell r="D441">
            <v>12200</v>
          </cell>
        </row>
        <row r="442">
          <cell r="A442">
            <v>436</v>
          </cell>
          <cell r="B442" t="str">
            <v>M¸y MF-2-100</v>
          </cell>
          <cell r="C442" t="str">
            <v>ca</v>
          </cell>
          <cell r="D442">
            <v>32250</v>
          </cell>
        </row>
        <row r="443">
          <cell r="A443">
            <v>437</v>
          </cell>
          <cell r="B443" t="str">
            <v>M¸y nÐn</v>
          </cell>
          <cell r="C443" t="str">
            <v>ca</v>
          </cell>
          <cell r="D443">
            <v>10980</v>
          </cell>
        </row>
        <row r="444">
          <cell r="A444">
            <v>438</v>
          </cell>
          <cell r="B444" t="str">
            <v>M¸y nÐn mét trôc</v>
          </cell>
          <cell r="C444" t="str">
            <v>ca</v>
          </cell>
          <cell r="D444">
            <v>10980</v>
          </cell>
        </row>
        <row r="445">
          <cell r="A445">
            <v>439</v>
          </cell>
          <cell r="B445" t="str">
            <v>M¸y nÐn khÝ 600m3/h</v>
          </cell>
          <cell r="C445" t="str">
            <v>ca</v>
          </cell>
          <cell r="D445">
            <v>131387</v>
          </cell>
        </row>
        <row r="446">
          <cell r="A446">
            <v>440</v>
          </cell>
          <cell r="B446" t="str">
            <v>M¸y nÐn khÝ DK9 (600m3/h)</v>
          </cell>
          <cell r="C446" t="str">
            <v>ca</v>
          </cell>
          <cell r="D446">
            <v>131387</v>
          </cell>
        </row>
        <row r="447">
          <cell r="A447">
            <v>441</v>
          </cell>
          <cell r="B447" t="str">
            <v>M¸y nÐn khÝ B10 (1200m3/h)</v>
          </cell>
          <cell r="C447" t="str">
            <v>ca</v>
          </cell>
          <cell r="D447">
            <v>383236</v>
          </cell>
        </row>
        <row r="448">
          <cell r="A448">
            <v>442</v>
          </cell>
          <cell r="B448" t="str">
            <v>M¸y so mµu ngän löa</v>
          </cell>
          <cell r="C448" t="str">
            <v>ca</v>
          </cell>
          <cell r="D448">
            <v>25620</v>
          </cell>
        </row>
        <row r="449">
          <cell r="A449">
            <v>443</v>
          </cell>
          <cell r="B449" t="str">
            <v>M¸y so mµu quang ®iÖn</v>
          </cell>
          <cell r="C449" t="str">
            <v>ca</v>
          </cell>
          <cell r="D449">
            <v>67100</v>
          </cell>
        </row>
        <row r="450">
          <cell r="A450">
            <v>444</v>
          </cell>
          <cell r="B450" t="str">
            <v>M¸y thÊm</v>
          </cell>
          <cell r="C450" t="str">
            <v>ca</v>
          </cell>
          <cell r="D450" t="str">
            <v>v</v>
          </cell>
        </row>
        <row r="451">
          <cell r="A451">
            <v>445</v>
          </cell>
          <cell r="B451" t="str">
            <v>M¸y theo 010</v>
          </cell>
          <cell r="C451" t="str">
            <v>ca</v>
          </cell>
          <cell r="D451">
            <v>41200</v>
          </cell>
        </row>
        <row r="452">
          <cell r="A452">
            <v>446</v>
          </cell>
          <cell r="B452" t="str">
            <v>M¸y thñy b×nh NI 030</v>
          </cell>
          <cell r="C452" t="str">
            <v>ca</v>
          </cell>
          <cell r="D452">
            <v>18883</v>
          </cell>
        </row>
        <row r="453">
          <cell r="A453">
            <v>447</v>
          </cell>
          <cell r="B453" t="str">
            <v>M¸y thñy chuÈn NI 030</v>
          </cell>
          <cell r="C453" t="str">
            <v>ca</v>
          </cell>
          <cell r="D453">
            <v>18883</v>
          </cell>
        </row>
        <row r="454">
          <cell r="A454">
            <v>448</v>
          </cell>
          <cell r="B454" t="str">
            <v>M¸y trén ®Êt</v>
          </cell>
          <cell r="C454" t="str">
            <v>ca</v>
          </cell>
          <cell r="D454">
            <v>5490</v>
          </cell>
        </row>
        <row r="455">
          <cell r="A455">
            <v>449</v>
          </cell>
          <cell r="B455" t="str">
            <v>M¸y UJ-18</v>
          </cell>
          <cell r="C455" t="str">
            <v>ca</v>
          </cell>
          <cell r="D455">
            <v>32250</v>
          </cell>
        </row>
        <row r="456">
          <cell r="A456">
            <v>450</v>
          </cell>
          <cell r="B456" t="str">
            <v>M¸y vµ mia bala</v>
          </cell>
          <cell r="C456" t="str">
            <v>ca</v>
          </cell>
          <cell r="D456">
            <v>2006</v>
          </cell>
        </row>
        <row r="457">
          <cell r="A457">
            <v>451</v>
          </cell>
          <cell r="B457" t="str">
            <v>M¸y x¸c ®Þnh hÖ sè thÊm</v>
          </cell>
          <cell r="C457" t="str">
            <v>ca</v>
          </cell>
          <cell r="D457">
            <v>43920</v>
          </cell>
        </row>
        <row r="458">
          <cell r="A458">
            <v>452</v>
          </cell>
          <cell r="B458" t="str">
            <v>M¸y x¸c ®Þnh m«®un</v>
          </cell>
          <cell r="C458" t="str">
            <v>ca</v>
          </cell>
          <cell r="D458">
            <v>18300</v>
          </cell>
        </row>
        <row r="459">
          <cell r="A459">
            <v>453</v>
          </cell>
          <cell r="B459" t="str">
            <v>M¸y xuyªn ®éng RA - 50 hoÆc t­¬ng tù</v>
          </cell>
          <cell r="C459" t="str">
            <v>ca</v>
          </cell>
          <cell r="D459">
            <v>43000</v>
          </cell>
        </row>
        <row r="460">
          <cell r="A460">
            <v>454</v>
          </cell>
          <cell r="B460" t="str">
            <v>M¸y xuyªn tÜnh Gouda hoÆc t­¬ng tù</v>
          </cell>
          <cell r="C460" t="str">
            <v>ca</v>
          </cell>
          <cell r="D460">
            <v>376250</v>
          </cell>
        </row>
        <row r="461">
          <cell r="A461">
            <v>455</v>
          </cell>
          <cell r="B461" t="str">
            <v>NI 004</v>
          </cell>
          <cell r="C461" t="str">
            <v>ca</v>
          </cell>
          <cell r="D461" t="str">
            <v>v</v>
          </cell>
        </row>
        <row r="462">
          <cell r="A462">
            <v>456</v>
          </cell>
          <cell r="B462" t="str">
            <v>NI 030</v>
          </cell>
          <cell r="C462" t="str">
            <v>ca</v>
          </cell>
          <cell r="D462">
            <v>18883</v>
          </cell>
        </row>
        <row r="463">
          <cell r="A463">
            <v>457</v>
          </cell>
          <cell r="B463" t="str">
            <v>Qu¹t giã CB-5M</v>
          </cell>
          <cell r="C463" t="str">
            <v>ca</v>
          </cell>
          <cell r="D463">
            <v>10286</v>
          </cell>
        </row>
        <row r="464">
          <cell r="A464">
            <v>458</v>
          </cell>
          <cell r="B464" t="str">
            <v>Tæ hîp m¸y khoan vµ b¬m</v>
          </cell>
          <cell r="C464" t="str">
            <v>ca</v>
          </cell>
          <cell r="D464">
            <v>477251</v>
          </cell>
        </row>
        <row r="465">
          <cell r="A465">
            <v>459</v>
          </cell>
          <cell r="B465" t="str">
            <v>Têi th¶ m¸y</v>
          </cell>
          <cell r="C465" t="str">
            <v>ca</v>
          </cell>
          <cell r="D465">
            <v>17588</v>
          </cell>
        </row>
        <row r="466">
          <cell r="A466">
            <v>460</v>
          </cell>
          <cell r="B466" t="str">
            <v>Têi th¶ neo 5 tÊn</v>
          </cell>
          <cell r="C466" t="str">
            <v>ca</v>
          </cell>
          <cell r="D466">
            <v>34203</v>
          </cell>
        </row>
        <row r="467">
          <cell r="A467">
            <v>461</v>
          </cell>
          <cell r="B467" t="str">
            <v>Theo 010</v>
          </cell>
          <cell r="C467" t="str">
            <v>ca</v>
          </cell>
          <cell r="D467">
            <v>41200</v>
          </cell>
        </row>
        <row r="468">
          <cell r="A468">
            <v>462</v>
          </cell>
          <cell r="B468" t="str">
            <v>Theo 020</v>
          </cell>
          <cell r="C468" t="str">
            <v>ca</v>
          </cell>
          <cell r="D468">
            <v>27467</v>
          </cell>
        </row>
        <row r="469">
          <cell r="A469">
            <v>463</v>
          </cell>
          <cell r="B469" t="str">
            <v>Thïng trôc 0,5m3</v>
          </cell>
          <cell r="C469" t="str">
            <v>ca</v>
          </cell>
          <cell r="D469">
            <v>500</v>
          </cell>
        </row>
        <row r="470">
          <cell r="A470">
            <v>464</v>
          </cell>
          <cell r="B470" t="str">
            <v>ThuyÒn 5 tÊn</v>
          </cell>
          <cell r="C470" t="str">
            <v>ca</v>
          </cell>
          <cell r="D470">
            <v>48484</v>
          </cell>
        </row>
        <row r="471">
          <cell r="A471">
            <v>465</v>
          </cell>
          <cell r="B471" t="str">
            <v>ThuyÒn gç 5 tÊn</v>
          </cell>
          <cell r="C471" t="str">
            <v>ca</v>
          </cell>
          <cell r="D471">
            <v>48484</v>
          </cell>
        </row>
        <row r="472">
          <cell r="A472">
            <v>466</v>
          </cell>
          <cell r="B472" t="str">
            <v>Tñ hót ®éc</v>
          </cell>
          <cell r="C472" t="str">
            <v>ca</v>
          </cell>
          <cell r="D472">
            <v>7320</v>
          </cell>
        </row>
        <row r="473">
          <cell r="A473">
            <v>467</v>
          </cell>
          <cell r="B473" t="str">
            <v>Tñ sÊy</v>
          </cell>
          <cell r="C473" t="str">
            <v>ca</v>
          </cell>
          <cell r="D473">
            <v>9150</v>
          </cell>
        </row>
        <row r="474">
          <cell r="A474">
            <v>468</v>
          </cell>
          <cell r="B474" t="str">
            <v>Tñ sÊy 2KW</v>
          </cell>
          <cell r="C474" t="str">
            <v>ca</v>
          </cell>
          <cell r="D474">
            <v>9150</v>
          </cell>
        </row>
        <row r="475">
          <cell r="A475">
            <v>469</v>
          </cell>
          <cell r="B475" t="str">
            <v>TRIOSX - 12</v>
          </cell>
          <cell r="C475" t="str">
            <v>ca</v>
          </cell>
          <cell r="D475">
            <v>258000</v>
          </cell>
        </row>
        <row r="476">
          <cell r="A476">
            <v>470</v>
          </cell>
          <cell r="B476" t="str">
            <v>Xuång m¸y 30cv</v>
          </cell>
          <cell r="C476" t="str">
            <v>ca</v>
          </cell>
          <cell r="D476">
            <v>38144</v>
          </cell>
        </row>
        <row r="477">
          <cell r="A477">
            <v>471</v>
          </cell>
          <cell r="B477" t="str">
            <v>M¸y CBR (Anh hoÆc Ph¸p)</v>
          </cell>
          <cell r="C477" t="str">
            <v>ca</v>
          </cell>
          <cell r="D477">
            <v>91375</v>
          </cell>
        </row>
        <row r="478">
          <cell r="A478">
            <v>472</v>
          </cell>
          <cell r="B478" t="str">
            <v>M¸y ph¸t ®iÖn 2,5-3,0KW</v>
          </cell>
          <cell r="C478" t="str">
            <v>ca</v>
          </cell>
          <cell r="D478">
            <v>8226</v>
          </cell>
        </row>
        <row r="479">
          <cell r="A479">
            <v>473</v>
          </cell>
          <cell r="B479" t="str">
            <v>C©n kü thuËt</v>
          </cell>
          <cell r="C479" t="str">
            <v>ca</v>
          </cell>
          <cell r="D479">
            <v>5125</v>
          </cell>
        </row>
        <row r="480">
          <cell r="A480">
            <v>474</v>
          </cell>
          <cell r="B480" t="str">
            <v>KÝch thñy lùc 50 tÊn</v>
          </cell>
          <cell r="C480" t="str">
            <v>ca</v>
          </cell>
          <cell r="D480">
            <v>30546</v>
          </cell>
        </row>
        <row r="481">
          <cell r="A481">
            <v>475</v>
          </cell>
          <cell r="B481" t="str">
            <v>M¸y ®Þa chÊn TRIOSX - 24</v>
          </cell>
          <cell r="C481" t="str">
            <v>ca</v>
          </cell>
          <cell r="D481">
            <v>301000</v>
          </cell>
        </row>
        <row r="482">
          <cell r="A482">
            <v>476</v>
          </cell>
          <cell r="B482" t="str">
            <v>¤t« vËn chuyÓn (néi tuyÕn)</v>
          </cell>
          <cell r="C482" t="str">
            <v>ca</v>
          </cell>
          <cell r="D482">
            <v>161496</v>
          </cell>
        </row>
        <row r="483">
          <cell r="A483">
            <v>477</v>
          </cell>
          <cell r="B483" t="str">
            <v>¤t« t¶i tiªu chuÈn cã chÊt t¶i</v>
          </cell>
          <cell r="C483" t="str">
            <v>ca</v>
          </cell>
          <cell r="D483">
            <v>375750</v>
          </cell>
        </row>
        <row r="484">
          <cell r="A484">
            <v>478</v>
          </cell>
          <cell r="B484" t="str">
            <v>Theo 02N</v>
          </cell>
          <cell r="C484" t="str">
            <v>ca</v>
          </cell>
          <cell r="D484" t="str">
            <v>v</v>
          </cell>
        </row>
        <row r="485">
          <cell r="A485">
            <v>479</v>
          </cell>
          <cell r="B485" t="str">
            <v>ThuyÒn 7 tÊn</v>
          </cell>
          <cell r="C485" t="str">
            <v>ca</v>
          </cell>
          <cell r="D485">
            <v>66019</v>
          </cell>
        </row>
        <row r="486">
          <cell r="A486">
            <v>480</v>
          </cell>
          <cell r="B486" t="str">
            <v>WILD-T3</v>
          </cell>
          <cell r="C486" t="str">
            <v>ca</v>
          </cell>
          <cell r="D486">
            <v>41200</v>
          </cell>
        </row>
        <row r="487">
          <cell r="A487">
            <v>481</v>
          </cell>
          <cell r="B487" t="str">
            <v>M¸y khoan (dïng trong TN SPT)</v>
          </cell>
          <cell r="C487" t="str">
            <v>ca</v>
          </cell>
          <cell r="D487">
            <v>400951</v>
          </cell>
        </row>
        <row r="488">
          <cell r="A488">
            <v>482</v>
          </cell>
          <cell r="B488" t="str">
            <v>¤t« t¶i 12T</v>
          </cell>
          <cell r="C488" t="str">
            <v>ca</v>
          </cell>
          <cell r="D488">
            <v>363043</v>
          </cell>
        </row>
      </sheetData>
      <sheetData sheetId="18" refreshError="1"/>
      <sheetData sheetId="19" refreshError="1"/>
      <sheetData sheetId="20" refreshError="1"/>
      <sheetData sheetId="2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ra-vat-lieu"/>
      <sheetName val="PTDG(gia tri cu)"/>
      <sheetName val="PTDG (phan dieu chinh)"/>
      <sheetName val="dtct_GD1 (tong hop)"/>
      <sheetName val="dtct_GD1 (phan dieu chinh tang)"/>
      <sheetName val="dtct_GD1 (phan dieu chinh giam"/>
      <sheetName val="GTXL(P dieu chinh tang)"/>
      <sheetName val="GTXL(P dieu chinh giam)"/>
      <sheetName val="THGD1(P dieu chinh)"/>
      <sheetName val="THGD1(P dieu chinh) (2)"/>
      <sheetName val="kstk"/>
      <sheetName val="Sheet2"/>
      <sheetName val="Sheet1"/>
      <sheetName val="dtct_GD1"/>
      <sheetName val="GTXL. "/>
      <sheetName val="THGD1"/>
      <sheetName val="Tra_bang"/>
      <sheetName val="CPkhaithacdat"/>
      <sheetName val="DGKSKTTC"/>
      <sheetName val="DgiaksatDHC4,"/>
      <sheetName val="dongia"/>
      <sheetName val="dgGPMB"/>
      <sheetName val="KSGPMB"/>
      <sheetName val="DGKSKTTC (2)"/>
      <sheetName val="kstk (2)"/>
      <sheetName val="dongia (2)"/>
      <sheetName val="giaithich"/>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c-cm"/>
      <sheetName val="tra-vat-lieu"/>
      <sheetName val="CVC-01"/>
      <sheetName val="ptdg-01"/>
      <sheetName val="dtct_Duong-01"/>
      <sheetName val="TH-01"/>
      <sheetName val="ptke-01"/>
      <sheetName val="dtctke-01"/>
      <sheetName val="th-ke-01"/>
      <sheetName val="TH_GTXL"/>
      <sheetName val="ptdg-01 (2)"/>
      <sheetName val="giagoc"/>
      <sheetName val="CVC"/>
      <sheetName val="ptdg"/>
      <sheetName val="dtct_Duong-tk"/>
      <sheetName val="TH-tk"/>
      <sheetName val="ptke"/>
      <sheetName val="dtctke-tk"/>
      <sheetName val="thke-tk"/>
      <sheetName val="dtct_Duong-tc"/>
      <sheetName val="THd-tc"/>
      <sheetName val="dtctke-tc"/>
      <sheetName val="thke-tc"/>
      <sheetName val="TH_GTXL-TC"/>
    </sheetNames>
    <sheetDataSet>
      <sheetData sheetId="0"/>
      <sheetData sheetId="1" refreshError="1">
        <row r="4">
          <cell r="G4" t="str">
            <v>c</v>
          </cell>
          <cell r="H4" t="str">
            <v>C¸t vµng</v>
          </cell>
          <cell r="I4" t="str">
            <v>m3</v>
          </cell>
          <cell r="J4">
            <v>119264.99999999999</v>
          </cell>
        </row>
        <row r="5">
          <cell r="G5" t="str">
            <v>x</v>
          </cell>
          <cell r="H5" t="str">
            <v>Xim¨ng PC-300</v>
          </cell>
          <cell r="I5" t="str">
            <v>kg</v>
          </cell>
          <cell r="J5">
            <v>812.94223809523805</v>
          </cell>
        </row>
        <row r="6">
          <cell r="G6" t="str">
            <v>nc</v>
          </cell>
          <cell r="H6" t="str">
            <v>N­íc</v>
          </cell>
          <cell r="I6" t="str">
            <v>LÝt</v>
          </cell>
          <cell r="J6">
            <v>4</v>
          </cell>
        </row>
        <row r="7">
          <cell r="G7" t="str">
            <v>nu</v>
          </cell>
          <cell r="H7" t="str">
            <v>N­íc</v>
          </cell>
          <cell r="I7" t="str">
            <v>LÝt</v>
          </cell>
          <cell r="J7">
            <v>4</v>
          </cell>
        </row>
        <row r="8">
          <cell r="G8" t="str">
            <v>btn</v>
          </cell>
          <cell r="H8" t="str">
            <v>Bªt«ng nhùa</v>
          </cell>
          <cell r="I8" t="str">
            <v>TÊn</v>
          </cell>
        </row>
        <row r="9">
          <cell r="G9" t="str">
            <v>#</v>
          </cell>
          <cell r="H9" t="str">
            <v>VËt liÖu kh¸c</v>
          </cell>
          <cell r="I9" t="str">
            <v>%</v>
          </cell>
        </row>
        <row r="10">
          <cell r="G10">
            <v>4</v>
          </cell>
          <cell r="H10" t="str">
            <v>§¸ d¨m 4x6</v>
          </cell>
          <cell r="I10" t="str">
            <v>m3</v>
          </cell>
          <cell r="J10">
            <v>119809.9</v>
          </cell>
        </row>
        <row r="11">
          <cell r="G11" t="str">
            <v>n</v>
          </cell>
          <cell r="H11" t="str">
            <v>Nhùa ®­êng</v>
          </cell>
          <cell r="I11" t="str">
            <v>kg</v>
          </cell>
          <cell r="J11">
            <v>3665.964476190476</v>
          </cell>
        </row>
        <row r="12">
          <cell r="G12">
            <v>1</v>
          </cell>
          <cell r="H12" t="str">
            <v>§¸ d¨m 1x2</v>
          </cell>
          <cell r="I12" t="str">
            <v>m3</v>
          </cell>
          <cell r="J12">
            <v>149266.13333333333</v>
          </cell>
        </row>
        <row r="13">
          <cell r="G13" t="str">
            <v>cpdd1</v>
          </cell>
          <cell r="H13" t="str">
            <v>CÊp phèi ®¸ d¨m</v>
          </cell>
          <cell r="I13" t="str">
            <v>m3</v>
          </cell>
          <cell r="J13">
            <v>149266.13333333333</v>
          </cell>
        </row>
        <row r="14">
          <cell r="G14" t="str">
            <v>cpdd2</v>
          </cell>
          <cell r="H14" t="str">
            <v>CÊp phèi ®¸ d¨m</v>
          </cell>
          <cell r="I14" t="str">
            <v>m3</v>
          </cell>
          <cell r="J14">
            <v>134980.41904761904</v>
          </cell>
        </row>
        <row r="15">
          <cell r="G15" t="str">
            <v>dmz</v>
          </cell>
          <cell r="H15" t="str">
            <v>DÇu Mazut</v>
          </cell>
          <cell r="I15" t="str">
            <v>kg</v>
          </cell>
          <cell r="J15">
            <v>4500</v>
          </cell>
        </row>
        <row r="16">
          <cell r="G16" t="str">
            <v>cpdd</v>
          </cell>
          <cell r="H16" t="str">
            <v>CÊp phèi ®¸ d¨m</v>
          </cell>
          <cell r="I16" t="str">
            <v>m3</v>
          </cell>
          <cell r="J16" t="e">
            <v>#REF!</v>
          </cell>
        </row>
        <row r="17">
          <cell r="G17" t="str">
            <v>cui</v>
          </cell>
          <cell r="H17" t="str">
            <v>Cñi</v>
          </cell>
          <cell r="I17" t="str">
            <v>kg</v>
          </cell>
          <cell r="J17">
            <v>500</v>
          </cell>
        </row>
        <row r="18">
          <cell r="G18" t="str">
            <v>d</v>
          </cell>
          <cell r="H18" t="str">
            <v xml:space="preserve">D©y thÐp </v>
          </cell>
          <cell r="I18" t="str">
            <v>kg</v>
          </cell>
          <cell r="J18">
            <v>6333.333333333333</v>
          </cell>
        </row>
        <row r="19">
          <cell r="G19" t="str">
            <v>dh</v>
          </cell>
          <cell r="H19" t="str">
            <v xml:space="preserve">§¸ héc </v>
          </cell>
          <cell r="I19" t="str">
            <v>m3</v>
          </cell>
          <cell r="J19">
            <v>95490.223809523799</v>
          </cell>
        </row>
        <row r="20">
          <cell r="G20">
            <v>2</v>
          </cell>
          <cell r="H20" t="str">
            <v>§¸ d¨m 2x4</v>
          </cell>
          <cell r="I20" t="str">
            <v>m3</v>
          </cell>
          <cell r="J20">
            <v>144504.22857142857</v>
          </cell>
        </row>
        <row r="21">
          <cell r="G21" t="str">
            <v>tbb</v>
          </cell>
          <cell r="H21" t="str">
            <v>Trô biÓn b¸o</v>
          </cell>
          <cell r="I21" t="str">
            <v>Trô</v>
          </cell>
          <cell r="J21">
            <v>235000</v>
          </cell>
        </row>
        <row r="22">
          <cell r="G22">
            <v>0.5</v>
          </cell>
          <cell r="H22" t="str">
            <v>§¸ d¨m 0,5x1</v>
          </cell>
          <cell r="I22" t="str">
            <v>m3</v>
          </cell>
          <cell r="J22">
            <v>149266.13333333333</v>
          </cell>
        </row>
        <row r="23">
          <cell r="G23" t="str">
            <v>di</v>
          </cell>
          <cell r="H23" t="str">
            <v>§inh</v>
          </cell>
          <cell r="I23" t="str">
            <v>kg</v>
          </cell>
          <cell r="J23">
            <v>6190.4761904761899</v>
          </cell>
        </row>
        <row r="24">
          <cell r="G24" t="str">
            <v>g</v>
          </cell>
          <cell r="H24" t="str">
            <v>Gç v¸n</v>
          </cell>
          <cell r="I24" t="str">
            <v>m3</v>
          </cell>
          <cell r="J24">
            <v>1279992.2066666668</v>
          </cell>
        </row>
        <row r="25">
          <cell r="G25" t="str">
            <v>dn</v>
          </cell>
          <cell r="H25" t="str">
            <v xml:space="preserve">Gç ®µ nÑp </v>
          </cell>
          <cell r="I25" t="str">
            <v>m3</v>
          </cell>
          <cell r="J25">
            <v>1279992.2066666668</v>
          </cell>
        </row>
        <row r="26">
          <cell r="G26" t="str">
            <v>s</v>
          </cell>
          <cell r="H26" t="str">
            <v>S¬n</v>
          </cell>
          <cell r="I26" t="str">
            <v>kg</v>
          </cell>
          <cell r="J26">
            <v>26666.666666666664</v>
          </cell>
        </row>
        <row r="27">
          <cell r="G27" t="str">
            <v>q</v>
          </cell>
          <cell r="H27" t="str">
            <v>Que hµn</v>
          </cell>
          <cell r="I27" t="str">
            <v>kg</v>
          </cell>
          <cell r="J27">
            <v>11428.571428571428</v>
          </cell>
        </row>
        <row r="28">
          <cell r="G28" t="str">
            <v>d12</v>
          </cell>
          <cell r="H28" t="str">
            <v>ThÐp trßn d=12mm</v>
          </cell>
          <cell r="I28" t="str">
            <v>kg</v>
          </cell>
          <cell r="J28">
            <v>4338.0350476190479</v>
          </cell>
        </row>
        <row r="29">
          <cell r="G29" t="str">
            <v>d6</v>
          </cell>
          <cell r="H29" t="str">
            <v>ThÐp trßn d=6mm</v>
          </cell>
          <cell r="I29" t="str">
            <v>kg</v>
          </cell>
          <cell r="J29">
            <v>4671.3686666666663</v>
          </cell>
        </row>
        <row r="30">
          <cell r="G30" t="str">
            <v>bdbtn</v>
          </cell>
          <cell r="H30" t="str">
            <v>Bét ®¸ (7%)</v>
          </cell>
          <cell r="I30" t="str">
            <v>kg</v>
          </cell>
          <cell r="J30">
            <v>500</v>
          </cell>
        </row>
        <row r="31">
          <cell r="G31" t="str">
            <v>d16</v>
          </cell>
          <cell r="H31" t="str">
            <v>ThÐp trßn d=16mm</v>
          </cell>
          <cell r="I31" t="str">
            <v>kg</v>
          </cell>
          <cell r="J31">
            <v>4347.5591428571424</v>
          </cell>
        </row>
        <row r="32">
          <cell r="G32" t="str">
            <v>dia</v>
          </cell>
          <cell r="H32" t="str">
            <v xml:space="preserve">§inh ®Üa </v>
          </cell>
          <cell r="I32" t="str">
            <v>C¸i</v>
          </cell>
          <cell r="J32">
            <v>2380.9523809523807</v>
          </cell>
        </row>
        <row r="33">
          <cell r="G33" t="str">
            <v>gc</v>
          </cell>
          <cell r="H33" t="str">
            <v>gç v¸n cÇu c«ng t¸c</v>
          </cell>
          <cell r="I33" t="str">
            <v>m3</v>
          </cell>
          <cell r="J33">
            <v>2143480.1533333333</v>
          </cell>
        </row>
        <row r="34">
          <cell r="G34" t="str">
            <v>gg</v>
          </cell>
          <cell r="H34" t="str">
            <v>Gç chèng</v>
          </cell>
          <cell r="I34" t="str">
            <v>m3</v>
          </cell>
          <cell r="J34">
            <v>1279992.2066666668</v>
          </cell>
        </row>
        <row r="35">
          <cell r="G35" t="str">
            <v>ddap</v>
          </cell>
          <cell r="H35" t="str">
            <v>§Êt ®¾p</v>
          </cell>
          <cell r="I35" t="str">
            <v>m3</v>
          </cell>
          <cell r="J35">
            <v>2500</v>
          </cell>
        </row>
        <row r="36">
          <cell r="G36" t="str">
            <v>bl</v>
          </cell>
          <cell r="H36" t="str">
            <v>Bul«ng</v>
          </cell>
          <cell r="I36" t="str">
            <v>C¸i</v>
          </cell>
          <cell r="J36">
            <v>5000</v>
          </cell>
        </row>
        <row r="37">
          <cell r="G37" t="str">
            <v>vc</v>
          </cell>
          <cell r="H37" t="str">
            <v>V«i côc</v>
          </cell>
          <cell r="I37" t="str">
            <v>kg</v>
          </cell>
          <cell r="J37">
            <v>1000</v>
          </cell>
        </row>
        <row r="38">
          <cell r="G38" t="str">
            <v>bd</v>
          </cell>
          <cell r="H38" t="str">
            <v>Bét ®¸</v>
          </cell>
          <cell r="I38" t="str">
            <v>kg</v>
          </cell>
          <cell r="J38">
            <v>476.19047619047615</v>
          </cell>
        </row>
        <row r="39">
          <cell r="G39" t="str">
            <v>dt</v>
          </cell>
          <cell r="H39" t="str">
            <v>D©y thÐp d=3mm</v>
          </cell>
          <cell r="I39" t="str">
            <v>kg</v>
          </cell>
          <cell r="J39">
            <v>6333.333333333333</v>
          </cell>
        </row>
        <row r="40">
          <cell r="G40" t="str">
            <v>td</v>
          </cell>
          <cell r="H40" t="str">
            <v>T¨ng ®¬</v>
          </cell>
          <cell r="I40" t="str">
            <v>C¸i</v>
          </cell>
          <cell r="J40">
            <v>10000</v>
          </cell>
        </row>
        <row r="41">
          <cell r="G41" t="str">
            <v>bt</v>
          </cell>
          <cell r="H41" t="str">
            <v>Bao t¶i.</v>
          </cell>
          <cell r="I41" t="str">
            <v>m2</v>
          </cell>
          <cell r="J41">
            <v>3800</v>
          </cell>
        </row>
        <row r="42">
          <cell r="G42" t="str">
            <v>ds</v>
          </cell>
          <cell r="H42" t="str">
            <v>§Êt sÐt dÎo</v>
          </cell>
          <cell r="I42" t="str">
            <v>m3</v>
          </cell>
          <cell r="J42">
            <v>30000</v>
          </cell>
        </row>
        <row r="43">
          <cell r="G43" t="str">
            <v>ph</v>
          </cell>
          <cell r="H43" t="str">
            <v>PhÌn chua</v>
          </cell>
          <cell r="I43" t="str">
            <v>Kg</v>
          </cell>
          <cell r="J43">
            <v>10000</v>
          </cell>
        </row>
        <row r="44">
          <cell r="G44" t="str">
            <v>m16</v>
          </cell>
          <cell r="H44" t="str">
            <v>Bul«ng M16</v>
          </cell>
          <cell r="I44" t="str">
            <v>C¸i</v>
          </cell>
          <cell r="J44">
            <v>2500</v>
          </cell>
        </row>
        <row r="45">
          <cell r="G45" t="str">
            <v>x400</v>
          </cell>
          <cell r="H45" t="str">
            <v>Xim¨ng PC-400</v>
          </cell>
          <cell r="I45" t="str">
            <v>kg</v>
          </cell>
          <cell r="J45">
            <v>851.03723809523808</v>
          </cell>
        </row>
        <row r="46">
          <cell r="G46" t="str">
            <v>d8</v>
          </cell>
          <cell r="H46" t="str">
            <v>ThÐp trßn d=8mm</v>
          </cell>
          <cell r="I46" t="str">
            <v>kg</v>
          </cell>
          <cell r="J46">
            <v>4671.3686666666663</v>
          </cell>
        </row>
        <row r="47">
          <cell r="G47" t="str">
            <v>d10</v>
          </cell>
          <cell r="H47" t="str">
            <v>ThÐp trßn d=10mm</v>
          </cell>
          <cell r="I47" t="str">
            <v>kg</v>
          </cell>
          <cell r="J47">
            <v>4433.2730476190472</v>
          </cell>
        </row>
        <row r="48">
          <cell r="G48" t="str">
            <v>d14</v>
          </cell>
          <cell r="H48" t="str">
            <v>ThÐp trßn d=14mm</v>
          </cell>
          <cell r="I48" t="str">
            <v>kg</v>
          </cell>
          <cell r="J48">
            <v>4347.5591428571424</v>
          </cell>
        </row>
        <row r="49">
          <cell r="G49" t="str">
            <v>gid</v>
          </cell>
          <cell r="H49" t="str">
            <v>GiÊy dÇu</v>
          </cell>
          <cell r="I49" t="str">
            <v>m2</v>
          </cell>
          <cell r="J49">
            <v>7000</v>
          </cell>
        </row>
        <row r="50">
          <cell r="G50" t="str">
            <v>®ay</v>
          </cell>
          <cell r="H50" t="str">
            <v>§ay</v>
          </cell>
          <cell r="I50" t="str">
            <v>kg</v>
          </cell>
          <cell r="J50">
            <v>7000</v>
          </cell>
        </row>
        <row r="51">
          <cell r="G51" t="str">
            <v>xg</v>
          </cell>
          <cell r="H51" t="str">
            <v>X¨ng</v>
          </cell>
          <cell r="I51" t="str">
            <v>kg</v>
          </cell>
          <cell r="J51">
            <v>6440</v>
          </cell>
        </row>
        <row r="52">
          <cell r="G52" t="str">
            <v>«</v>
          </cell>
          <cell r="H52" t="str">
            <v>«xy</v>
          </cell>
          <cell r="I52" t="str">
            <v>chai</v>
          </cell>
          <cell r="J52">
            <v>53000</v>
          </cell>
        </row>
        <row r="53">
          <cell r="G53" t="str">
            <v>th</v>
          </cell>
          <cell r="H53" t="str">
            <v>ThÐp h×nh</v>
          </cell>
          <cell r="I53" t="str">
            <v>kg</v>
          </cell>
          <cell r="J53">
            <v>4671.3686666666663</v>
          </cell>
        </row>
        <row r="54">
          <cell r="G54" t="str">
            <v>t</v>
          </cell>
          <cell r="H54" t="str">
            <v>ThÐp b¶n</v>
          </cell>
          <cell r="I54" t="str">
            <v>kg</v>
          </cell>
          <cell r="J54">
            <v>4671.3686666666663</v>
          </cell>
        </row>
        <row r="55">
          <cell r="G55" t="str">
            <v>d18</v>
          </cell>
          <cell r="H55" t="str">
            <v>ThÐp trßn d=18mm</v>
          </cell>
          <cell r="I55" t="str">
            <v>kg</v>
          </cell>
          <cell r="J55">
            <v>4347.5591428571424</v>
          </cell>
        </row>
        <row r="56">
          <cell r="G56" t="str">
            <v>tba</v>
          </cell>
          <cell r="H56" t="str">
            <v>ThÐp b¶n</v>
          </cell>
          <cell r="I56" t="str">
            <v>kg</v>
          </cell>
          <cell r="J56">
            <v>4671.3686666666663</v>
          </cell>
        </row>
        <row r="57">
          <cell r="G57" t="str">
            <v>xb</v>
          </cell>
          <cell r="H57" t="str">
            <v>§¸ x« bå</v>
          </cell>
          <cell r="I57" t="str">
            <v>m3</v>
          </cell>
          <cell r="J57">
            <v>33333.333333333328</v>
          </cell>
        </row>
        <row r="58">
          <cell r="G58" t="str">
            <v>d22</v>
          </cell>
          <cell r="H58" t="str">
            <v>ThÐp trßn d=22mm</v>
          </cell>
          <cell r="I58" t="str">
            <v>kg</v>
          </cell>
          <cell r="J58">
            <v>4347.5591428571424</v>
          </cell>
        </row>
        <row r="59">
          <cell r="G59" t="str">
            <v>®</v>
          </cell>
          <cell r="H59" t="str">
            <v>§Êt ®Ìn</v>
          </cell>
          <cell r="I59" t="str">
            <v>kg</v>
          </cell>
          <cell r="J59">
            <v>8600</v>
          </cell>
        </row>
        <row r="60">
          <cell r="G60" t="str">
            <v>a</v>
          </cell>
          <cell r="H60" t="str">
            <v>Axªtylen</v>
          </cell>
          <cell r="I60" t="str">
            <v>Chai</v>
          </cell>
          <cell r="J60">
            <v>140000</v>
          </cell>
        </row>
        <row r="61">
          <cell r="G61" t="str">
            <v>m28</v>
          </cell>
          <cell r="H61" t="str">
            <v>Bul«ng M28x105</v>
          </cell>
          <cell r="I61" t="str">
            <v>C¸i</v>
          </cell>
          <cell r="J61">
            <v>5600</v>
          </cell>
        </row>
        <row r="62">
          <cell r="G62" t="str">
            <v>dau</v>
          </cell>
          <cell r="H62" t="str">
            <v>DÇu b«i tr¬n</v>
          </cell>
          <cell r="I62" t="str">
            <v>kg</v>
          </cell>
          <cell r="J62">
            <v>2500</v>
          </cell>
        </row>
        <row r="63">
          <cell r="G63" t="str">
            <v>pc</v>
          </cell>
          <cell r="H63" t="str">
            <v>PhÌn chua</v>
          </cell>
          <cell r="I63" t="str">
            <v>kg</v>
          </cell>
          <cell r="J63">
            <v>9600</v>
          </cell>
        </row>
        <row r="64">
          <cell r="G64" t="str">
            <v>gmc</v>
          </cell>
          <cell r="H64" t="str">
            <v>Gç mÆt cÇu</v>
          </cell>
          <cell r="I64" t="str">
            <v>m3</v>
          </cell>
          <cell r="J64">
            <v>2143480.1533333333</v>
          </cell>
        </row>
        <row r="65">
          <cell r="G65" t="str">
            <v>cc</v>
          </cell>
          <cell r="H65" t="str">
            <v>C©y chèng</v>
          </cell>
          <cell r="I65" t="str">
            <v>C©y</v>
          </cell>
          <cell r="J65">
            <v>8000</v>
          </cell>
        </row>
        <row r="66">
          <cell r="G66" t="str">
            <v>db</v>
          </cell>
          <cell r="H66" t="str">
            <v>D©y buéc</v>
          </cell>
          <cell r="I66" t="str">
            <v>kg</v>
          </cell>
          <cell r="J66">
            <v>6045.454545454545</v>
          </cell>
        </row>
        <row r="67">
          <cell r="G67" t="str">
            <v>d20</v>
          </cell>
          <cell r="H67" t="str">
            <v>ThÐp trßn d=20mm</v>
          </cell>
          <cell r="I67" t="str">
            <v>kg</v>
          </cell>
          <cell r="J67">
            <v>4347.5591428571424</v>
          </cell>
        </row>
        <row r="68">
          <cell r="G68" t="str">
            <v>d25</v>
          </cell>
          <cell r="H68" t="str">
            <v>ThÐp trßn d=25mm</v>
          </cell>
          <cell r="I68" t="str">
            <v>kg</v>
          </cell>
          <cell r="J68">
            <v>4347.5591428571424</v>
          </cell>
        </row>
        <row r="69">
          <cell r="G69" t="str">
            <v>sp</v>
          </cell>
          <cell r="H69" t="str">
            <v>S¬n ph¶n quang</v>
          </cell>
          <cell r="I69" t="str">
            <v>kg</v>
          </cell>
          <cell r="J69">
            <v>80000</v>
          </cell>
        </row>
        <row r="70">
          <cell r="G70" t="str">
            <v>0.5btn</v>
          </cell>
          <cell r="H70" t="str">
            <v>§¸ 0,5x1 (20%)</v>
          </cell>
          <cell r="I70" t="str">
            <v>m3</v>
          </cell>
          <cell r="J70">
            <v>176948.49523809523</v>
          </cell>
        </row>
        <row r="71">
          <cell r="G71" t="str">
            <v>1btn</v>
          </cell>
          <cell r="H71" t="str">
            <v>§¸ 1x2 (30%)</v>
          </cell>
          <cell r="I71" t="str">
            <v>m3</v>
          </cell>
          <cell r="J71">
            <v>176948.49523809523</v>
          </cell>
        </row>
        <row r="72">
          <cell r="G72" t="str">
            <v>cbtn</v>
          </cell>
          <cell r="H72" t="str">
            <v>C¸t (43%)</v>
          </cell>
          <cell r="I72" t="str">
            <v>m3</v>
          </cell>
          <cell r="J72">
            <v>147541.19999999998</v>
          </cell>
        </row>
        <row r="73">
          <cell r="G73" t="str">
            <v>nbtn</v>
          </cell>
          <cell r="H73" t="str">
            <v>Nhùa (5,8%)</v>
          </cell>
          <cell r="I73" t="str">
            <v>kg</v>
          </cell>
          <cell r="J73">
            <v>3689.18</v>
          </cell>
        </row>
        <row r="74">
          <cell r="G74" t="str">
            <v>#p</v>
          </cell>
          <cell r="H74" t="str">
            <v>VËt liÖu phô</v>
          </cell>
          <cell r="I74" t="str">
            <v>%</v>
          </cell>
        </row>
        <row r="75">
          <cell r="G75" t="str">
            <v>&gt;18</v>
          </cell>
          <cell r="H75" t="str">
            <v>ThÐp trßn d&gt;18mm</v>
          </cell>
          <cell r="I75" t="str">
            <v>kg</v>
          </cell>
        </row>
        <row r="76">
          <cell r="G76" t="str">
            <v>dmn</v>
          </cell>
          <cell r="H76" t="str">
            <v>§¸ m¹t (18%)</v>
          </cell>
          <cell r="I76" t="str">
            <v>m3</v>
          </cell>
        </row>
        <row r="77">
          <cell r="G77" t="str">
            <v>am</v>
          </cell>
          <cell r="H77" t="str">
            <v>§¸ d¨m</v>
          </cell>
          <cell r="I77" t="str">
            <v>m3</v>
          </cell>
        </row>
        <row r="78">
          <cell r="G78" t="str">
            <v>dm</v>
          </cell>
          <cell r="H78" t="str">
            <v>§¸ m¹t</v>
          </cell>
          <cell r="I78" t="str">
            <v>m3</v>
          </cell>
        </row>
        <row r="79">
          <cell r="G79" t="str">
            <v>ddtc</v>
          </cell>
          <cell r="H79" t="str">
            <v>§¸ d¨m tiªu chuÈn</v>
          </cell>
          <cell r="I79" t="str">
            <v>m3</v>
          </cell>
        </row>
        <row r="80">
          <cell r="G80" t="str">
            <v>dhc</v>
          </cell>
          <cell r="H80" t="str">
            <v>§Êt h÷u c¬</v>
          </cell>
          <cell r="I80" t="str">
            <v>m3</v>
          </cell>
        </row>
        <row r="81">
          <cell r="G81" t="str">
            <v>dg</v>
          </cell>
          <cell r="H81" t="str">
            <v>§inh ®­êng</v>
          </cell>
          <cell r="I81" t="str">
            <v>C¸i</v>
          </cell>
        </row>
        <row r="82">
          <cell r="G82" t="str">
            <v>cr</v>
          </cell>
          <cell r="H82" t="str">
            <v>§inh Cr¨mpong</v>
          </cell>
          <cell r="I82" t="str">
            <v>C¸i</v>
          </cell>
          <cell r="J82">
            <v>2500</v>
          </cell>
        </row>
        <row r="83">
          <cell r="G83" t="str">
            <v>m20</v>
          </cell>
          <cell r="H83" t="str">
            <v>Bul«ng M20</v>
          </cell>
          <cell r="I83" t="str">
            <v>C¸i</v>
          </cell>
          <cell r="J83">
            <v>5000</v>
          </cell>
        </row>
        <row r="84">
          <cell r="G84" t="str">
            <v>cgo</v>
          </cell>
          <cell r="H84" t="str">
            <v>Cäc gç d=8-10cm</v>
          </cell>
          <cell r="I84" t="str">
            <v>m</v>
          </cell>
        </row>
        <row r="85">
          <cell r="G85" t="str">
            <v>ctre</v>
          </cell>
          <cell r="H85" t="str">
            <v>Cäc tre</v>
          </cell>
          <cell r="I85" t="str">
            <v>m</v>
          </cell>
        </row>
        <row r="86">
          <cell r="G86" t="str">
            <v>ct</v>
          </cell>
          <cell r="H86" t="str">
            <v>Cèt thÐp</v>
          </cell>
          <cell r="I86" t="str">
            <v>kg</v>
          </cell>
        </row>
        <row r="87">
          <cell r="G87" t="str">
            <v>day</v>
          </cell>
          <cell r="H87" t="str">
            <v>D©y</v>
          </cell>
          <cell r="I87" t="str">
            <v>kg</v>
          </cell>
        </row>
        <row r="88">
          <cell r="G88" t="str">
            <v>o</v>
          </cell>
          <cell r="H88" t="str">
            <v>èng ®æ d=300</v>
          </cell>
          <cell r="I88" t="str">
            <v xml:space="preserve">m </v>
          </cell>
        </row>
        <row r="89">
          <cell r="G89" t="str">
            <v>o60</v>
          </cell>
          <cell r="H89" t="str">
            <v>èng d=60cm; L=4m</v>
          </cell>
          <cell r="I89" t="str">
            <v>èng</v>
          </cell>
        </row>
        <row r="90">
          <cell r="G90" t="str">
            <v>o100</v>
          </cell>
          <cell r="H90" t="str">
            <v>èng d=100cm; L=1m</v>
          </cell>
          <cell r="I90" t="str">
            <v>m</v>
          </cell>
        </row>
        <row r="91">
          <cell r="G91" t="str">
            <v>on</v>
          </cell>
          <cell r="H91" t="str">
            <v>èng nèi</v>
          </cell>
          <cell r="I91" t="str">
            <v>m</v>
          </cell>
        </row>
        <row r="92">
          <cell r="G92" t="str">
            <v>ot</v>
          </cell>
          <cell r="H92" t="str">
            <v>èng thÐp luån c¸p</v>
          </cell>
          <cell r="I92" t="str">
            <v>m</v>
          </cell>
        </row>
        <row r="93">
          <cell r="G93" t="str">
            <v>g25x25</v>
          </cell>
          <cell r="H93" t="str">
            <v>G¹ch 25x25</v>
          </cell>
          <cell r="I93" t="str">
            <v>Viªn</v>
          </cell>
        </row>
        <row r="94">
          <cell r="G94" t="str">
            <v>go</v>
          </cell>
          <cell r="H94" t="str">
            <v>G¹ch èng 10x10x20</v>
          </cell>
          <cell r="I94" t="str">
            <v>viªn</v>
          </cell>
        </row>
        <row r="95">
          <cell r="G95" t="str">
            <v>gt</v>
          </cell>
          <cell r="H95" t="str">
            <v xml:space="preserve">G¹ch thÎ </v>
          </cell>
          <cell r="I95" t="str">
            <v>viªn</v>
          </cell>
        </row>
        <row r="96">
          <cell r="G96" t="str">
            <v>gk</v>
          </cell>
          <cell r="H96" t="str">
            <v>Gç kª</v>
          </cell>
          <cell r="I96" t="str">
            <v>m3</v>
          </cell>
          <cell r="J96">
            <v>1279992.2066666668</v>
          </cell>
        </row>
        <row r="97">
          <cell r="G97" t="str">
            <v>gd</v>
          </cell>
          <cell r="H97" t="str">
            <v>Gç lµm khe co gian</v>
          </cell>
          <cell r="I97" t="str">
            <v>m3</v>
          </cell>
        </row>
        <row r="98">
          <cell r="G98" t="str">
            <v>ll</v>
          </cell>
          <cell r="H98" t="str">
            <v>LËp l¸ch</v>
          </cell>
          <cell r="I98" t="str">
            <v xml:space="preserve">bé </v>
          </cell>
          <cell r="J98">
            <v>200000</v>
          </cell>
        </row>
        <row r="99">
          <cell r="G99" t="str">
            <v>lc</v>
          </cell>
          <cell r="H99" t="str">
            <v>L­ìi c­a s¾t</v>
          </cell>
          <cell r="I99" t="str">
            <v>C¸i</v>
          </cell>
        </row>
        <row r="100">
          <cell r="G100" t="str">
            <v>lt</v>
          </cell>
          <cell r="H100" t="str">
            <v>L­íi thÐp ®Þnh vÞ</v>
          </cell>
          <cell r="I100" t="str">
            <v>kg</v>
          </cell>
        </row>
        <row r="101">
          <cell r="G101" t="str">
            <v>nt</v>
          </cell>
          <cell r="H101" t="str">
            <v>Nhò t­¬ng 60% nhùa</v>
          </cell>
          <cell r="I101" t="str">
            <v>Kg</v>
          </cell>
        </row>
        <row r="102">
          <cell r="G102" t="str">
            <v>r</v>
          </cell>
          <cell r="H102" t="str">
            <v>Ray</v>
          </cell>
          <cell r="I102" t="str">
            <v>kg</v>
          </cell>
          <cell r="J102">
            <v>4500</v>
          </cell>
        </row>
        <row r="103">
          <cell r="G103" t="str">
            <v>tv</v>
          </cell>
          <cell r="H103" t="str">
            <v>Tµ vÑt gç (14x20x180)</v>
          </cell>
          <cell r="I103" t="str">
            <v>thanh</v>
          </cell>
          <cell r="J103">
            <v>108031.39972800002</v>
          </cell>
        </row>
        <row r="104">
          <cell r="G104" t="str">
            <v>gcn</v>
          </cell>
          <cell r="H104" t="str">
            <v>Gç chång nÒ (14x18x140)</v>
          </cell>
          <cell r="I104" t="str">
            <v>thanh</v>
          </cell>
          <cell r="J104">
            <v>75621.979809600001</v>
          </cell>
        </row>
        <row r="105">
          <cell r="G105" t="str">
            <v>tg</v>
          </cell>
          <cell r="H105" t="str">
            <v>ThÐp gãc</v>
          </cell>
          <cell r="I105" t="str">
            <v>kg</v>
          </cell>
        </row>
        <row r="106">
          <cell r="G106" t="str">
            <v>i</v>
          </cell>
          <cell r="H106" t="str">
            <v>ThÐp I</v>
          </cell>
          <cell r="I106" t="str">
            <v>kg</v>
          </cell>
        </row>
        <row r="107">
          <cell r="G107" t="str">
            <v>tr</v>
          </cell>
          <cell r="H107" t="str">
            <v>ThÐp trßn</v>
          </cell>
          <cell r="I107" t="str">
            <v>kg</v>
          </cell>
          <cell r="J107">
            <v>4671.3686666666663</v>
          </cell>
        </row>
        <row r="108">
          <cell r="G108">
            <v>10</v>
          </cell>
          <cell r="H108" t="str">
            <v>ThÐp trßn d&lt;=10mm</v>
          </cell>
          <cell r="I108" t="str">
            <v>kg</v>
          </cell>
        </row>
        <row r="109">
          <cell r="G109" t="str">
            <v>t4-6</v>
          </cell>
          <cell r="H109" t="str">
            <v>ThÐp trßn d=4-6mm</v>
          </cell>
          <cell r="I109" t="str">
            <v>kg</v>
          </cell>
        </row>
        <row r="110">
          <cell r="G110" t="str">
            <v>d4</v>
          </cell>
          <cell r="H110" t="str">
            <v>ThÐp trßn d=4mm</v>
          </cell>
          <cell r="I110" t="str">
            <v>kg</v>
          </cell>
        </row>
        <row r="111">
          <cell r="G111" t="str">
            <v>d32</v>
          </cell>
          <cell r="H111" t="str">
            <v>ThÐp trßn d=32mm</v>
          </cell>
          <cell r="I111" t="str">
            <v>kg</v>
          </cell>
          <cell r="J111">
            <v>4347.5591428571424</v>
          </cell>
        </row>
        <row r="112">
          <cell r="G112" t="str">
            <v>&gt;10</v>
          </cell>
          <cell r="H112" t="str">
            <v>ThÐp trßn d&gt;10mm</v>
          </cell>
          <cell r="I112" t="str">
            <v>kg</v>
          </cell>
        </row>
        <row r="113">
          <cell r="G113" t="str">
            <v>vl</v>
          </cell>
          <cell r="H113" t="str">
            <v>V÷a lãt</v>
          </cell>
          <cell r="I113" t="str">
            <v>m3</v>
          </cell>
        </row>
        <row r="114">
          <cell r="G114" t="str">
            <v>vu</v>
          </cell>
          <cell r="H114" t="str">
            <v>V÷a M</v>
          </cell>
          <cell r="I114" t="str">
            <v>m3</v>
          </cell>
        </row>
        <row r="115">
          <cell r="G115" t="str">
            <v>bbcn</v>
          </cell>
          <cell r="H115" t="str">
            <v>BiÓn b¸o tªn cÇu</v>
          </cell>
          <cell r="I115" t="str">
            <v>C¸i</v>
          </cell>
          <cell r="J115">
            <v>450000</v>
          </cell>
        </row>
        <row r="116">
          <cell r="G116" t="str">
            <v>vmm</v>
          </cell>
          <cell r="H116" t="str">
            <v xml:space="preserve">V÷a miÕt m¹ch </v>
          </cell>
          <cell r="I116" t="str">
            <v>m3</v>
          </cell>
        </row>
        <row r="117">
          <cell r="G117" t="str">
            <v>xmt</v>
          </cell>
          <cell r="H117" t="str">
            <v>Xim¨ng tr¾ng</v>
          </cell>
          <cell r="I117" t="str">
            <v>kg</v>
          </cell>
        </row>
        <row r="118">
          <cell r="G118" t="str">
            <v>Tra nh©n c«ng</v>
          </cell>
          <cell r="J118" t="str">
            <v>§­êng</v>
          </cell>
        </row>
        <row r="119">
          <cell r="G119">
            <v>2.5</v>
          </cell>
          <cell r="H119" t="str">
            <v>Nh©n c«ng bËc 2,5/7</v>
          </cell>
          <cell r="I119" t="str">
            <v xml:space="preserve">C«ng </v>
          </cell>
          <cell r="J119">
            <v>12517</v>
          </cell>
        </row>
        <row r="120">
          <cell r="G120">
            <v>2.7</v>
          </cell>
          <cell r="H120" t="str">
            <v>Nh©n c«ng bËc 2,7/7</v>
          </cell>
          <cell r="I120" t="str">
            <v xml:space="preserve">C«ng </v>
          </cell>
          <cell r="J120">
            <v>12755</v>
          </cell>
        </row>
        <row r="121">
          <cell r="G121">
            <v>3</v>
          </cell>
          <cell r="H121" t="str">
            <v>Nh©n c«ng bËc 3,0/7</v>
          </cell>
          <cell r="I121" t="str">
            <v xml:space="preserve">C«ng </v>
          </cell>
          <cell r="J121">
            <v>13111</v>
          </cell>
        </row>
        <row r="122">
          <cell r="G122">
            <v>3.2</v>
          </cell>
          <cell r="H122" t="str">
            <v>Nh©n c«ng bËc 3,2/7</v>
          </cell>
          <cell r="I122" t="str">
            <v xml:space="preserve">C«ng </v>
          </cell>
          <cell r="J122">
            <v>13390</v>
          </cell>
        </row>
        <row r="123">
          <cell r="G123">
            <v>3.5</v>
          </cell>
          <cell r="H123" t="str">
            <v>Nh©n c«ng bËc 3,5/7</v>
          </cell>
          <cell r="I123" t="str">
            <v xml:space="preserve">C«ng </v>
          </cell>
          <cell r="J123">
            <v>13808</v>
          </cell>
        </row>
        <row r="124">
          <cell r="G124">
            <v>3.7</v>
          </cell>
          <cell r="H124" t="str">
            <v>Nh©n c«ng bËc 3,7/7</v>
          </cell>
          <cell r="I124" t="str">
            <v xml:space="preserve">C«ng </v>
          </cell>
          <cell r="J124">
            <v>14088</v>
          </cell>
        </row>
        <row r="125">
          <cell r="G125" t="str">
            <v>n4</v>
          </cell>
          <cell r="H125" t="str">
            <v>Nh©n c«ng bËc 4,0/7</v>
          </cell>
          <cell r="I125" t="str">
            <v xml:space="preserve">C«ng </v>
          </cell>
          <cell r="J125">
            <v>14506</v>
          </cell>
        </row>
        <row r="126">
          <cell r="G126">
            <v>4.5</v>
          </cell>
          <cell r="H126" t="str">
            <v>Nh©n c«ng bËc 4,5/7</v>
          </cell>
          <cell r="I126" t="str">
            <v xml:space="preserve">C«ng </v>
          </cell>
          <cell r="J126">
            <v>15937</v>
          </cell>
        </row>
        <row r="127">
          <cell r="J127" t="str">
            <v>cÇu</v>
          </cell>
        </row>
        <row r="128">
          <cell r="G128" t="str">
            <v>2,5c</v>
          </cell>
          <cell r="H128" t="str">
            <v>Nh©n c«ng bËc 2,5/7</v>
          </cell>
          <cell r="I128" t="str">
            <v xml:space="preserve">C«ng </v>
          </cell>
          <cell r="J128">
            <v>13215</v>
          </cell>
        </row>
        <row r="129">
          <cell r="G129" t="str">
            <v>2,7c</v>
          </cell>
          <cell r="H129" t="str">
            <v>Nh©n c«ng bËc 2,7/7</v>
          </cell>
          <cell r="I129" t="str">
            <v xml:space="preserve">C«ng </v>
          </cell>
          <cell r="J129">
            <v>13481</v>
          </cell>
        </row>
        <row r="130">
          <cell r="G130" t="str">
            <v>3c</v>
          </cell>
          <cell r="H130" t="str">
            <v>Nh©n c«ng bËc 3,0/7</v>
          </cell>
          <cell r="I130" t="str">
            <v xml:space="preserve">C«ng </v>
          </cell>
          <cell r="J130">
            <v>13878</v>
          </cell>
        </row>
        <row r="131">
          <cell r="G131" t="str">
            <v>3,2c</v>
          </cell>
          <cell r="H131" t="str">
            <v>Nh©n c«ng bËc 3,2/7</v>
          </cell>
          <cell r="I131" t="str">
            <v xml:space="preserve">C«ng </v>
          </cell>
          <cell r="J131">
            <v>14171</v>
          </cell>
        </row>
        <row r="132">
          <cell r="G132" t="str">
            <v>3,5c</v>
          </cell>
          <cell r="H132" t="str">
            <v>Nh©n c«ng bËc 3,5/7</v>
          </cell>
          <cell r="I132" t="str">
            <v xml:space="preserve">C«ng </v>
          </cell>
          <cell r="J132">
            <v>14611</v>
          </cell>
        </row>
        <row r="133">
          <cell r="G133" t="str">
            <v>3,7c</v>
          </cell>
          <cell r="H133" t="str">
            <v>Nh©n c«ng bËc 3,7/7</v>
          </cell>
          <cell r="I133" t="str">
            <v xml:space="preserve">C«ng </v>
          </cell>
          <cell r="J133">
            <v>14904</v>
          </cell>
        </row>
        <row r="134">
          <cell r="G134" t="str">
            <v>4c</v>
          </cell>
          <cell r="H134" t="str">
            <v>Nh©n c«ng bËc 4,0/7</v>
          </cell>
          <cell r="I134" t="str">
            <v xml:space="preserve">C«ng </v>
          </cell>
          <cell r="J134">
            <v>15344</v>
          </cell>
        </row>
        <row r="135">
          <cell r="G135" t="str">
            <v>4,5c</v>
          </cell>
          <cell r="H135" t="str">
            <v>Nh©n c«ng bËc 4,5/7</v>
          </cell>
          <cell r="I135" t="str">
            <v xml:space="preserve">C«ng </v>
          </cell>
          <cell r="J135">
            <v>16914</v>
          </cell>
        </row>
        <row r="137">
          <cell r="G137" t="str">
            <v>TRA MAÏY TC</v>
          </cell>
        </row>
        <row r="138">
          <cell r="G138" t="str">
            <v>bv</v>
          </cell>
          <cell r="H138" t="str">
            <v>B¬m v÷a XM</v>
          </cell>
          <cell r="I138" t="str">
            <v>Ca</v>
          </cell>
          <cell r="J138">
            <v>125828</v>
          </cell>
        </row>
        <row r="139">
          <cell r="G139" t="str">
            <v>mr50</v>
          </cell>
          <cell r="H139" t="str">
            <v>M¸y r¶i 50-60m3/h</v>
          </cell>
          <cell r="I139" t="str">
            <v>Ca</v>
          </cell>
          <cell r="J139">
            <v>1177680</v>
          </cell>
        </row>
        <row r="140">
          <cell r="G140" t="str">
            <v>c10t</v>
          </cell>
          <cell r="H140" t="str">
            <v>CÈu 10T</v>
          </cell>
          <cell r="I140" t="str">
            <v>Ca</v>
          </cell>
          <cell r="J140">
            <v>615511</v>
          </cell>
        </row>
        <row r="141">
          <cell r="G141" t="str">
            <v>c5t</v>
          </cell>
          <cell r="H141" t="str">
            <v>CÈu 5T</v>
          </cell>
          <cell r="I141" t="str">
            <v>Ca</v>
          </cell>
          <cell r="J141">
            <v>292034</v>
          </cell>
        </row>
        <row r="142">
          <cell r="G142" t="str">
            <v>c16t</v>
          </cell>
          <cell r="H142" t="str">
            <v>CÈu 16T</v>
          </cell>
          <cell r="I142" t="str">
            <v>Ca</v>
          </cell>
          <cell r="J142">
            <v>823425</v>
          </cell>
        </row>
        <row r="143">
          <cell r="G143" t="str">
            <v>c25T</v>
          </cell>
          <cell r="H143" t="str">
            <v>CÈu 25T</v>
          </cell>
          <cell r="I143" t="str">
            <v>Ca</v>
          </cell>
          <cell r="J143">
            <v>1148366</v>
          </cell>
        </row>
        <row r="144">
          <cell r="G144" t="str">
            <v>50t</v>
          </cell>
          <cell r="H144" t="str">
            <v>CÈu xÝch 50T</v>
          </cell>
          <cell r="I144" t="str">
            <v>Ca</v>
          </cell>
          <cell r="J144">
            <v>1639226</v>
          </cell>
        </row>
        <row r="145">
          <cell r="G145" t="str">
            <v>k250</v>
          </cell>
          <cell r="H145" t="str">
            <v>KÝch 250T</v>
          </cell>
          <cell r="I145" t="str">
            <v>Ca</v>
          </cell>
          <cell r="J145">
            <v>86813</v>
          </cell>
        </row>
        <row r="146">
          <cell r="G146" t="str">
            <v>k500</v>
          </cell>
          <cell r="H146" t="str">
            <v>KÝch 500T</v>
          </cell>
          <cell r="I146" t="str">
            <v>Ca</v>
          </cell>
          <cell r="J146">
            <v>102248</v>
          </cell>
        </row>
        <row r="147">
          <cell r="G147" t="str">
            <v>db1</v>
          </cell>
          <cell r="H147" t="str">
            <v>M¸y ®Çm bµn 1KW</v>
          </cell>
          <cell r="I147" t="str">
            <v>Ca</v>
          </cell>
          <cell r="J147">
            <v>32525</v>
          </cell>
        </row>
        <row r="148">
          <cell r="G148" t="str">
            <v>b75</v>
          </cell>
          <cell r="H148" t="str">
            <v>M¸y b¬m n­íc 75CV</v>
          </cell>
          <cell r="I148" t="str">
            <v>Ca</v>
          </cell>
          <cell r="J148">
            <v>466499</v>
          </cell>
        </row>
        <row r="149">
          <cell r="G149" t="str">
            <v>b20</v>
          </cell>
          <cell r="H149" t="str">
            <v>M¸y b¬m n­íc 20CV</v>
          </cell>
          <cell r="I149" t="str">
            <v>Ca</v>
          </cell>
          <cell r="J149">
            <v>140009</v>
          </cell>
        </row>
        <row r="150">
          <cell r="G150" t="str">
            <v>cg</v>
          </cell>
          <cell r="H150" t="str">
            <v>M¸y c¾t èng</v>
          </cell>
          <cell r="I150" t="str">
            <v>Ca</v>
          </cell>
          <cell r="J150">
            <v>46496</v>
          </cell>
        </row>
        <row r="151">
          <cell r="G151" t="str">
            <v>cth</v>
          </cell>
          <cell r="H151" t="str">
            <v>M¸y c¾t thÐp</v>
          </cell>
          <cell r="I151" t="str">
            <v>Ca</v>
          </cell>
          <cell r="J151">
            <v>164322</v>
          </cell>
        </row>
        <row r="152">
          <cell r="G152" t="str">
            <v>cong</v>
          </cell>
          <cell r="H152" t="str">
            <v>M¸y cuèn èng</v>
          </cell>
          <cell r="I152" t="str">
            <v>Ca</v>
          </cell>
          <cell r="J152">
            <v>43589</v>
          </cell>
        </row>
        <row r="153">
          <cell r="G153" t="str">
            <v>h23</v>
          </cell>
          <cell r="H153" t="str">
            <v>M¸y hµn 23KW</v>
          </cell>
          <cell r="I153" t="str">
            <v>Ca</v>
          </cell>
          <cell r="J153">
            <v>77338</v>
          </cell>
        </row>
        <row r="154">
          <cell r="G154" t="str">
            <v>m#</v>
          </cell>
          <cell r="H154" t="str">
            <v>M¸y kh¸c</v>
          </cell>
          <cell r="I154" t="str">
            <v>%</v>
          </cell>
        </row>
        <row r="155">
          <cell r="G155" t="str">
            <v>nk</v>
          </cell>
          <cell r="H155" t="str">
            <v>M¸y nÐn khÝ 10m3/h</v>
          </cell>
          <cell r="I155" t="str">
            <v>Ca</v>
          </cell>
          <cell r="J155">
            <v>28854</v>
          </cell>
        </row>
        <row r="156">
          <cell r="G156" t="str">
            <v>250l</v>
          </cell>
          <cell r="H156" t="str">
            <v>M¸y trén 250l</v>
          </cell>
          <cell r="I156" t="str">
            <v>Ca</v>
          </cell>
          <cell r="J156">
            <v>96272</v>
          </cell>
        </row>
        <row r="157">
          <cell r="G157" t="str">
            <v>80l</v>
          </cell>
          <cell r="H157" t="str">
            <v>M¸y trén v÷a 80l</v>
          </cell>
          <cell r="I157" t="str">
            <v>Ca</v>
          </cell>
          <cell r="J157">
            <v>45294</v>
          </cell>
        </row>
        <row r="158">
          <cell r="G158" t="str">
            <v>vt</v>
          </cell>
          <cell r="H158" t="str">
            <v>M¸y vËn th¨ng 0,8T</v>
          </cell>
          <cell r="I158" t="str">
            <v>Ca</v>
          </cell>
          <cell r="J158">
            <v>54495</v>
          </cell>
        </row>
        <row r="159">
          <cell r="G159" t="str">
            <v>pl3</v>
          </cell>
          <cell r="H159" t="str">
            <v>Pal¨ng xÝch 3T</v>
          </cell>
          <cell r="I159" t="str">
            <v>Ca</v>
          </cell>
          <cell r="J159">
            <v>90447</v>
          </cell>
        </row>
        <row r="160">
          <cell r="G160" t="str">
            <v>200t</v>
          </cell>
          <cell r="H160" t="str">
            <v>Sµ lan 200T</v>
          </cell>
          <cell r="I160" t="str">
            <v>Ca</v>
          </cell>
          <cell r="J160">
            <v>325023</v>
          </cell>
        </row>
        <row r="161">
          <cell r="G161" t="str">
            <v>400t</v>
          </cell>
          <cell r="H161" t="str">
            <v>Sµ lan 400T</v>
          </cell>
          <cell r="I161" t="str">
            <v>Ca</v>
          </cell>
          <cell r="J161">
            <v>670875</v>
          </cell>
        </row>
        <row r="162">
          <cell r="G162" t="str">
            <v>toi5</v>
          </cell>
          <cell r="H162" t="str">
            <v>Têi ®iÖn 5T</v>
          </cell>
          <cell r="I162" t="str">
            <v>Ca</v>
          </cell>
          <cell r="J162">
            <v>70440</v>
          </cell>
        </row>
        <row r="163">
          <cell r="G163" t="str">
            <v>150cv</v>
          </cell>
          <cell r="H163" t="str">
            <v>Tµu kÐo 150cv</v>
          </cell>
          <cell r="I163" t="str">
            <v>Ca</v>
          </cell>
          <cell r="J163">
            <v>775474</v>
          </cell>
        </row>
        <row r="164">
          <cell r="G164" t="str">
            <v>ld</v>
          </cell>
          <cell r="H164" t="str">
            <v>Xe lao dÇm</v>
          </cell>
          <cell r="I164" t="str">
            <v>Ca</v>
          </cell>
          <cell r="J164">
            <v>2382049</v>
          </cell>
        </row>
        <row r="165">
          <cell r="G165" t="str">
            <v>mu110</v>
          </cell>
          <cell r="H165" t="str">
            <v>M¸y ñi 110cv</v>
          </cell>
          <cell r="I165" t="str">
            <v>Ca</v>
          </cell>
          <cell r="J165">
            <v>669348</v>
          </cell>
        </row>
        <row r="166">
          <cell r="G166" t="str">
            <v>ms110</v>
          </cell>
          <cell r="H166" t="str">
            <v>M¸y san 110cv</v>
          </cell>
          <cell r="I166" t="str">
            <v>Ca</v>
          </cell>
          <cell r="J166">
            <v>584271</v>
          </cell>
        </row>
        <row r="167">
          <cell r="G167" t="str">
            <v>dbl25</v>
          </cell>
          <cell r="H167" t="str">
            <v>§Çm b¸nh lèp 25T</v>
          </cell>
          <cell r="I167" t="str">
            <v>Ca</v>
          </cell>
          <cell r="J167">
            <v>505651</v>
          </cell>
        </row>
        <row r="168">
          <cell r="G168" t="str">
            <v>ottn5</v>
          </cell>
          <cell r="H168" t="str">
            <v>¤t« t­íi n­íc 5m3</v>
          </cell>
          <cell r="I168" t="str">
            <v>Ca</v>
          </cell>
          <cell r="J168">
            <v>343052</v>
          </cell>
        </row>
        <row r="169">
          <cell r="G169" t="str">
            <v>md25</v>
          </cell>
          <cell r="H169" t="str">
            <v>M¸y ®Çm 25T</v>
          </cell>
          <cell r="I169" t="str">
            <v>Ca</v>
          </cell>
          <cell r="J169">
            <v>505651</v>
          </cell>
        </row>
        <row r="170">
          <cell r="G170" t="str">
            <v>md9</v>
          </cell>
          <cell r="H170" t="str">
            <v>M¸y ®Çm 9T</v>
          </cell>
          <cell r="I170" t="str">
            <v>Ca</v>
          </cell>
          <cell r="J170">
            <v>443844</v>
          </cell>
        </row>
        <row r="171">
          <cell r="G171" t="str">
            <v>mr</v>
          </cell>
          <cell r="H171" t="str">
            <v>M¸y r¶i 20T/h</v>
          </cell>
          <cell r="I171" t="str">
            <v>Ca</v>
          </cell>
          <cell r="J171">
            <v>643252</v>
          </cell>
        </row>
        <row r="172">
          <cell r="G172" t="str">
            <v>l10</v>
          </cell>
          <cell r="H172" t="str">
            <v>Lu 10T</v>
          </cell>
          <cell r="I172" t="str">
            <v>Ca</v>
          </cell>
          <cell r="J172">
            <v>288922</v>
          </cell>
        </row>
        <row r="173">
          <cell r="G173" t="str">
            <v>l8.5</v>
          </cell>
          <cell r="H173" t="str">
            <v>M¸y lu 8.5T</v>
          </cell>
          <cell r="I173" t="str">
            <v>Ca</v>
          </cell>
          <cell r="J173">
            <v>252823</v>
          </cell>
        </row>
        <row r="174">
          <cell r="G174" t="str">
            <v>lbl16</v>
          </cell>
          <cell r="H174" t="str">
            <v>Lu b¸nh lèp 16T</v>
          </cell>
          <cell r="I174" t="str">
            <v>Ca</v>
          </cell>
          <cell r="J174">
            <v>432053</v>
          </cell>
        </row>
        <row r="175">
          <cell r="G175" t="str">
            <v>tt20-25</v>
          </cell>
          <cell r="H175" t="str">
            <v>Tr¹m trén 20-25T/h</v>
          </cell>
          <cell r="I175" t="str">
            <v>Ca</v>
          </cell>
          <cell r="J175">
            <v>5156262</v>
          </cell>
        </row>
        <row r="176">
          <cell r="G176" t="str">
            <v>mx0.6</v>
          </cell>
          <cell r="H176" t="str">
            <v>M¸y xóc 0,6m3</v>
          </cell>
          <cell r="I176" t="str">
            <v>Ca</v>
          </cell>
          <cell r="J176">
            <v>469958</v>
          </cell>
        </row>
        <row r="177">
          <cell r="G177" t="str">
            <v>mx1,25</v>
          </cell>
          <cell r="H177" t="str">
            <v>M¸y xóc 1,25m3</v>
          </cell>
          <cell r="I177" t="str">
            <v>Ca</v>
          </cell>
          <cell r="J177">
            <v>713258</v>
          </cell>
        </row>
        <row r="178">
          <cell r="G178" t="str">
            <v>lr25</v>
          </cell>
          <cell r="H178" t="str">
            <v>Lu rung 25T</v>
          </cell>
          <cell r="I178" t="str">
            <v>Ca</v>
          </cell>
          <cell r="J178">
            <v>928648</v>
          </cell>
        </row>
        <row r="179">
          <cell r="G179" t="str">
            <v>ottn7t</v>
          </cell>
          <cell r="H179" t="str">
            <v>¤t« t­íi nhùa 7T</v>
          </cell>
          <cell r="I179" t="str">
            <v>Ca</v>
          </cell>
          <cell r="J179">
            <v>745096</v>
          </cell>
        </row>
        <row r="180">
          <cell r="G180" t="str">
            <v>ot7t</v>
          </cell>
          <cell r="H180" t="str">
            <v>¤t« tù ®æ 7T</v>
          </cell>
          <cell r="I180" t="str">
            <v>Ca</v>
          </cell>
          <cell r="J180">
            <v>444551</v>
          </cell>
        </row>
        <row r="181">
          <cell r="G181" t="str">
            <v>ot10t</v>
          </cell>
          <cell r="H181" t="str">
            <v>¤t« tù ®æ 10T</v>
          </cell>
          <cell r="I181" t="str">
            <v>Ca</v>
          </cell>
          <cell r="J181">
            <v>525740</v>
          </cell>
        </row>
        <row r="182">
          <cell r="G182" t="str">
            <v>dd</v>
          </cell>
          <cell r="H182" t="str">
            <v>M¸y ®Çm dïi 1,5KW</v>
          </cell>
          <cell r="I182" t="str">
            <v>Ca</v>
          </cell>
          <cell r="J182">
            <v>37456</v>
          </cell>
        </row>
        <row r="183">
          <cell r="G183" t="str">
            <v>cu</v>
          </cell>
          <cell r="H183" t="str">
            <v>M¸y c¾t uèn cèt thÐp</v>
          </cell>
          <cell r="I183" t="str">
            <v>Ca</v>
          </cell>
          <cell r="J183">
            <v>39789</v>
          </cell>
        </row>
        <row r="184">
          <cell r="G184" t="str">
            <v>md&lt;=1,25</v>
          </cell>
          <cell r="H184" t="str">
            <v>M¸y ®µo &lt;=1,25m3</v>
          </cell>
          <cell r="I184" t="str">
            <v>Ca</v>
          </cell>
          <cell r="J184">
            <v>1238930</v>
          </cell>
        </row>
        <row r="185">
          <cell r="G185" t="str">
            <v>md&lt;=0.8</v>
          </cell>
          <cell r="H185" t="str">
            <v>M¸y ®µo &lt;=0,8m3</v>
          </cell>
          <cell r="I185" t="str">
            <v>Ca</v>
          </cell>
          <cell r="J185">
            <v>705849</v>
          </cell>
        </row>
        <row r="186">
          <cell r="G186" t="str">
            <v>nk17</v>
          </cell>
          <cell r="H186" t="str">
            <v>M¸y nÐn khÝ 17m3/h</v>
          </cell>
          <cell r="I186" t="str">
            <v>Ca</v>
          </cell>
          <cell r="J186">
            <v>36644</v>
          </cell>
        </row>
        <row r="187">
          <cell r="G187" t="str">
            <v>mu140</v>
          </cell>
          <cell r="H187" t="str">
            <v>M¸y ñi 140cv</v>
          </cell>
          <cell r="I187" t="str">
            <v>Ca</v>
          </cell>
          <cell r="J187">
            <v>865868</v>
          </cell>
        </row>
        <row r="188">
          <cell r="G188" t="str">
            <v>tt50-60</v>
          </cell>
          <cell r="H188" t="str">
            <v>Tr¹m trén 50-60T/h</v>
          </cell>
          <cell r="I188" t="str">
            <v>Ca</v>
          </cell>
          <cell r="J188">
            <v>8261175</v>
          </cell>
        </row>
        <row r="189">
          <cell r="G189" t="str">
            <v>mkxd</v>
          </cell>
          <cell r="H189" t="str">
            <v>M¸y khoan xoay ®Ëp F 65mm</v>
          </cell>
          <cell r="I189" t="str">
            <v>Ca</v>
          </cell>
          <cell r="J189">
            <v>230707</v>
          </cell>
        </row>
        <row r="190">
          <cell r="G190" t="str">
            <v>mk</v>
          </cell>
          <cell r="H190" t="str">
            <v>M¸y khoan cÇm tay F =42mm</v>
          </cell>
          <cell r="I190" t="str">
            <v>Ca</v>
          </cell>
          <cell r="J190">
            <v>35357</v>
          </cell>
        </row>
        <row r="191">
          <cell r="G191" t="str">
            <v>kbt</v>
          </cell>
          <cell r="H191" t="str">
            <v>M¸y khoan bª t«ng cÇm tay</v>
          </cell>
          <cell r="I191" t="str">
            <v>Ca</v>
          </cell>
          <cell r="J191">
            <v>23621</v>
          </cell>
        </row>
        <row r="192">
          <cell r="G192" t="str">
            <v>xdk+m</v>
          </cell>
          <cell r="H192" t="str">
            <v>Xe ®Çu kÐo vµ moãc</v>
          </cell>
          <cell r="I192" t="str">
            <v>Ca</v>
          </cell>
          <cell r="J192">
            <v>582634</v>
          </cell>
        </row>
      </sheetData>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IEU"/>
      <sheetName val="TH cong"/>
      <sheetName val="dtct cong"/>
      <sheetName val="ptdg cong"/>
      <sheetName val="PTDG cau"/>
      <sheetName val="dtct cau"/>
      <sheetName val="th"/>
      <sheetName val="tungphan"/>
      <sheetName val="KSTK-tkkt"/>
      <sheetName val="denbu"/>
      <sheetName val="trabang"/>
      <sheetName val="trabang2"/>
      <sheetName val="trabang3"/>
      <sheetName val="VCTbi"/>
      <sheetName val="VC-DC-DH"/>
      <sheetName val="Tong"/>
      <sheetName val="Chi tiet"/>
      <sheetName val="Sheet2"/>
      <sheetName val="Sheet3"/>
      <sheetName val="00000000"/>
    </sheetNames>
    <sheetDataSet>
      <sheetData sheetId="0"/>
      <sheetData sheetId="1"/>
      <sheetData sheetId="2"/>
      <sheetData sheetId="3" refreshError="1">
        <row r="11">
          <cell r="A11">
            <v>1</v>
          </cell>
        </row>
        <row r="12">
          <cell r="A12">
            <v>2</v>
          </cell>
        </row>
        <row r="13">
          <cell r="A13">
            <v>3</v>
          </cell>
        </row>
        <row r="14">
          <cell r="A14">
            <v>5</v>
          </cell>
        </row>
        <row r="15">
          <cell r="A15">
            <v>6</v>
          </cell>
        </row>
        <row r="16">
          <cell r="A16">
            <v>7</v>
          </cell>
        </row>
        <row r="17">
          <cell r="A17">
            <v>8</v>
          </cell>
        </row>
        <row r="18">
          <cell r="A18">
            <v>9</v>
          </cell>
        </row>
        <row r="19">
          <cell r="A19">
            <v>17</v>
          </cell>
        </row>
        <row r="20">
          <cell r="A20">
            <v>43</v>
          </cell>
        </row>
        <row r="21">
          <cell r="A21">
            <v>44</v>
          </cell>
        </row>
        <row r="22">
          <cell r="A22">
            <v>22</v>
          </cell>
        </row>
        <row r="23">
          <cell r="A23">
            <v>24</v>
          </cell>
        </row>
        <row r="25">
          <cell r="A25">
            <v>38</v>
          </cell>
        </row>
        <row r="26">
          <cell r="A26">
            <v>40</v>
          </cell>
        </row>
        <row r="27">
          <cell r="A27">
            <v>42</v>
          </cell>
        </row>
        <row r="28">
          <cell r="A28">
            <v>43</v>
          </cell>
        </row>
        <row r="29">
          <cell r="A29">
            <v>39</v>
          </cell>
        </row>
        <row r="30">
          <cell r="A30">
            <v>30</v>
          </cell>
        </row>
        <row r="31">
          <cell r="A31">
            <v>31</v>
          </cell>
        </row>
        <row r="32">
          <cell r="A32">
            <v>32</v>
          </cell>
        </row>
        <row r="33">
          <cell r="A33">
            <v>33</v>
          </cell>
        </row>
        <row r="34">
          <cell r="A34">
            <v>34</v>
          </cell>
        </row>
        <row r="35">
          <cell r="A35">
            <v>35</v>
          </cell>
        </row>
        <row r="36">
          <cell r="A36">
            <v>22</v>
          </cell>
        </row>
        <row r="37">
          <cell r="A37">
            <v>23</v>
          </cell>
        </row>
        <row r="39">
          <cell r="A39">
            <v>36</v>
          </cell>
        </row>
        <row r="40">
          <cell r="A40">
            <v>19</v>
          </cell>
        </row>
        <row r="44">
          <cell r="A44">
            <v>1</v>
          </cell>
        </row>
        <row r="45">
          <cell r="A45">
            <v>2</v>
          </cell>
        </row>
        <row r="46">
          <cell r="A46">
            <v>3</v>
          </cell>
        </row>
        <row r="47">
          <cell r="A47">
            <v>5</v>
          </cell>
        </row>
        <row r="48">
          <cell r="A48">
            <v>6</v>
          </cell>
        </row>
        <row r="49">
          <cell r="A49">
            <v>7</v>
          </cell>
        </row>
        <row r="50">
          <cell r="A50">
            <v>8</v>
          </cell>
        </row>
        <row r="51">
          <cell r="A51">
            <v>9</v>
          </cell>
        </row>
        <row r="52">
          <cell r="A52">
            <v>17</v>
          </cell>
        </row>
        <row r="53">
          <cell r="A53">
            <v>43</v>
          </cell>
        </row>
        <row r="54">
          <cell r="A54">
            <v>44</v>
          </cell>
        </row>
        <row r="55">
          <cell r="A55">
            <v>22</v>
          </cell>
        </row>
        <row r="56">
          <cell r="A56">
            <v>24</v>
          </cell>
        </row>
        <row r="58">
          <cell r="A58">
            <v>28</v>
          </cell>
        </row>
        <row r="59">
          <cell r="A59">
            <v>37</v>
          </cell>
        </row>
        <row r="60">
          <cell r="A60">
            <v>25</v>
          </cell>
        </row>
        <row r="61">
          <cell r="A61">
            <v>38</v>
          </cell>
        </row>
        <row r="62">
          <cell r="A62">
            <v>40</v>
          </cell>
        </row>
        <row r="63">
          <cell r="A63">
            <v>42</v>
          </cell>
        </row>
        <row r="64">
          <cell r="A64">
            <v>43</v>
          </cell>
        </row>
        <row r="65">
          <cell r="A65">
            <v>39</v>
          </cell>
        </row>
        <row r="66">
          <cell r="A66">
            <v>22</v>
          </cell>
        </row>
        <row r="67">
          <cell r="A67">
            <v>23</v>
          </cell>
        </row>
        <row r="71">
          <cell r="A71">
            <v>10</v>
          </cell>
        </row>
        <row r="72">
          <cell r="A72">
            <v>11</v>
          </cell>
        </row>
        <row r="73">
          <cell r="A73">
            <v>12</v>
          </cell>
        </row>
        <row r="74">
          <cell r="A74">
            <v>13</v>
          </cell>
        </row>
        <row r="75">
          <cell r="A75">
            <v>15</v>
          </cell>
        </row>
        <row r="76">
          <cell r="A76">
            <v>21</v>
          </cell>
        </row>
        <row r="77">
          <cell r="A77">
            <v>41</v>
          </cell>
        </row>
        <row r="78">
          <cell r="A78">
            <v>25</v>
          </cell>
        </row>
        <row r="79">
          <cell r="A79">
            <v>22</v>
          </cell>
        </row>
        <row r="80">
          <cell r="A80">
            <v>24</v>
          </cell>
        </row>
        <row r="82">
          <cell r="A82">
            <v>28</v>
          </cell>
        </row>
        <row r="83">
          <cell r="A83">
            <v>37</v>
          </cell>
        </row>
        <row r="84">
          <cell r="A84">
            <v>38</v>
          </cell>
        </row>
        <row r="85">
          <cell r="A85">
            <v>40</v>
          </cell>
        </row>
        <row r="86">
          <cell r="A86">
            <v>42</v>
          </cell>
        </row>
        <row r="87">
          <cell r="A87">
            <v>43</v>
          </cell>
        </row>
        <row r="88">
          <cell r="A88">
            <v>25</v>
          </cell>
        </row>
        <row r="89">
          <cell r="A89">
            <v>45</v>
          </cell>
        </row>
        <row r="90">
          <cell r="A90">
            <v>39</v>
          </cell>
        </row>
        <row r="91">
          <cell r="A91">
            <v>22</v>
          </cell>
        </row>
        <row r="92">
          <cell r="A92">
            <v>23</v>
          </cell>
        </row>
        <row r="96">
          <cell r="A96">
            <v>10</v>
          </cell>
        </row>
        <row r="97">
          <cell r="A97">
            <v>11</v>
          </cell>
        </row>
        <row r="98">
          <cell r="A98">
            <v>12</v>
          </cell>
        </row>
        <row r="99">
          <cell r="A99">
            <v>13</v>
          </cell>
        </row>
        <row r="100">
          <cell r="A100">
            <v>15</v>
          </cell>
        </row>
        <row r="101">
          <cell r="A101">
            <v>21</v>
          </cell>
        </row>
        <row r="102">
          <cell r="A102">
            <v>41</v>
          </cell>
        </row>
        <row r="103">
          <cell r="A103">
            <v>25</v>
          </cell>
        </row>
        <row r="104">
          <cell r="A104">
            <v>22</v>
          </cell>
        </row>
        <row r="105">
          <cell r="A105">
            <v>24</v>
          </cell>
        </row>
        <row r="107">
          <cell r="A107">
            <v>28</v>
          </cell>
        </row>
        <row r="108">
          <cell r="A108">
            <v>37</v>
          </cell>
        </row>
        <row r="109">
          <cell r="A109">
            <v>38</v>
          </cell>
        </row>
        <row r="110">
          <cell r="A110">
            <v>40</v>
          </cell>
        </row>
        <row r="111">
          <cell r="A111">
            <v>42</v>
          </cell>
        </row>
        <row r="112">
          <cell r="A112">
            <v>43</v>
          </cell>
        </row>
        <row r="113">
          <cell r="A113">
            <v>25</v>
          </cell>
        </row>
        <row r="114">
          <cell r="A114">
            <v>39</v>
          </cell>
        </row>
        <row r="115">
          <cell r="A115">
            <v>22</v>
          </cell>
        </row>
        <row r="116">
          <cell r="A116">
            <v>23</v>
          </cell>
        </row>
        <row r="120">
          <cell r="A120">
            <v>10</v>
          </cell>
        </row>
        <row r="121">
          <cell r="A121">
            <v>11</v>
          </cell>
        </row>
        <row r="122">
          <cell r="A122">
            <v>12</v>
          </cell>
        </row>
        <row r="123">
          <cell r="A123">
            <v>13</v>
          </cell>
        </row>
        <row r="124">
          <cell r="A124">
            <v>15</v>
          </cell>
        </row>
        <row r="125">
          <cell r="A125">
            <v>21</v>
          </cell>
        </row>
        <row r="126">
          <cell r="A126">
            <v>41</v>
          </cell>
        </row>
        <row r="127">
          <cell r="A127">
            <v>25</v>
          </cell>
        </row>
        <row r="128">
          <cell r="A128">
            <v>22</v>
          </cell>
        </row>
        <row r="129">
          <cell r="A129">
            <v>24</v>
          </cell>
        </row>
        <row r="131">
          <cell r="A131">
            <v>28</v>
          </cell>
        </row>
        <row r="132">
          <cell r="A132">
            <v>37</v>
          </cell>
        </row>
        <row r="133">
          <cell r="A133">
            <v>38</v>
          </cell>
        </row>
        <row r="134">
          <cell r="A134">
            <v>40</v>
          </cell>
        </row>
        <row r="135">
          <cell r="A135">
            <v>42</v>
          </cell>
        </row>
        <row r="136">
          <cell r="A136">
            <v>43</v>
          </cell>
        </row>
        <row r="137">
          <cell r="A137">
            <v>25</v>
          </cell>
        </row>
        <row r="138">
          <cell r="A138">
            <v>39</v>
          </cell>
        </row>
        <row r="139">
          <cell r="A139">
            <v>22</v>
          </cell>
        </row>
        <row r="140">
          <cell r="A140">
            <v>23</v>
          </cell>
        </row>
        <row r="144">
          <cell r="A144">
            <v>1</v>
          </cell>
        </row>
        <row r="145">
          <cell r="A145">
            <v>2</v>
          </cell>
        </row>
        <row r="146">
          <cell r="A146">
            <v>3</v>
          </cell>
        </row>
        <row r="147">
          <cell r="A147">
            <v>5</v>
          </cell>
        </row>
        <row r="148">
          <cell r="A148">
            <v>6</v>
          </cell>
        </row>
        <row r="149">
          <cell r="A149">
            <v>7</v>
          </cell>
        </row>
        <row r="150">
          <cell r="A150">
            <v>8</v>
          </cell>
        </row>
        <row r="151">
          <cell r="A151">
            <v>9</v>
          </cell>
        </row>
        <row r="152">
          <cell r="A152">
            <v>17</v>
          </cell>
        </row>
        <row r="153">
          <cell r="A153">
            <v>43</v>
          </cell>
        </row>
        <row r="154">
          <cell r="A154">
            <v>44</v>
          </cell>
        </row>
        <row r="155">
          <cell r="A155">
            <v>22</v>
          </cell>
        </row>
        <row r="156">
          <cell r="A156">
            <v>24</v>
          </cell>
        </row>
        <row r="158">
          <cell r="A158">
            <v>28</v>
          </cell>
        </row>
        <row r="159">
          <cell r="A159">
            <v>37</v>
          </cell>
        </row>
        <row r="160">
          <cell r="A160">
            <v>25</v>
          </cell>
        </row>
        <row r="161">
          <cell r="A161">
            <v>38</v>
          </cell>
        </row>
        <row r="162">
          <cell r="A162">
            <v>40</v>
          </cell>
        </row>
        <row r="163">
          <cell r="A163">
            <v>42</v>
          </cell>
        </row>
        <row r="164">
          <cell r="A164">
            <v>43</v>
          </cell>
        </row>
        <row r="165">
          <cell r="A165">
            <v>39</v>
          </cell>
        </row>
        <row r="166">
          <cell r="A166">
            <v>22</v>
          </cell>
        </row>
        <row r="167">
          <cell r="A167">
            <v>23</v>
          </cell>
        </row>
        <row r="171">
          <cell r="A171">
            <v>10</v>
          </cell>
        </row>
        <row r="172">
          <cell r="A172">
            <v>11</v>
          </cell>
        </row>
        <row r="173">
          <cell r="A173">
            <v>12</v>
          </cell>
        </row>
        <row r="174">
          <cell r="A174">
            <v>13</v>
          </cell>
        </row>
        <row r="175">
          <cell r="A175">
            <v>16</v>
          </cell>
        </row>
        <row r="176">
          <cell r="A176">
            <v>18</v>
          </cell>
        </row>
        <row r="177">
          <cell r="A177">
            <v>41</v>
          </cell>
        </row>
        <row r="178">
          <cell r="A178">
            <v>25</v>
          </cell>
        </row>
        <row r="179">
          <cell r="A179">
            <v>22</v>
          </cell>
        </row>
        <row r="180">
          <cell r="A180">
            <v>24</v>
          </cell>
        </row>
        <row r="182">
          <cell r="A182">
            <v>28</v>
          </cell>
        </row>
        <row r="183">
          <cell r="A183">
            <v>37</v>
          </cell>
        </row>
        <row r="184">
          <cell r="A184">
            <v>38</v>
          </cell>
        </row>
        <row r="185">
          <cell r="A185">
            <v>40</v>
          </cell>
        </row>
        <row r="186">
          <cell r="A186">
            <v>42</v>
          </cell>
        </row>
        <row r="187">
          <cell r="A187">
            <v>43</v>
          </cell>
        </row>
        <row r="188">
          <cell r="A188">
            <v>25</v>
          </cell>
        </row>
        <row r="189">
          <cell r="A189">
            <v>39</v>
          </cell>
        </row>
        <row r="190">
          <cell r="A190">
            <v>45</v>
          </cell>
        </row>
        <row r="191">
          <cell r="A191">
            <v>22</v>
          </cell>
        </row>
        <row r="192">
          <cell r="A192">
            <v>23</v>
          </cell>
        </row>
        <row r="196">
          <cell r="A196">
            <v>10</v>
          </cell>
        </row>
        <row r="197">
          <cell r="A197">
            <v>11</v>
          </cell>
        </row>
        <row r="198">
          <cell r="A198">
            <v>12</v>
          </cell>
        </row>
        <row r="199">
          <cell r="A199">
            <v>13</v>
          </cell>
        </row>
        <row r="200">
          <cell r="A200">
            <v>15</v>
          </cell>
        </row>
        <row r="201">
          <cell r="A201">
            <v>21</v>
          </cell>
        </row>
        <row r="202">
          <cell r="A202">
            <v>41</v>
          </cell>
        </row>
        <row r="203">
          <cell r="A203">
            <v>25</v>
          </cell>
        </row>
        <row r="204">
          <cell r="A204">
            <v>22</v>
          </cell>
        </row>
        <row r="205">
          <cell r="A205">
            <v>24</v>
          </cell>
        </row>
        <row r="207">
          <cell r="A207">
            <v>28</v>
          </cell>
        </row>
        <row r="208">
          <cell r="A208">
            <v>37</v>
          </cell>
        </row>
        <row r="209">
          <cell r="A209">
            <v>38</v>
          </cell>
        </row>
        <row r="210">
          <cell r="A210">
            <v>40</v>
          </cell>
        </row>
        <row r="211">
          <cell r="A211">
            <v>42</v>
          </cell>
        </row>
        <row r="212">
          <cell r="A212">
            <v>43</v>
          </cell>
        </row>
        <row r="213">
          <cell r="A213">
            <v>25</v>
          </cell>
        </row>
        <row r="214">
          <cell r="A214">
            <v>39</v>
          </cell>
        </row>
        <row r="215">
          <cell r="A215">
            <v>22</v>
          </cell>
        </row>
        <row r="216">
          <cell r="A216">
            <v>23</v>
          </cell>
        </row>
        <row r="220">
          <cell r="A220">
            <v>10</v>
          </cell>
        </row>
        <row r="221">
          <cell r="A221">
            <v>11</v>
          </cell>
        </row>
        <row r="222">
          <cell r="A222">
            <v>12</v>
          </cell>
        </row>
        <row r="223">
          <cell r="A223">
            <v>13</v>
          </cell>
        </row>
        <row r="224">
          <cell r="A224">
            <v>14</v>
          </cell>
        </row>
        <row r="225">
          <cell r="A225">
            <v>20</v>
          </cell>
        </row>
        <row r="226">
          <cell r="A226">
            <v>41</v>
          </cell>
        </row>
        <row r="227">
          <cell r="A227">
            <v>25</v>
          </cell>
        </row>
        <row r="228">
          <cell r="A228">
            <v>22</v>
          </cell>
        </row>
        <row r="229">
          <cell r="A229">
            <v>24</v>
          </cell>
        </row>
        <row r="231">
          <cell r="A231">
            <v>28</v>
          </cell>
        </row>
        <row r="232">
          <cell r="A232">
            <v>37</v>
          </cell>
        </row>
        <row r="233">
          <cell r="A233">
            <v>38</v>
          </cell>
        </row>
        <row r="234">
          <cell r="A234">
            <v>40</v>
          </cell>
        </row>
        <row r="235">
          <cell r="A235">
            <v>42</v>
          </cell>
        </row>
        <row r="236">
          <cell r="A236">
            <v>43</v>
          </cell>
        </row>
        <row r="237">
          <cell r="A237">
            <v>25</v>
          </cell>
        </row>
        <row r="238">
          <cell r="A238">
            <v>39</v>
          </cell>
        </row>
        <row r="239">
          <cell r="A239">
            <v>22</v>
          </cell>
        </row>
        <row r="240">
          <cell r="A240">
            <v>23</v>
          </cell>
        </row>
        <row r="244">
          <cell r="A244">
            <v>10</v>
          </cell>
        </row>
        <row r="245">
          <cell r="A245">
            <v>11</v>
          </cell>
        </row>
        <row r="246">
          <cell r="A246">
            <v>12</v>
          </cell>
        </row>
        <row r="247">
          <cell r="A247">
            <v>13</v>
          </cell>
        </row>
        <row r="248">
          <cell r="A248">
            <v>15</v>
          </cell>
        </row>
        <row r="249">
          <cell r="A249">
            <v>21</v>
          </cell>
        </row>
        <row r="250">
          <cell r="A250">
            <v>41</v>
          </cell>
        </row>
        <row r="251">
          <cell r="A251">
            <v>25</v>
          </cell>
        </row>
        <row r="252">
          <cell r="A252">
            <v>22</v>
          </cell>
        </row>
        <row r="253">
          <cell r="A253">
            <v>24</v>
          </cell>
        </row>
        <row r="255">
          <cell r="A255">
            <v>28</v>
          </cell>
        </row>
        <row r="256">
          <cell r="A256">
            <v>37</v>
          </cell>
        </row>
        <row r="257">
          <cell r="A257">
            <v>38</v>
          </cell>
        </row>
        <row r="258">
          <cell r="A258">
            <v>40</v>
          </cell>
        </row>
        <row r="259">
          <cell r="A259">
            <v>42</v>
          </cell>
        </row>
        <row r="260">
          <cell r="A260">
            <v>43</v>
          </cell>
        </row>
        <row r="261">
          <cell r="A261">
            <v>25</v>
          </cell>
        </row>
        <row r="262">
          <cell r="A262">
            <v>39</v>
          </cell>
        </row>
        <row r="263">
          <cell r="A263">
            <v>22</v>
          </cell>
        </row>
        <row r="264">
          <cell r="A264">
            <v>23</v>
          </cell>
        </row>
        <row r="268">
          <cell r="A268">
            <v>1</v>
          </cell>
        </row>
        <row r="269">
          <cell r="A269">
            <v>2</v>
          </cell>
        </row>
        <row r="270">
          <cell r="A270">
            <v>3</v>
          </cell>
        </row>
        <row r="271">
          <cell r="A271">
            <v>5</v>
          </cell>
        </row>
        <row r="272">
          <cell r="A272">
            <v>6</v>
          </cell>
        </row>
        <row r="273">
          <cell r="A273">
            <v>7</v>
          </cell>
        </row>
        <row r="274">
          <cell r="A274">
            <v>8</v>
          </cell>
        </row>
        <row r="275">
          <cell r="A275">
            <v>9</v>
          </cell>
        </row>
        <row r="276">
          <cell r="A276">
            <v>17</v>
          </cell>
        </row>
        <row r="277">
          <cell r="A277">
            <v>43</v>
          </cell>
        </row>
        <row r="278">
          <cell r="A278">
            <v>44</v>
          </cell>
        </row>
        <row r="279">
          <cell r="A279">
            <v>22</v>
          </cell>
        </row>
        <row r="280">
          <cell r="A280">
            <v>24</v>
          </cell>
        </row>
        <row r="282">
          <cell r="A282">
            <v>28</v>
          </cell>
        </row>
        <row r="283">
          <cell r="A283">
            <v>37</v>
          </cell>
        </row>
        <row r="284">
          <cell r="A284">
            <v>25</v>
          </cell>
        </row>
        <row r="285">
          <cell r="A285">
            <v>38</v>
          </cell>
        </row>
        <row r="286">
          <cell r="A286">
            <v>40</v>
          </cell>
        </row>
        <row r="287">
          <cell r="A287">
            <v>42</v>
          </cell>
        </row>
        <row r="288">
          <cell r="A288">
            <v>43</v>
          </cell>
        </row>
        <row r="289">
          <cell r="A289">
            <v>39</v>
          </cell>
        </row>
        <row r="290">
          <cell r="A290">
            <v>22</v>
          </cell>
        </row>
        <row r="291">
          <cell r="A291">
            <v>23</v>
          </cell>
        </row>
        <row r="295">
          <cell r="A295">
            <v>1</v>
          </cell>
        </row>
        <row r="296">
          <cell r="A296">
            <v>2</v>
          </cell>
        </row>
        <row r="297">
          <cell r="A297">
            <v>3</v>
          </cell>
        </row>
        <row r="298">
          <cell r="A298">
            <v>5</v>
          </cell>
        </row>
        <row r="299">
          <cell r="A299">
            <v>6</v>
          </cell>
        </row>
        <row r="300">
          <cell r="A300">
            <v>7</v>
          </cell>
        </row>
        <row r="301">
          <cell r="A301">
            <v>8</v>
          </cell>
        </row>
        <row r="302">
          <cell r="A302">
            <v>9</v>
          </cell>
        </row>
        <row r="303">
          <cell r="A303">
            <v>17</v>
          </cell>
        </row>
        <row r="304">
          <cell r="A304">
            <v>43</v>
          </cell>
        </row>
        <row r="305">
          <cell r="A305">
            <v>44</v>
          </cell>
        </row>
        <row r="306">
          <cell r="A306">
            <v>22</v>
          </cell>
        </row>
        <row r="307">
          <cell r="A307">
            <v>24</v>
          </cell>
        </row>
        <row r="309">
          <cell r="A309">
            <v>37</v>
          </cell>
        </row>
        <row r="310">
          <cell r="A310">
            <v>25</v>
          </cell>
        </row>
        <row r="311">
          <cell r="A311">
            <v>38</v>
          </cell>
        </row>
        <row r="312">
          <cell r="A312">
            <v>40</v>
          </cell>
        </row>
        <row r="313">
          <cell r="A313">
            <v>42</v>
          </cell>
        </row>
        <row r="314">
          <cell r="A314">
            <v>43</v>
          </cell>
        </row>
        <row r="315">
          <cell r="A315">
            <v>39</v>
          </cell>
        </row>
        <row r="316">
          <cell r="A316">
            <v>22</v>
          </cell>
        </row>
        <row r="317">
          <cell r="A317">
            <v>23</v>
          </cell>
        </row>
        <row r="321">
          <cell r="A321">
            <v>10</v>
          </cell>
        </row>
        <row r="322">
          <cell r="A322">
            <v>11</v>
          </cell>
        </row>
        <row r="323">
          <cell r="A323">
            <v>12</v>
          </cell>
        </row>
        <row r="324">
          <cell r="A324">
            <v>13</v>
          </cell>
        </row>
        <row r="325">
          <cell r="A325">
            <v>14</v>
          </cell>
        </row>
        <row r="326">
          <cell r="A326">
            <v>20</v>
          </cell>
        </row>
        <row r="327">
          <cell r="A327">
            <v>41</v>
          </cell>
        </row>
        <row r="328">
          <cell r="A328">
            <v>25</v>
          </cell>
        </row>
        <row r="329">
          <cell r="A329">
            <v>22</v>
          </cell>
        </row>
        <row r="330">
          <cell r="A330">
            <v>24</v>
          </cell>
        </row>
        <row r="332">
          <cell r="A332">
            <v>28</v>
          </cell>
        </row>
        <row r="333">
          <cell r="A333">
            <v>37</v>
          </cell>
        </row>
        <row r="334">
          <cell r="A334">
            <v>38</v>
          </cell>
        </row>
        <row r="335">
          <cell r="A335">
            <v>40</v>
          </cell>
        </row>
        <row r="336">
          <cell r="A336">
            <v>42</v>
          </cell>
        </row>
        <row r="337">
          <cell r="A337">
            <v>43</v>
          </cell>
        </row>
        <row r="338">
          <cell r="A338">
            <v>25</v>
          </cell>
        </row>
        <row r="339">
          <cell r="A339">
            <v>39</v>
          </cell>
        </row>
        <row r="340">
          <cell r="A340">
            <v>22</v>
          </cell>
        </row>
        <row r="341">
          <cell r="A341">
            <v>23</v>
          </cell>
        </row>
        <row r="345">
          <cell r="A345">
            <v>10</v>
          </cell>
        </row>
        <row r="346">
          <cell r="A346">
            <v>11</v>
          </cell>
        </row>
        <row r="347">
          <cell r="A347">
            <v>12</v>
          </cell>
        </row>
        <row r="348">
          <cell r="A348">
            <v>13</v>
          </cell>
        </row>
        <row r="349">
          <cell r="A349">
            <v>14</v>
          </cell>
        </row>
        <row r="350">
          <cell r="A350">
            <v>20</v>
          </cell>
        </row>
        <row r="351">
          <cell r="A351">
            <v>41</v>
          </cell>
        </row>
        <row r="352">
          <cell r="A352">
            <v>25</v>
          </cell>
        </row>
        <row r="353">
          <cell r="A353">
            <v>22</v>
          </cell>
        </row>
        <row r="354">
          <cell r="A354">
            <v>24</v>
          </cell>
        </row>
        <row r="356">
          <cell r="A356">
            <v>28</v>
          </cell>
        </row>
        <row r="357">
          <cell r="A357">
            <v>37</v>
          </cell>
        </row>
        <row r="358">
          <cell r="A358">
            <v>38</v>
          </cell>
        </row>
        <row r="359">
          <cell r="A359">
            <v>40</v>
          </cell>
        </row>
        <row r="360">
          <cell r="A360">
            <v>42</v>
          </cell>
        </row>
        <row r="361">
          <cell r="A361">
            <v>43</v>
          </cell>
        </row>
        <row r="362">
          <cell r="A362">
            <v>25</v>
          </cell>
        </row>
        <row r="363">
          <cell r="A363">
            <v>39</v>
          </cell>
        </row>
        <row r="364">
          <cell r="A364">
            <v>22</v>
          </cell>
        </row>
        <row r="365">
          <cell r="A365">
            <v>23</v>
          </cell>
        </row>
        <row r="369">
          <cell r="A369">
            <v>10</v>
          </cell>
        </row>
        <row r="370">
          <cell r="A370">
            <v>11</v>
          </cell>
        </row>
        <row r="371">
          <cell r="A371">
            <v>12</v>
          </cell>
        </row>
        <row r="372">
          <cell r="A372">
            <v>13</v>
          </cell>
        </row>
        <row r="373">
          <cell r="A373">
            <v>14</v>
          </cell>
        </row>
        <row r="374">
          <cell r="A374">
            <v>20</v>
          </cell>
        </row>
        <row r="375">
          <cell r="A375">
            <v>41</v>
          </cell>
        </row>
        <row r="376">
          <cell r="A376">
            <v>25</v>
          </cell>
        </row>
        <row r="377">
          <cell r="A377">
            <v>22</v>
          </cell>
        </row>
        <row r="378">
          <cell r="A378">
            <v>24</v>
          </cell>
        </row>
        <row r="380">
          <cell r="A380">
            <v>28</v>
          </cell>
        </row>
        <row r="381">
          <cell r="A381">
            <v>37</v>
          </cell>
        </row>
        <row r="382">
          <cell r="A382">
            <v>25</v>
          </cell>
        </row>
        <row r="383">
          <cell r="A383">
            <v>38</v>
          </cell>
        </row>
        <row r="384">
          <cell r="A384">
            <v>40</v>
          </cell>
        </row>
        <row r="385">
          <cell r="A385">
            <v>42</v>
          </cell>
        </row>
        <row r="386">
          <cell r="A386">
            <v>43</v>
          </cell>
        </row>
        <row r="387">
          <cell r="A387">
            <v>39</v>
          </cell>
        </row>
        <row r="388">
          <cell r="A388">
            <v>22</v>
          </cell>
        </row>
        <row r="389">
          <cell r="A389">
            <v>23</v>
          </cell>
        </row>
        <row r="393">
          <cell r="A393">
            <v>10</v>
          </cell>
        </row>
        <row r="394">
          <cell r="A394">
            <v>11</v>
          </cell>
        </row>
        <row r="395">
          <cell r="A395">
            <v>12</v>
          </cell>
        </row>
        <row r="396">
          <cell r="A396">
            <v>13</v>
          </cell>
        </row>
        <row r="397">
          <cell r="A397">
            <v>15</v>
          </cell>
        </row>
        <row r="398">
          <cell r="A398">
            <v>21</v>
          </cell>
        </row>
        <row r="399">
          <cell r="A399">
            <v>41</v>
          </cell>
        </row>
        <row r="400">
          <cell r="A400">
            <v>25</v>
          </cell>
        </row>
        <row r="401">
          <cell r="A401">
            <v>22</v>
          </cell>
        </row>
        <row r="402">
          <cell r="A402">
            <v>24</v>
          </cell>
        </row>
        <row r="404">
          <cell r="A404">
            <v>28</v>
          </cell>
        </row>
        <row r="405">
          <cell r="A405">
            <v>37</v>
          </cell>
        </row>
        <row r="406">
          <cell r="A406">
            <v>25</v>
          </cell>
        </row>
        <row r="407">
          <cell r="A407">
            <v>38</v>
          </cell>
        </row>
        <row r="408">
          <cell r="A408">
            <v>40</v>
          </cell>
        </row>
        <row r="409">
          <cell r="A409">
            <v>42</v>
          </cell>
        </row>
        <row r="410">
          <cell r="A410">
            <v>43</v>
          </cell>
        </row>
        <row r="411">
          <cell r="A411">
            <v>39</v>
          </cell>
        </row>
        <row r="412">
          <cell r="A412">
            <v>22</v>
          </cell>
        </row>
        <row r="413">
          <cell r="A413">
            <v>23</v>
          </cell>
        </row>
        <row r="417">
          <cell r="A417">
            <v>1</v>
          </cell>
        </row>
        <row r="418">
          <cell r="A418">
            <v>2</v>
          </cell>
        </row>
        <row r="419">
          <cell r="A419">
            <v>3</v>
          </cell>
        </row>
        <row r="420">
          <cell r="A420">
            <v>5</v>
          </cell>
        </row>
        <row r="421">
          <cell r="A421">
            <v>6</v>
          </cell>
        </row>
        <row r="422">
          <cell r="A422">
            <v>7</v>
          </cell>
        </row>
        <row r="423">
          <cell r="A423">
            <v>8</v>
          </cell>
        </row>
        <row r="424">
          <cell r="A424">
            <v>9</v>
          </cell>
        </row>
        <row r="425">
          <cell r="A425">
            <v>17</v>
          </cell>
        </row>
        <row r="426">
          <cell r="A426">
            <v>43</v>
          </cell>
        </row>
        <row r="427">
          <cell r="A427">
            <v>44</v>
          </cell>
        </row>
        <row r="428">
          <cell r="A428">
            <v>22</v>
          </cell>
        </row>
        <row r="429">
          <cell r="A429">
            <v>24</v>
          </cell>
        </row>
        <row r="431">
          <cell r="A431">
            <v>28</v>
          </cell>
        </row>
        <row r="432">
          <cell r="A432">
            <v>37</v>
          </cell>
        </row>
        <row r="433">
          <cell r="A433">
            <v>25</v>
          </cell>
        </row>
        <row r="434">
          <cell r="A434">
            <v>38</v>
          </cell>
        </row>
        <row r="435">
          <cell r="A435">
            <v>40</v>
          </cell>
        </row>
        <row r="436">
          <cell r="A436">
            <v>42</v>
          </cell>
        </row>
        <row r="437">
          <cell r="A437">
            <v>43</v>
          </cell>
        </row>
        <row r="438">
          <cell r="A438">
            <v>39</v>
          </cell>
        </row>
        <row r="439">
          <cell r="A439">
            <v>22</v>
          </cell>
        </row>
        <row r="440">
          <cell r="A440">
            <v>23</v>
          </cell>
        </row>
        <row r="448">
          <cell r="A448">
            <v>1</v>
          </cell>
        </row>
        <row r="449">
          <cell r="A449">
            <v>2</v>
          </cell>
        </row>
        <row r="450">
          <cell r="A450">
            <v>3</v>
          </cell>
        </row>
        <row r="451">
          <cell r="A451">
            <v>5</v>
          </cell>
        </row>
        <row r="452">
          <cell r="A452">
            <v>6</v>
          </cell>
        </row>
        <row r="453">
          <cell r="A453">
            <v>7</v>
          </cell>
        </row>
        <row r="454">
          <cell r="A454">
            <v>8</v>
          </cell>
        </row>
        <row r="455">
          <cell r="A455">
            <v>9</v>
          </cell>
        </row>
        <row r="456">
          <cell r="A456">
            <v>17</v>
          </cell>
        </row>
        <row r="457">
          <cell r="A457">
            <v>43</v>
          </cell>
        </row>
        <row r="458">
          <cell r="A458">
            <v>44</v>
          </cell>
        </row>
        <row r="459">
          <cell r="A459">
            <v>22</v>
          </cell>
        </row>
        <row r="460">
          <cell r="A460">
            <v>24</v>
          </cell>
        </row>
        <row r="462">
          <cell r="A462">
            <v>28</v>
          </cell>
        </row>
        <row r="463">
          <cell r="A463">
            <v>37</v>
          </cell>
        </row>
        <row r="464">
          <cell r="A464">
            <v>25</v>
          </cell>
        </row>
        <row r="465">
          <cell r="A465">
            <v>38</v>
          </cell>
        </row>
        <row r="466">
          <cell r="A466">
            <v>40</v>
          </cell>
        </row>
        <row r="467">
          <cell r="A467">
            <v>42</v>
          </cell>
        </row>
        <row r="468">
          <cell r="A468">
            <v>43</v>
          </cell>
        </row>
        <row r="469">
          <cell r="A469">
            <v>39</v>
          </cell>
        </row>
        <row r="470">
          <cell r="A470">
            <v>45</v>
          </cell>
        </row>
        <row r="471">
          <cell r="A471">
            <v>22</v>
          </cell>
        </row>
        <row r="472">
          <cell r="A472">
            <v>23</v>
          </cell>
        </row>
        <row r="476">
          <cell r="A476">
            <v>10</v>
          </cell>
        </row>
        <row r="477">
          <cell r="A477">
            <v>11</v>
          </cell>
        </row>
        <row r="478">
          <cell r="A478">
            <v>12</v>
          </cell>
        </row>
        <row r="479">
          <cell r="A479">
            <v>13</v>
          </cell>
        </row>
        <row r="480">
          <cell r="A480">
            <v>15</v>
          </cell>
        </row>
        <row r="481">
          <cell r="A481">
            <v>21</v>
          </cell>
        </row>
        <row r="482">
          <cell r="A482">
            <v>41</v>
          </cell>
        </row>
        <row r="483">
          <cell r="A483">
            <v>25</v>
          </cell>
        </row>
        <row r="484">
          <cell r="A484">
            <v>22</v>
          </cell>
        </row>
        <row r="485">
          <cell r="A485">
            <v>24</v>
          </cell>
        </row>
        <row r="487">
          <cell r="A487">
            <v>28</v>
          </cell>
        </row>
        <row r="488">
          <cell r="A488">
            <v>37</v>
          </cell>
        </row>
        <row r="489">
          <cell r="A489">
            <v>38</v>
          </cell>
        </row>
        <row r="490">
          <cell r="A490">
            <v>40</v>
          </cell>
        </row>
        <row r="491">
          <cell r="A491">
            <v>42</v>
          </cell>
        </row>
        <row r="492">
          <cell r="A492">
            <v>43</v>
          </cell>
        </row>
        <row r="493">
          <cell r="A493">
            <v>25</v>
          </cell>
        </row>
        <row r="494">
          <cell r="A494">
            <v>39</v>
          </cell>
        </row>
        <row r="495">
          <cell r="A495">
            <v>22</v>
          </cell>
        </row>
        <row r="496">
          <cell r="A496">
            <v>23</v>
          </cell>
        </row>
        <row r="500">
          <cell r="A500">
            <v>10</v>
          </cell>
        </row>
        <row r="501">
          <cell r="A501">
            <v>11</v>
          </cell>
        </row>
        <row r="502">
          <cell r="A502">
            <v>12</v>
          </cell>
        </row>
        <row r="503">
          <cell r="A503">
            <v>13</v>
          </cell>
        </row>
        <row r="504">
          <cell r="A504">
            <v>15</v>
          </cell>
        </row>
        <row r="505">
          <cell r="A505">
            <v>21</v>
          </cell>
        </row>
        <row r="506">
          <cell r="A506">
            <v>41</v>
          </cell>
        </row>
        <row r="507">
          <cell r="A507">
            <v>25</v>
          </cell>
        </row>
        <row r="508">
          <cell r="A508">
            <v>22</v>
          </cell>
        </row>
        <row r="509">
          <cell r="A509">
            <v>24</v>
          </cell>
        </row>
        <row r="511">
          <cell r="A511">
            <v>28</v>
          </cell>
        </row>
        <row r="512">
          <cell r="A512">
            <v>37</v>
          </cell>
        </row>
        <row r="513">
          <cell r="A513">
            <v>38</v>
          </cell>
        </row>
        <row r="514">
          <cell r="A514">
            <v>40</v>
          </cell>
        </row>
        <row r="515">
          <cell r="A515">
            <v>42</v>
          </cell>
        </row>
        <row r="516">
          <cell r="A516">
            <v>43</v>
          </cell>
        </row>
        <row r="517">
          <cell r="A517">
            <v>25</v>
          </cell>
        </row>
        <row r="518">
          <cell r="A518">
            <v>39</v>
          </cell>
        </row>
        <row r="519">
          <cell r="A519">
            <v>22</v>
          </cell>
        </row>
        <row r="520">
          <cell r="A520">
            <v>23</v>
          </cell>
        </row>
        <row r="524">
          <cell r="A524">
            <v>10</v>
          </cell>
        </row>
        <row r="525">
          <cell r="A525">
            <v>11</v>
          </cell>
        </row>
        <row r="526">
          <cell r="A526">
            <v>12</v>
          </cell>
        </row>
        <row r="527">
          <cell r="A527">
            <v>13</v>
          </cell>
        </row>
        <row r="528">
          <cell r="A528">
            <v>15</v>
          </cell>
        </row>
        <row r="529">
          <cell r="A529">
            <v>21</v>
          </cell>
        </row>
        <row r="530">
          <cell r="A530">
            <v>41</v>
          </cell>
        </row>
        <row r="531">
          <cell r="A531">
            <v>25</v>
          </cell>
        </row>
        <row r="532">
          <cell r="A532">
            <v>22</v>
          </cell>
        </row>
        <row r="533">
          <cell r="A533">
            <v>24</v>
          </cell>
        </row>
        <row r="535">
          <cell r="A535">
            <v>28</v>
          </cell>
        </row>
        <row r="536">
          <cell r="A536">
            <v>37</v>
          </cell>
        </row>
        <row r="537">
          <cell r="A537">
            <v>38</v>
          </cell>
        </row>
        <row r="538">
          <cell r="A538">
            <v>40</v>
          </cell>
        </row>
        <row r="539">
          <cell r="A539">
            <v>42</v>
          </cell>
        </row>
        <row r="540">
          <cell r="A540">
            <v>43</v>
          </cell>
        </row>
        <row r="541">
          <cell r="A541">
            <v>25</v>
          </cell>
        </row>
        <row r="542">
          <cell r="A542">
            <v>39</v>
          </cell>
        </row>
        <row r="543">
          <cell r="A543">
            <v>22</v>
          </cell>
        </row>
        <row r="544">
          <cell r="A544">
            <v>23</v>
          </cell>
        </row>
        <row r="548">
          <cell r="A548">
            <v>10</v>
          </cell>
        </row>
        <row r="549">
          <cell r="A549">
            <v>11</v>
          </cell>
        </row>
        <row r="550">
          <cell r="A550">
            <v>12</v>
          </cell>
        </row>
        <row r="551">
          <cell r="A551">
            <v>13</v>
          </cell>
        </row>
        <row r="552">
          <cell r="A552">
            <v>15</v>
          </cell>
        </row>
        <row r="553">
          <cell r="A553">
            <v>21</v>
          </cell>
        </row>
        <row r="554">
          <cell r="A554">
            <v>41</v>
          </cell>
        </row>
        <row r="555">
          <cell r="A555">
            <v>25</v>
          </cell>
        </row>
        <row r="556">
          <cell r="A556">
            <v>22</v>
          </cell>
        </row>
        <row r="557">
          <cell r="A557">
            <v>24</v>
          </cell>
        </row>
        <row r="559">
          <cell r="A559">
            <v>28</v>
          </cell>
        </row>
        <row r="560">
          <cell r="A560">
            <v>37</v>
          </cell>
        </row>
        <row r="561">
          <cell r="A561">
            <v>38</v>
          </cell>
        </row>
        <row r="562">
          <cell r="A562">
            <v>40</v>
          </cell>
        </row>
        <row r="563">
          <cell r="A563">
            <v>42</v>
          </cell>
        </row>
        <row r="564">
          <cell r="A564">
            <v>43</v>
          </cell>
        </row>
        <row r="565">
          <cell r="A565">
            <v>25</v>
          </cell>
        </row>
        <row r="566">
          <cell r="A566">
            <v>39</v>
          </cell>
        </row>
        <row r="567">
          <cell r="A567">
            <v>22</v>
          </cell>
        </row>
        <row r="568">
          <cell r="A568">
            <v>23</v>
          </cell>
        </row>
        <row r="572">
          <cell r="A572">
            <v>1</v>
          </cell>
        </row>
        <row r="573">
          <cell r="A573">
            <v>2</v>
          </cell>
        </row>
        <row r="574">
          <cell r="A574">
            <v>3</v>
          </cell>
        </row>
        <row r="575">
          <cell r="A575">
            <v>5</v>
          </cell>
        </row>
        <row r="576">
          <cell r="A576">
            <v>6</v>
          </cell>
        </row>
        <row r="577">
          <cell r="A577">
            <v>7</v>
          </cell>
        </row>
        <row r="578">
          <cell r="A578">
            <v>8</v>
          </cell>
        </row>
        <row r="579">
          <cell r="A579">
            <v>9</v>
          </cell>
        </row>
        <row r="580">
          <cell r="A580">
            <v>17</v>
          </cell>
        </row>
        <row r="581">
          <cell r="A581">
            <v>43</v>
          </cell>
        </row>
        <row r="582">
          <cell r="A582">
            <v>44</v>
          </cell>
        </row>
        <row r="583">
          <cell r="A583">
            <v>22</v>
          </cell>
        </row>
        <row r="584">
          <cell r="A584">
            <v>24</v>
          </cell>
        </row>
        <row r="586">
          <cell r="A586">
            <v>28</v>
          </cell>
        </row>
        <row r="587">
          <cell r="A587">
            <v>26</v>
          </cell>
        </row>
        <row r="588">
          <cell r="A588">
            <v>37</v>
          </cell>
        </row>
        <row r="589">
          <cell r="A589">
            <v>25</v>
          </cell>
        </row>
        <row r="590">
          <cell r="A590">
            <v>38</v>
          </cell>
        </row>
        <row r="591">
          <cell r="A591">
            <v>40</v>
          </cell>
        </row>
        <row r="592">
          <cell r="A592">
            <v>42</v>
          </cell>
        </row>
        <row r="593">
          <cell r="A593">
            <v>43</v>
          </cell>
        </row>
        <row r="594">
          <cell r="A594">
            <v>39</v>
          </cell>
        </row>
        <row r="595">
          <cell r="A595">
            <v>45</v>
          </cell>
        </row>
        <row r="596">
          <cell r="A596">
            <v>22</v>
          </cell>
        </row>
        <row r="597">
          <cell r="A597">
            <v>23</v>
          </cell>
        </row>
        <row r="601">
          <cell r="A601">
            <v>10</v>
          </cell>
        </row>
        <row r="602">
          <cell r="A602">
            <v>11</v>
          </cell>
        </row>
        <row r="603">
          <cell r="A603">
            <v>12</v>
          </cell>
        </row>
        <row r="604">
          <cell r="A604">
            <v>13</v>
          </cell>
        </row>
        <row r="605">
          <cell r="A605">
            <v>14</v>
          </cell>
        </row>
        <row r="606">
          <cell r="A606">
            <v>20</v>
          </cell>
        </row>
        <row r="607">
          <cell r="A607">
            <v>41</v>
          </cell>
        </row>
        <row r="608">
          <cell r="A608">
            <v>25</v>
          </cell>
        </row>
        <row r="609">
          <cell r="A609">
            <v>22</v>
          </cell>
        </row>
        <row r="610">
          <cell r="A610">
            <v>24</v>
          </cell>
        </row>
        <row r="612">
          <cell r="A612">
            <v>28</v>
          </cell>
        </row>
        <row r="613">
          <cell r="A613">
            <v>37</v>
          </cell>
        </row>
        <row r="614">
          <cell r="A614">
            <v>38</v>
          </cell>
        </row>
        <row r="615">
          <cell r="A615">
            <v>40</v>
          </cell>
        </row>
        <row r="616">
          <cell r="A616">
            <v>42</v>
          </cell>
        </row>
        <row r="617">
          <cell r="A617">
            <v>43</v>
          </cell>
        </row>
        <row r="618">
          <cell r="A618">
            <v>25</v>
          </cell>
        </row>
        <row r="619">
          <cell r="A619">
            <v>39</v>
          </cell>
        </row>
        <row r="620">
          <cell r="A620">
            <v>22</v>
          </cell>
        </row>
        <row r="621">
          <cell r="A621">
            <v>23</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dg"/>
      <sheetName val="TH"/>
      <sheetName val="THTB"/>
      <sheetName val="KSTK"/>
      <sheetName val="KS-Nthu"/>
      <sheetName val="CPVC"/>
      <sheetName val="GPMB"/>
      <sheetName val="DBGT"/>
      <sheetName val="TH2"/>
      <sheetName val="HM2"/>
      <sheetName val="DTCT2"/>
      <sheetName val="KSTK2"/>
      <sheetName val="VCTB"/>
      <sheetName val="Tbang1"/>
      <sheetName val="trabang2"/>
    </sheetNames>
    <sheetDataSet>
      <sheetData sheetId="0" refreshError="1"/>
      <sheetData sheetId="1" refreshError="1"/>
      <sheetData sheetId="2" refreshError="1"/>
      <sheetData sheetId="3" refreshError="1">
        <row r="10">
          <cell r="D10" t="str">
            <v>S¶n xuÊt  BTN</v>
          </cell>
        </row>
        <row r="11">
          <cell r="D11" t="str">
            <v>VC BTN tõ TT Km7(Qlé9) 
®Õn Ctr×nh L=38km</v>
          </cell>
        </row>
        <row r="12">
          <cell r="D12" t="str">
            <v>BTN trung dµy 7cm</v>
          </cell>
        </row>
        <row r="13">
          <cell r="D13" t="str">
            <v>T­ãi nhùa dÝnh b¸m TC 1,5kg/m2</v>
          </cell>
        </row>
        <row r="14">
          <cell r="D14" t="str">
            <v xml:space="preserve">BT mÆt cÇu M300 ®¸ 1x2 </v>
          </cell>
        </row>
        <row r="15">
          <cell r="D15" t="str">
            <v xml:space="preserve">BT gê lan can M250 </v>
          </cell>
        </row>
        <row r="16">
          <cell r="D16" t="str">
            <v>G/c«ng CT mÆt cÇu F=8mm</v>
          </cell>
        </row>
        <row r="17">
          <cell r="D17" t="str">
            <v>G/c«ng CT gê F=14mm</v>
          </cell>
        </row>
        <row r="18">
          <cell r="D18" t="str">
            <v>G/c«ng CT mÆt cÇu + gê F=10mm</v>
          </cell>
        </row>
        <row r="19">
          <cell r="D19" t="str">
            <v>S¬n ph©n tuyÕn</v>
          </cell>
        </row>
        <row r="20">
          <cell r="D20" t="str">
            <v>QuÐt v«i gê ch¾n</v>
          </cell>
        </row>
        <row r="21">
          <cell r="D21" t="str">
            <v>QuÐt nhùa bitum vµ d¸n bao t¶i</v>
          </cell>
        </row>
        <row r="22">
          <cell r="D22" t="str">
            <v>V¸n khu«n gê lan can</v>
          </cell>
        </row>
        <row r="24">
          <cell r="D24" t="str">
            <v>2.DÇm DUL</v>
          </cell>
        </row>
        <row r="25">
          <cell r="D25" t="str">
            <v xml:space="preserve">DÇm DUL M400 </v>
          </cell>
        </row>
        <row r="26">
          <cell r="D26" t="str">
            <v>V¸n khu«n thÐp ®óc dÇm DUL</v>
          </cell>
        </row>
        <row r="27">
          <cell r="D27" t="str">
            <v xml:space="preserve">BT mèi nèi  M400 </v>
          </cell>
        </row>
        <row r="28">
          <cell r="D28" t="str">
            <v>G/c«ng CT dÇm F=6mm</v>
          </cell>
        </row>
        <row r="29">
          <cell r="D29" t="str">
            <v>G/c«ng CT dÇm F=8mm</v>
          </cell>
        </row>
        <row r="30">
          <cell r="D30" t="str">
            <v>G/c«ng CT dÇm F=10mm</v>
          </cell>
        </row>
        <row r="31">
          <cell r="D31" t="str">
            <v>G/c«ng CT dÇm F=12mm</v>
          </cell>
        </row>
        <row r="32">
          <cell r="D32" t="str">
            <v>G/c«ng CT dÇm F=14mm</v>
          </cell>
        </row>
        <row r="33">
          <cell r="D33" t="str">
            <v>G/c«ng CT dÇm F=16mm</v>
          </cell>
        </row>
        <row r="34">
          <cell r="D34" t="str">
            <v>G/c«ng CT dÇm F=18mm</v>
          </cell>
        </row>
        <row r="35">
          <cell r="D35" t="str">
            <v>G/c«ng CT dÇm F=20mm</v>
          </cell>
        </row>
        <row r="36">
          <cell r="D36" t="str">
            <v>G/c«ng CT dÇm F=25mm</v>
          </cell>
        </row>
        <row r="37">
          <cell r="D37" t="str">
            <v>L¾p ®Æt èng thÐp luån c¸p DUL</v>
          </cell>
        </row>
        <row r="38">
          <cell r="D38" t="str">
            <v>B¬m v÷a XM trong èng luån c¸p</v>
          </cell>
        </row>
        <row r="39">
          <cell r="D39" t="str">
            <v xml:space="preserve">L¾p ®Æt neo OVM </v>
          </cell>
        </row>
        <row r="40">
          <cell r="D40" t="str">
            <v>C¸p thÐp dÇm DUL kÐo sau 7tao F12,7</v>
          </cell>
        </row>
        <row r="41">
          <cell r="D41" t="str">
            <v>Gèi cao su</v>
          </cell>
        </row>
        <row r="42">
          <cell r="D42" t="str">
            <v>L¾p ®Æt thÐp b¶n</v>
          </cell>
        </row>
        <row r="44">
          <cell r="D44" t="str">
            <v xml:space="preserve">3.Lan can tay vÞn </v>
          </cell>
        </row>
        <row r="45">
          <cell r="D45" t="str">
            <v>SX lan can tay vÞn</v>
          </cell>
        </row>
        <row r="46">
          <cell r="D46" t="str">
            <v>ThÐp èng F=90mm dµy 4mm</v>
          </cell>
        </row>
        <row r="47">
          <cell r="D47" t="str">
            <v>L¾p dùng lan can tay vÞn</v>
          </cell>
        </row>
        <row r="48">
          <cell r="D48" t="str">
            <v>Ch¶i rØ</v>
          </cell>
        </row>
        <row r="49">
          <cell r="D49" t="str">
            <v>S¬n phñ.</v>
          </cell>
        </row>
        <row r="50">
          <cell r="D50" t="str">
            <v>S¬n chèng rØ</v>
          </cell>
        </row>
        <row r="52">
          <cell r="D52" t="str">
            <v>4.Khe co d·n, èng tho¸t n­íc</v>
          </cell>
        </row>
        <row r="53">
          <cell r="D53" t="str">
            <v>Gia c«ng vµ L§ thÐp d=12mm</v>
          </cell>
        </row>
        <row r="54">
          <cell r="D54" t="str">
            <v>Khe co d·n cao su</v>
          </cell>
        </row>
        <row r="55">
          <cell r="D55" t="str">
            <v>BT M400 gê khe co d·n</v>
          </cell>
        </row>
        <row r="56">
          <cell r="D56" t="str">
            <v>èng tho¸t n­íc F=150 , L=1m</v>
          </cell>
        </row>
        <row r="57">
          <cell r="D57" t="str">
            <v>Bul«ng M20.</v>
          </cell>
        </row>
        <row r="58">
          <cell r="D58" t="str">
            <v>QuÐt Sikadur 732 (TC 0.5l/m2 x 47.5m2)</v>
          </cell>
        </row>
        <row r="59">
          <cell r="D59" t="str">
            <v>L¾p ®Æt thÐp b¶n</v>
          </cell>
        </row>
        <row r="60">
          <cell r="D60" t="str">
            <v>L§ thÐp h×nh</v>
          </cell>
        </row>
        <row r="62">
          <cell r="D62" t="str">
            <v>5.B¶n dÉn ®Çu cÇu vµ dÇm ®ì b¶n</v>
          </cell>
        </row>
        <row r="63">
          <cell r="D63" t="str">
            <v>BT b¶n dÉn vµ dÇm ®ì b¶n M250</v>
          </cell>
        </row>
        <row r="64">
          <cell r="D64" t="str">
            <v>V¸n khu«n b¶n dÉn vµ dÇm ®ì b¶n</v>
          </cell>
        </row>
        <row r="65">
          <cell r="D65" t="str">
            <v>Cèt thÐp b¶n dÉn vµ dÇm ®ì b¶n d=8mm</v>
          </cell>
        </row>
        <row r="66">
          <cell r="D66" t="str">
            <v>Cèt thÐp b¶n dÉn vµ dÇm ®ì b¶n d=10mm</v>
          </cell>
        </row>
        <row r="67">
          <cell r="D67" t="str">
            <v>Cèt thÐp b¶n dÉn vµ dÇm ®ì b¶n d=12mm</v>
          </cell>
        </row>
        <row r="68">
          <cell r="D68" t="str">
            <v>Cèt thÐp b¶n dÉn vµ dÇm ®ì b¶n d=14mm</v>
          </cell>
        </row>
        <row r="69">
          <cell r="D69" t="str">
            <v>Cèt thÐp b¶n dÉn vµ dÇm ®ì b¶n d=16mm</v>
          </cell>
        </row>
        <row r="70">
          <cell r="D70" t="str">
            <v xml:space="preserve">D¨m s¹n ®Öm </v>
          </cell>
        </row>
        <row r="71">
          <cell r="D71" t="str">
            <v>BT lãt mãng M100</v>
          </cell>
        </row>
        <row r="72">
          <cell r="D72" t="str">
            <v>L¾p ®Æt b¶n dÉn</v>
          </cell>
        </row>
        <row r="74">
          <cell r="D74" t="str">
            <v>6.T­êng hé lan mÒm (2x143)m</v>
          </cell>
        </row>
        <row r="75">
          <cell r="D75" t="str">
            <v>T­êng hé lan mÒm</v>
          </cell>
        </row>
        <row r="76">
          <cell r="D76" t="str">
            <v xml:space="preserve">TÊm sãng gi÷a L=4,14m s¬n ph¶n quang </v>
          </cell>
        </row>
        <row r="77">
          <cell r="D77" t="str">
            <v>TÊm sãng ®Çu L=0,7m s¬n ph¶n quang</v>
          </cell>
        </row>
        <row r="78">
          <cell r="D78" t="str">
            <v>Cét thÐp</v>
          </cell>
        </row>
        <row r="79">
          <cell r="D79" t="str">
            <v>Hép ®Öm</v>
          </cell>
        </row>
        <row r="80">
          <cell r="D80" t="str">
            <v>M¾t ph¶n quang</v>
          </cell>
        </row>
        <row r="81">
          <cell r="D81" t="str">
            <v>Bul«ng F=20</v>
          </cell>
        </row>
        <row r="82">
          <cell r="D82" t="str">
            <v>Bul«ng F=16</v>
          </cell>
        </row>
        <row r="83">
          <cell r="D83" t="str">
            <v xml:space="preserve">D¨m s¹n ®Öm </v>
          </cell>
        </row>
        <row r="84">
          <cell r="D84" t="str">
            <v>BT mãng M150 ®¸ 4x6</v>
          </cell>
        </row>
        <row r="85">
          <cell r="D85" t="str">
            <v>V¸n khu«n mãng</v>
          </cell>
        </row>
        <row r="86">
          <cell r="D86" t="str">
            <v>§µo ®Êt mãng hé lan</v>
          </cell>
        </row>
        <row r="87">
          <cell r="D87" t="str">
            <v>§¾p ®Êt mãng ®Êt cÊp 3</v>
          </cell>
        </row>
        <row r="88">
          <cell r="D88" t="str">
            <v>Ch«n cét hé lan</v>
          </cell>
        </row>
        <row r="89">
          <cell r="D89" t="str">
            <v>L¾p dùng t­êng hé lan ( thanh gi÷a )</v>
          </cell>
        </row>
        <row r="90">
          <cell r="D90" t="str">
            <v>Bèc hµng lªn xuèng + vc tõ §N ®Õn CT L=219Km</v>
          </cell>
        </row>
        <row r="92">
          <cell r="D92" t="str">
            <v>7.§­êng hai ®Çu cÇu (tÝnh cho 20m)</v>
          </cell>
        </row>
        <row r="93">
          <cell r="D93" t="str">
            <v>§µo ®Êt ®Ó ®¾p + vËn chuyÓn L=3.5Km</v>
          </cell>
        </row>
        <row r="94">
          <cell r="D94" t="str">
            <v>§¾p nÒn ®­êng K95 ®Êt cÊp 3</v>
          </cell>
        </row>
        <row r="95">
          <cell r="D95" t="str">
            <v>§¾p nÒn ®­êng K98 ®Êt cÊp 3</v>
          </cell>
        </row>
        <row r="96">
          <cell r="D96" t="str">
            <v>§µo nÒn ®­êng ®Êt cÊp 3 (M95%, NC5%)</v>
          </cell>
        </row>
        <row r="97">
          <cell r="D97" t="str">
            <v xml:space="preserve">CÊp phèi ®¸ d¨m </v>
          </cell>
        </row>
        <row r="98">
          <cell r="D98" t="str">
            <v>T­ãi nhùa dÝnh b¸m TC 1,5kg/m2</v>
          </cell>
        </row>
        <row r="99">
          <cell r="D99" t="str">
            <v>BTN trung dµy 7cm</v>
          </cell>
        </row>
        <row r="100">
          <cell r="D100" t="str">
            <v>S¶n xuÊt  BTN</v>
          </cell>
        </row>
        <row r="101">
          <cell r="D101" t="str">
            <v>VC BTN tõ TT Km7(Qlé9) 
®Õn Ctr×nh L=38km</v>
          </cell>
        </row>
        <row r="103">
          <cell r="D103" t="str">
            <v>8.Cèng hép</v>
          </cell>
        </row>
        <row r="104">
          <cell r="D104" t="str">
            <v>BT t­êng c¸nh + t­êng ®Çu M200</v>
          </cell>
        </row>
        <row r="105">
          <cell r="D105" t="str">
            <v>BT cèng hép M300 ®¸ 1x2</v>
          </cell>
        </row>
        <row r="106">
          <cell r="D106" t="str">
            <v>QuÐt nhùa bitum vµ d¸n bao t¶i</v>
          </cell>
        </row>
        <row r="107">
          <cell r="D107" t="str">
            <v>QuÐt nhùa bitum ngoµi th©n cèng</v>
          </cell>
        </row>
        <row r="108">
          <cell r="D108" t="str">
            <v>V÷a XM M100 mèi nèi b¶n dÉn</v>
          </cell>
        </row>
        <row r="109">
          <cell r="D109" t="str">
            <v xml:space="preserve">D¨m s¹n ®Öm </v>
          </cell>
        </row>
        <row r="110">
          <cell r="D110" t="str">
            <v>V¸n khu«n ®æ BT cèng t¹i chç</v>
          </cell>
        </row>
        <row r="111">
          <cell r="D111" t="str">
            <v>Cèt thÐp cèng h×nh hép d=14mm</v>
          </cell>
        </row>
        <row r="112">
          <cell r="D112" t="str">
            <v>Cèt thÐp cèng h×nh hép d=16mm</v>
          </cell>
        </row>
        <row r="113">
          <cell r="D113" t="str">
            <v>Cèt thÐp cèng h×nh hép d=20mm</v>
          </cell>
        </row>
        <row r="114">
          <cell r="D114" t="str">
            <v>§¾p cÊp phèi sái s¹n gia cè mÆt ®­êng</v>
          </cell>
        </row>
        <row r="115">
          <cell r="D115" t="str">
            <v>Gia c«ng, l¾p r¾p gç thi 
c«ng cèng hép</v>
          </cell>
        </row>
        <row r="116">
          <cell r="D116" t="str">
            <v>LD vµ th¸o dì hÖ khung dµn gi¸o</v>
          </cell>
        </row>
        <row r="117">
          <cell r="D117" t="str">
            <v>§µo ®Êt cÊp 3</v>
          </cell>
        </row>
        <row r="118">
          <cell r="D118" t="str">
            <v>§¾p ®Êt cÊp 3</v>
          </cell>
        </row>
        <row r="120">
          <cell r="D120" t="str">
            <v>9.BÖ ®óc dÇm + BÖ chøa + B·i ®óc dÇm</v>
          </cell>
        </row>
        <row r="121">
          <cell r="D121" t="str">
            <v>Bªt«ng bÖ ®óc M250</v>
          </cell>
        </row>
        <row r="122">
          <cell r="D122" t="str">
            <v>Bªt«ng bÖ ®óc M200</v>
          </cell>
        </row>
        <row r="123">
          <cell r="D123" t="str">
            <v>V¸n khu«n ®æ BT bÖ ®óc dÇm</v>
          </cell>
        </row>
        <row r="124">
          <cell r="D124" t="str">
            <v>G/c«ng CT bÖ ®óc + bÖ chøa F=10mm</v>
          </cell>
        </row>
        <row r="125">
          <cell r="D125" t="str">
            <v>G/c«ng CT bÖ ®óc F=8mm</v>
          </cell>
        </row>
        <row r="126">
          <cell r="D126" t="str">
            <v>§µo ®Êt cÊp 3</v>
          </cell>
        </row>
        <row r="127">
          <cell r="D127" t="str">
            <v>L¸ng v÷a xim¨ng d=5cm M75</v>
          </cell>
        </row>
        <row r="128">
          <cell r="D128" t="str">
            <v>CÈu dÇm vµo vÞ trÝ lao</v>
          </cell>
        </row>
        <row r="129">
          <cell r="D129" t="str">
            <v>LËp ®­êng tr­ît ®Ó di chuyÓn dÇm</v>
          </cell>
        </row>
        <row r="130">
          <cell r="D130" t="str">
            <v>D/C dÇm cÇu tõ bÖ ®óc ®Õn bÖ chøa</v>
          </cell>
        </row>
        <row r="131">
          <cell r="D131" t="str">
            <v>CÈu dÇm tõ ®­êng tr­ît xuèng s¾p xÕp lªn bÖ chøa</v>
          </cell>
        </row>
        <row r="132">
          <cell r="D132" t="str">
            <v>N©ng h¹ dÇm cÇu L=33m</v>
          </cell>
        </row>
        <row r="133">
          <cell r="D133" t="str">
            <v>Th¸o dì ®­êng tr­ît 
 (tÝnh 80%c«ng l¾p)</v>
          </cell>
        </row>
        <row r="134">
          <cell r="D134" t="str">
            <v>Bul«ng M20.</v>
          </cell>
        </row>
        <row r="135">
          <cell r="D135" t="str">
            <v>§¸ héc xÕp chèng lón</v>
          </cell>
        </row>
        <row r="136">
          <cell r="D136" t="str">
            <v>ThÐp b¶n</v>
          </cell>
        </row>
        <row r="137">
          <cell r="D137" t="str">
            <v>Khèi kª thÐp</v>
          </cell>
        </row>
        <row r="138">
          <cell r="D138" t="str">
            <v>R¶i tµ vÑt gç</v>
          </cell>
        </row>
        <row r="139">
          <cell r="D139" t="str">
            <v>èng nhùa d=60</v>
          </cell>
        </row>
        <row r="140">
          <cell r="D140" t="str">
            <v xml:space="preserve">D¨m s¹n ®Öm </v>
          </cell>
        </row>
        <row r="141">
          <cell r="D141" t="str">
            <v>§¾p ®Êt cÊp 3</v>
          </cell>
        </row>
        <row r="142">
          <cell r="D142" t="str">
            <v>San ®Çm mÆt b»ng</v>
          </cell>
        </row>
        <row r="144">
          <cell r="D144" t="str">
            <v>10.Thi c«ng lao kÐo dÇm DUL</v>
          </cell>
        </row>
        <row r="145">
          <cell r="D145" t="str">
            <v>CÈu dÇm ra khái bÖ chøa</v>
          </cell>
        </row>
        <row r="146">
          <cell r="D146" t="str">
            <v>LËp ®­êng tr­ît ®Ó di chuyÓn dÇm</v>
          </cell>
        </row>
        <row r="147">
          <cell r="D147" t="str">
            <v>Tõ bÖ chøa ®Õn ch©n cÇu</v>
          </cell>
        </row>
        <row r="148">
          <cell r="D148" t="str">
            <v>D/ch dÇm cÇu L=33m vµo vÞ trÝ</v>
          </cell>
        </row>
        <row r="149">
          <cell r="D149" t="str">
            <v>(L=300m, §Þnh møc chØ di chuyÓn trong vßng 30m)</v>
          </cell>
        </row>
        <row r="150">
          <cell r="D150" t="str">
            <v>CÈu dÇm vµo vÞ trÝ lao</v>
          </cell>
        </row>
        <row r="151">
          <cell r="D151" t="str">
            <v>N©ng h¹ dÇm cÇu</v>
          </cell>
        </row>
        <row r="152">
          <cell r="D152" t="str">
            <v>Lao kÐo dÇm BT DUL L=33m</v>
          </cell>
        </row>
        <row r="153">
          <cell r="D153" t="str">
            <v>KÝch h¹ dÇm xuèng gèi</v>
          </cell>
        </row>
        <row r="154">
          <cell r="D154" t="str">
            <v>ChuyÓn xe lao sang nhÞp</v>
          </cell>
        </row>
        <row r="155">
          <cell r="D155" t="str">
            <v>Th¸o l¾p tæ hîp  lao dÇm</v>
          </cell>
        </row>
        <row r="156">
          <cell r="D156" t="str">
            <v>(150T x 30%)</v>
          </cell>
        </row>
        <row r="157">
          <cell r="D157" t="str">
            <v>Th¸o dì ®­êng tr­ît 
 (tÝnh 80%c«ng l¾p)</v>
          </cell>
        </row>
        <row r="158">
          <cell r="D158" t="str">
            <v>(KÓ c¶ ®­êng di chuyÓn dÇm trªn cÇu)</v>
          </cell>
        </row>
        <row r="159">
          <cell r="D159" t="str">
            <v xml:space="preserve">D¨m s¹n ®Öm </v>
          </cell>
        </row>
        <row r="161">
          <cell r="D161" t="str">
            <v>B.KÕt cÊu phÇn h¹ bé</v>
          </cell>
        </row>
        <row r="162">
          <cell r="D162" t="str">
            <v>1.Trô cÇu</v>
          </cell>
        </row>
        <row r="163">
          <cell r="D163" t="str">
            <v>BT xµ mò+®¸ kª gèi trô M300</v>
          </cell>
        </row>
        <row r="164">
          <cell r="D164" t="str">
            <v>BT th©n, bÖ trô M250 trªn c¹n ®¸ 2x4</v>
          </cell>
        </row>
        <row r="165">
          <cell r="D165" t="str">
            <v>Cèt thÐp trô F=10mm</v>
          </cell>
        </row>
        <row r="166">
          <cell r="D166" t="str">
            <v>Cèt thÐp trô F=16mm</v>
          </cell>
        </row>
        <row r="167">
          <cell r="D167" t="str">
            <v>Cèt thÐp trô F=20mm</v>
          </cell>
        </row>
        <row r="168">
          <cell r="D168" t="str">
            <v>Cèt thÐp trô F=22mm</v>
          </cell>
        </row>
        <row r="169">
          <cell r="D169" t="str">
            <v>Cèt thÐp trô F=30mm</v>
          </cell>
        </row>
        <row r="170">
          <cell r="D170" t="str">
            <v>V÷a XM t¹o dèc M75</v>
          </cell>
        </row>
        <row r="171">
          <cell r="D171" t="str">
            <v>VËn chuyÓn ®¸ ®æ ®i L=1Km</v>
          </cell>
        </row>
        <row r="172">
          <cell r="D172" t="str">
            <v>Xóc ®¸ ®æ ®i</v>
          </cell>
        </row>
        <row r="173">
          <cell r="D173" t="str">
            <v>§µo ph¸ ®¸ b»ng næ m×n (20%)</v>
          </cell>
        </row>
        <row r="174">
          <cell r="D174" t="str">
            <v>§µo ph¸ ®¸ b»ng thñ c«ng (80%)</v>
          </cell>
        </row>
        <row r="175">
          <cell r="D175" t="str">
            <v>§µo mãng (80%M¸y, 20% thñ c«ng)</v>
          </cell>
        </row>
        <row r="176">
          <cell r="D176" t="str">
            <v>§µo ®Êt ®Ó ®¾p + vËn chuyÓn L=3.5Km</v>
          </cell>
        </row>
        <row r="177">
          <cell r="D177" t="str">
            <v>§¾p ®Êt (80%M, 20%NC)</v>
          </cell>
        </row>
        <row r="178">
          <cell r="D178" t="str">
            <v>ThÐp tÊm (20x300x400)mm</v>
          </cell>
        </row>
        <row r="179">
          <cell r="D179" t="str">
            <v>V¸n khu«n thÐp thi c«ng mè + trô cÇu</v>
          </cell>
        </row>
        <row r="181">
          <cell r="D181" t="str">
            <v>2.Mè cÇu</v>
          </cell>
        </row>
        <row r="182">
          <cell r="D182" t="str">
            <v>BT ®¸ kª gèi mè M300</v>
          </cell>
        </row>
        <row r="183">
          <cell r="D183" t="str">
            <v>BT th©n + bÖ mè M250 ®¸ 2x4</v>
          </cell>
        </row>
        <row r="184">
          <cell r="D184" t="str">
            <v>BT t­êng ngùc + t­êng c¸nh M250</v>
          </cell>
        </row>
        <row r="185">
          <cell r="D185" t="str">
            <v>BT lãt mãng M100</v>
          </cell>
        </row>
        <row r="186">
          <cell r="D186" t="str">
            <v>V¸n khu«n thÐp mè+t­êng</v>
          </cell>
        </row>
        <row r="187">
          <cell r="D187" t="str">
            <v>Cèt thÐp mè F=8mm trªn c¹n</v>
          </cell>
        </row>
        <row r="188">
          <cell r="D188" t="str">
            <v>Cèt thÐp mè F=10mm trªn c¹n</v>
          </cell>
        </row>
        <row r="189">
          <cell r="D189" t="str">
            <v>Cèt thÐp mè F=12mm trªn c¹n</v>
          </cell>
        </row>
        <row r="190">
          <cell r="D190" t="str">
            <v>Cèt thÐp mè F=14mm trªn c¹n</v>
          </cell>
        </row>
        <row r="191">
          <cell r="D191" t="str">
            <v>Cèt thÐp mè F=16mm trªn c¹n</v>
          </cell>
        </row>
        <row r="192">
          <cell r="D192" t="str">
            <v>Cèt thÐp mè F&gt;18mm trªn c¹n</v>
          </cell>
        </row>
        <row r="193">
          <cell r="D193" t="str">
            <v>ThÐp tÊm</v>
          </cell>
        </row>
        <row r="194">
          <cell r="D194" t="str">
            <v>V÷a XM t¹o dèc M75</v>
          </cell>
        </row>
        <row r="195">
          <cell r="D195" t="str">
            <v>§¸ héc x©y m¸i taluy v÷a M100</v>
          </cell>
        </row>
        <row r="196">
          <cell r="D196" t="str">
            <v>§¸ héc x©y ch©n khay v÷a M100</v>
          </cell>
        </row>
        <row r="197">
          <cell r="D197" t="str">
            <v>§¸ héc x©y tø nãn v÷a M100</v>
          </cell>
        </row>
        <row r="198">
          <cell r="D198" t="str">
            <v xml:space="preserve">D¨m s¹n ®Öm </v>
          </cell>
        </row>
        <row r="199">
          <cell r="D199" t="str">
            <v>Xóc ®¸ ®æ ®i</v>
          </cell>
        </row>
        <row r="200">
          <cell r="D200" t="str">
            <v>VËn chuyÓn ®¸ ®æ ®i L=1Km</v>
          </cell>
        </row>
        <row r="201">
          <cell r="D201" t="str">
            <v>§µo ph¸ ®¸ b»ng næ m×n (20%)</v>
          </cell>
        </row>
        <row r="202">
          <cell r="D202" t="str">
            <v>§µo ph¸ ®¸ b»ng thñ c«ng (80%)</v>
          </cell>
        </row>
        <row r="203">
          <cell r="D203" t="str">
            <v>§µo mãng (80%M¸y, 20% thñ c«ng)</v>
          </cell>
        </row>
        <row r="204">
          <cell r="D204" t="str">
            <v>§µo ®Êt ®Ó ®¾p + vËn chuyÓn L=3.5Km</v>
          </cell>
        </row>
        <row r="205">
          <cell r="D205" t="str">
            <v>§¾p ®Êt (80%M, 20%NC)</v>
          </cell>
        </row>
        <row r="206">
          <cell r="D206" t="str">
            <v>San ®Çm mÆt b»ng</v>
          </cell>
        </row>
        <row r="208">
          <cell r="D208" t="str">
            <v>3.Khèi l­îng thi c«ng</v>
          </cell>
        </row>
        <row r="209">
          <cell r="D209" t="str">
            <v>a. Thi c«ng trô: 4 trô (LC 4 lÇn)</v>
          </cell>
        </row>
        <row r="210">
          <cell r="D210" t="str">
            <v>Khung bailey</v>
          </cell>
        </row>
        <row r="211">
          <cell r="D211" t="str">
            <v>(52.836tÊn*4lÇn/100=2.113tÊn)</v>
          </cell>
        </row>
        <row r="212">
          <cell r="D212" t="str">
            <v>L¾p dùng vµ th¸o dì khung bailey</v>
          </cell>
        </row>
        <row r="213">
          <cell r="D213" t="str">
            <v>LD cho 4 trô 52.836T x 2 = 105.67T</v>
          </cell>
        </row>
        <row r="214">
          <cell r="D214" t="str">
            <v>SX hÖ khung giµn gi¸o thi c«ng trô</v>
          </cell>
        </row>
        <row r="215">
          <cell r="D215" t="str">
            <v>LD vµ th¸o dì hÖ khung dµn gi¸o</v>
          </cell>
        </row>
        <row r="216">
          <cell r="D216" t="str">
            <v>(Khèi l­îng vËt liÖu tÝnh cho 4 trô)</v>
          </cell>
        </row>
        <row r="217">
          <cell r="D217" t="str">
            <v>(Gåm nh÷ng thanh chèng vµ gi»ng L75x75x8)</v>
          </cell>
        </row>
        <row r="218">
          <cell r="D218" t="str">
            <v>(Lu©n chuyÓn 4 lÇn : 28.64 x 4 lÇn =113.366T)</v>
          </cell>
        </row>
        <row r="219">
          <cell r="D219" t="str">
            <v>LD ray P43 ch«n th¼ng vµo trô lµm sµn</v>
          </cell>
        </row>
        <row r="220">
          <cell r="D220" t="str">
            <v xml:space="preserve">Lµm vµ th¶ rä ®¸ </v>
          </cell>
        </row>
        <row r="221">
          <cell r="D221" t="str">
            <v>Gia c«ng, l¾p r¾p gç thi 
c«ng trô (LC4lÇn)</v>
          </cell>
        </row>
        <row r="222">
          <cell r="D222" t="str">
            <v>V¸n sµn thi c«ng dµy 5cm</v>
          </cell>
        </row>
        <row r="223">
          <cell r="D223" t="str">
            <v>(102.4m3*2lÇn/8=25.6m3)</v>
          </cell>
        </row>
        <row r="224">
          <cell r="D224" t="str">
            <v>R¶i th¸o v¸n sµn</v>
          </cell>
        </row>
        <row r="225">
          <cell r="D225" t="str">
            <v>§Êt sÐt luyÖn dÎo</v>
          </cell>
        </row>
        <row r="226">
          <cell r="D226" t="str">
            <v>Bao t¶i ®Êt chèng xãi</v>
          </cell>
        </row>
        <row r="227">
          <cell r="D227" t="str">
            <v>§¾p ®Êt ®­êng thi c«ng</v>
          </cell>
        </row>
        <row r="228">
          <cell r="D228" t="str">
            <v>Xóc ®¸ ®æ ®i</v>
          </cell>
        </row>
        <row r="229">
          <cell r="D229" t="str">
            <v>VËn chuyÓn ®¸ ®æ ®i L=1Km</v>
          </cell>
        </row>
        <row r="230">
          <cell r="D230" t="str">
            <v>§µo ®¸ r·nh + hè tô</v>
          </cell>
        </row>
        <row r="231">
          <cell r="D231" t="str">
            <v>§µo ®Êt ®Ó ®¾p + vËn chuyÓn L=3.5Km</v>
          </cell>
        </row>
        <row r="232">
          <cell r="D232" t="str">
            <v>M¸y b¬m n­íc 75cv.</v>
          </cell>
        </row>
        <row r="233">
          <cell r="D233" t="str">
            <v>§¾p ®Êt khung v©y</v>
          </cell>
        </row>
        <row r="234">
          <cell r="D234" t="str">
            <v>Ph¸ dì khung v©y (70% nh©n c«ng, m¸y ®¾p)</v>
          </cell>
        </row>
        <row r="235">
          <cell r="D235" t="str">
            <v>VËn chuyÓn ®Êt ®æ ®i L=1Km</v>
          </cell>
        </row>
        <row r="236">
          <cell r="D236" t="str">
            <v>(Thanh th¶i lßng s«ng)</v>
          </cell>
        </row>
        <row r="238">
          <cell r="D238" t="str">
            <v>b.Thi c«ng mè (LC 2lÇn)</v>
          </cell>
        </row>
        <row r="239">
          <cell r="D239" t="str">
            <v>Khung bailey</v>
          </cell>
        </row>
        <row r="240">
          <cell r="D240" t="str">
            <v>(78,74tÊn*2lÇn/100=1.575tÊn)</v>
          </cell>
        </row>
        <row r="241">
          <cell r="D241" t="str">
            <v>L¾p dùng vµ th¸o dì khung bailey</v>
          </cell>
        </row>
        <row r="242">
          <cell r="D242" t="str">
            <v>SX hÖ khung giµn gi¸o thi c«ng mè</v>
          </cell>
        </row>
        <row r="243">
          <cell r="D243" t="str">
            <v>LD vµ th¸o dì hÖ khung dµn gi¸o</v>
          </cell>
        </row>
        <row r="244">
          <cell r="D244" t="str">
            <v>(Khèi l­îng vËt liÖu tÝnh cho 2 mè)</v>
          </cell>
        </row>
        <row r="245">
          <cell r="D245" t="str">
            <v>(Gåm nh÷ng thanh chèng vµ gi»ng L75x75x8)</v>
          </cell>
        </row>
        <row r="246">
          <cell r="D246" t="str">
            <v>(L¾p dùng 2 lÇn : 5.13 x 2 lÇn =10.26T)</v>
          </cell>
        </row>
        <row r="247">
          <cell r="D247" t="str">
            <v>§µo ®Êt nÒn ®­êng c«ng vô</v>
          </cell>
        </row>
        <row r="248">
          <cell r="D248" t="str">
            <v>Xóc ®¸ ®æ ®i</v>
          </cell>
        </row>
        <row r="249">
          <cell r="D249" t="str">
            <v>VËn chuyÓn ®¸ ®æ ®i L=1Km</v>
          </cell>
        </row>
        <row r="250">
          <cell r="D250" t="str">
            <v>§µo ®¸ r·nh + hè tô</v>
          </cell>
        </row>
        <row r="251">
          <cell r="D251" t="str">
            <v>M¸y b¬m n­íc 75cv.</v>
          </cell>
        </row>
        <row r="252">
          <cell r="D252" t="str">
            <v xml:space="preserve">Lµm vµ th¶ rä ®¸ </v>
          </cell>
        </row>
        <row r="253">
          <cell r="D253" t="str">
            <v>V¸n sµn thi c«ng dµy 5cm</v>
          </cell>
        </row>
        <row r="254">
          <cell r="D254" t="str">
            <v>(5.4m3*2lÇn/8=1.35m3)</v>
          </cell>
        </row>
        <row r="255">
          <cell r="D255" t="str">
            <v>R¶i th¸o v¸n sµn</v>
          </cell>
        </row>
        <row r="256">
          <cell r="D256" t="str">
            <v>Gia c«ng, l¾p r¾p gç thi 
c«ng mè (LC2lÇn)</v>
          </cell>
        </row>
        <row r="257">
          <cell r="D257" t="str">
            <v xml:space="preserve">D¨m s¹n ®Öm </v>
          </cell>
        </row>
        <row r="258">
          <cell r="D258" t="str">
            <v>ThÐp neo d=16mm</v>
          </cell>
        </row>
        <row r="259">
          <cell r="D259" t="str">
            <v>c. §­êng c«ng vô thi c«ng trô 1</v>
          </cell>
        </row>
        <row r="260">
          <cell r="D260" t="str">
            <v>§µo ®Êt nÒn ®­êng c«ng vô</v>
          </cell>
        </row>
        <row r="261">
          <cell r="D261" t="str">
            <v>V/c ®Êt ®æ ®i L=1Km</v>
          </cell>
        </row>
        <row r="262">
          <cell r="D262" t="str">
            <v>§¾p cÊp phèi sái s¹n gia cè mÆt ®­êng</v>
          </cell>
        </row>
        <row r="263">
          <cell r="D263" t="str">
            <v>d. §­êng + cèng c«ng vô qua ngÇm</v>
          </cell>
        </row>
        <row r="264">
          <cell r="D264" t="str">
            <v>L¾p ®Æt cèng BTCT D100mm</v>
          </cell>
        </row>
        <row r="265">
          <cell r="D265" t="str">
            <v>§µo ®Êt cÊp 3</v>
          </cell>
        </row>
        <row r="266">
          <cell r="D266" t="str">
            <v>§¾p ®Êt cÊp 3</v>
          </cell>
        </row>
        <row r="267">
          <cell r="D267" t="str">
            <v>X©y g¹ch chØ mèi nèi èng cèng</v>
          </cell>
        </row>
        <row r="268">
          <cell r="D268" t="str">
            <v>Bª t«ng ®Õ cèng M200</v>
          </cell>
        </row>
        <row r="269">
          <cell r="D269" t="str">
            <v>§¸ héc xÕp khan</v>
          </cell>
        </row>
        <row r="270">
          <cell r="D270" t="str">
            <v>San ®Çm mÆt b»ng</v>
          </cell>
        </row>
        <row r="271">
          <cell r="D271" t="str">
            <v>§¾p cÊp phèi sái s¹n gia cè mÆt ®­êng</v>
          </cell>
        </row>
        <row r="272">
          <cell r="D272" t="str">
            <v>e. Më réng ®­êng c«ng vô tõ Qlé 15 vµo c«ng tr­êng</v>
          </cell>
        </row>
        <row r="273">
          <cell r="D273" t="str">
            <v>§µo ®Êt nÒn ®­êng c«ng vô</v>
          </cell>
        </row>
        <row r="274">
          <cell r="D274" t="str">
            <v>§¾p nÒn ®­êng K98 ®Êt cÊp 3.</v>
          </cell>
        </row>
        <row r="275">
          <cell r="D275" t="str">
            <v>§µo ®Êt ®Ó ®¾p + vËn chuyÓn L=3.5Km</v>
          </cell>
        </row>
        <row r="276">
          <cell r="D276" t="str">
            <v>§¾p cÊp phèi sái s¹n gia cè mÆt ®­êng</v>
          </cell>
        </row>
        <row r="278">
          <cell r="D278" t="str">
            <v>4. H¹ng môc kh¸c</v>
          </cell>
        </row>
        <row r="279">
          <cell r="D279" t="str">
            <v>BiÓn b¸o tªn cÇu</v>
          </cell>
        </row>
        <row r="280">
          <cell r="D280" t="str">
            <v>Chi phÝ m¸y ph¸t ®iÖn c«ng suÊt 125KVA</v>
          </cell>
        </row>
        <row r="281">
          <cell r="D281" t="str">
            <v>(30 ngµy x 24th¸ng x 1.5ca x 237.813® )</v>
          </cell>
        </row>
        <row r="282">
          <cell r="D282" t="str">
            <v>(§· trõ phÇn nhiªn liÖu)</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VC"/>
      <sheetName val="TVL"/>
      <sheetName val="ptdg"/>
      <sheetName val="DTCT"/>
      <sheetName val="TH"/>
      <sheetName val="KSTK"/>
      <sheetName val="NTKL"/>
      <sheetName val="Den bu"/>
      <sheetName val="trabang"/>
      <sheetName val="Dg Dchat"/>
      <sheetName val="Dg Dhinh"/>
      <sheetName val="KLNT"/>
    </sheetNames>
    <sheetDataSet>
      <sheetData sheetId="0"/>
      <sheetData sheetId="1"/>
      <sheetData sheetId="2"/>
      <sheetData sheetId="3" refreshError="1">
        <row r="8">
          <cell r="A8">
            <v>55</v>
          </cell>
        </row>
        <row r="9">
          <cell r="A9">
            <v>56</v>
          </cell>
        </row>
        <row r="10">
          <cell r="A10">
            <v>58</v>
          </cell>
        </row>
        <row r="11">
          <cell r="A11">
            <v>60</v>
          </cell>
        </row>
        <row r="12">
          <cell r="A12">
            <v>59</v>
          </cell>
        </row>
        <row r="13">
          <cell r="A13">
            <v>65</v>
          </cell>
        </row>
        <row r="14">
          <cell r="A14">
            <v>62</v>
          </cell>
        </row>
        <row r="15">
          <cell r="A15">
            <v>63</v>
          </cell>
        </row>
        <row r="16">
          <cell r="A16">
            <v>25</v>
          </cell>
        </row>
        <row r="18">
          <cell r="A18">
            <v>33</v>
          </cell>
        </row>
        <row r="19">
          <cell r="A19">
            <v>34</v>
          </cell>
        </row>
        <row r="20">
          <cell r="A20">
            <v>35</v>
          </cell>
        </row>
        <row r="21">
          <cell r="A21">
            <v>36</v>
          </cell>
        </row>
        <row r="22">
          <cell r="A22">
            <v>37</v>
          </cell>
        </row>
        <row r="23">
          <cell r="A23">
            <v>71</v>
          </cell>
        </row>
        <row r="24">
          <cell r="A24">
            <v>70</v>
          </cell>
        </row>
        <row r="25">
          <cell r="A25">
            <v>80</v>
          </cell>
        </row>
        <row r="26">
          <cell r="A26">
            <v>81</v>
          </cell>
        </row>
        <row r="27">
          <cell r="A27">
            <v>65</v>
          </cell>
        </row>
        <row r="28">
          <cell r="A28">
            <v>10</v>
          </cell>
        </row>
        <row r="30">
          <cell r="A30">
            <v>15</v>
          </cell>
        </row>
        <row r="31">
          <cell r="A31">
            <v>14</v>
          </cell>
        </row>
        <row r="33">
          <cell r="A33">
            <v>26</v>
          </cell>
        </row>
        <row r="34">
          <cell r="A34">
            <v>27</v>
          </cell>
        </row>
        <row r="35">
          <cell r="A35">
            <v>28</v>
          </cell>
        </row>
        <row r="36">
          <cell r="A36">
            <v>29</v>
          </cell>
        </row>
        <row r="37">
          <cell r="A37">
            <v>30</v>
          </cell>
        </row>
        <row r="38">
          <cell r="A38">
            <v>31</v>
          </cell>
        </row>
        <row r="40">
          <cell r="A40">
            <v>42</v>
          </cell>
        </row>
        <row r="41">
          <cell r="A41">
            <v>43</v>
          </cell>
        </row>
        <row r="42">
          <cell r="A42">
            <v>52</v>
          </cell>
        </row>
        <row r="43">
          <cell r="A43">
            <v>53</v>
          </cell>
        </row>
        <row r="44">
          <cell r="A44">
            <v>57</v>
          </cell>
        </row>
        <row r="47">
          <cell r="A47">
            <v>54</v>
          </cell>
        </row>
        <row r="48">
          <cell r="A48">
            <v>72</v>
          </cell>
        </row>
        <row r="49">
          <cell r="A49">
            <v>51</v>
          </cell>
        </row>
        <row r="50">
          <cell r="A50">
            <v>63</v>
          </cell>
        </row>
        <row r="51">
          <cell r="A51">
            <v>62</v>
          </cell>
        </row>
        <row r="52">
          <cell r="A52">
            <v>64</v>
          </cell>
        </row>
        <row r="54">
          <cell r="A54">
            <v>88</v>
          </cell>
        </row>
        <row r="55">
          <cell r="A55">
            <v>89</v>
          </cell>
        </row>
        <row r="56">
          <cell r="A56">
            <v>44</v>
          </cell>
        </row>
        <row r="57">
          <cell r="A57">
            <v>87</v>
          </cell>
        </row>
        <row r="59">
          <cell r="A59" t="str">
            <v>VL</v>
          </cell>
        </row>
        <row r="67">
          <cell r="A67">
            <v>41</v>
          </cell>
        </row>
        <row r="69">
          <cell r="A69">
            <v>41</v>
          </cell>
        </row>
        <row r="70">
          <cell r="A70">
            <v>12</v>
          </cell>
        </row>
        <row r="71">
          <cell r="A71">
            <v>32</v>
          </cell>
        </row>
        <row r="72">
          <cell r="A72">
            <v>9</v>
          </cell>
        </row>
        <row r="73">
          <cell r="A73">
            <v>11</v>
          </cell>
        </row>
        <row r="75">
          <cell r="A75">
            <v>39</v>
          </cell>
        </row>
        <row r="76">
          <cell r="A76">
            <v>40</v>
          </cell>
        </row>
        <row r="77">
          <cell r="A77">
            <v>43</v>
          </cell>
        </row>
        <row r="78">
          <cell r="A78">
            <v>38</v>
          </cell>
        </row>
        <row r="79">
          <cell r="A79">
            <v>79</v>
          </cell>
        </row>
        <row r="80">
          <cell r="A80">
            <v>21</v>
          </cell>
        </row>
        <row r="81">
          <cell r="A81">
            <v>23</v>
          </cell>
        </row>
        <row r="82">
          <cell r="A82">
            <v>24</v>
          </cell>
        </row>
        <row r="84">
          <cell r="A84">
            <v>44</v>
          </cell>
        </row>
        <row r="85">
          <cell r="A85">
            <v>49</v>
          </cell>
        </row>
        <row r="86">
          <cell r="A86">
            <v>50</v>
          </cell>
        </row>
        <row r="87">
          <cell r="A87">
            <v>47</v>
          </cell>
        </row>
        <row r="88">
          <cell r="A88">
            <v>61</v>
          </cell>
        </row>
        <row r="89">
          <cell r="A89">
            <v>48</v>
          </cell>
        </row>
        <row r="90">
          <cell r="A90">
            <v>66</v>
          </cell>
        </row>
        <row r="91">
          <cell r="A91">
            <v>67</v>
          </cell>
        </row>
        <row r="92">
          <cell r="A92">
            <v>68</v>
          </cell>
        </row>
        <row r="93">
          <cell r="A93">
            <v>69</v>
          </cell>
        </row>
        <row r="94">
          <cell r="A94">
            <v>51</v>
          </cell>
        </row>
        <row r="95">
          <cell r="A95">
            <v>45</v>
          </cell>
        </row>
        <row r="96">
          <cell r="A96">
            <v>46</v>
          </cell>
        </row>
        <row r="98">
          <cell r="A98">
            <v>85</v>
          </cell>
        </row>
        <row r="99">
          <cell r="A99">
            <v>86</v>
          </cell>
        </row>
        <row r="100">
          <cell r="A100">
            <v>97</v>
          </cell>
        </row>
        <row r="101">
          <cell r="A101">
            <v>98</v>
          </cell>
        </row>
        <row r="102">
          <cell r="A102">
            <v>58</v>
          </cell>
        </row>
        <row r="103">
          <cell r="A103">
            <v>59</v>
          </cell>
        </row>
        <row r="104">
          <cell r="A104">
            <v>51</v>
          </cell>
        </row>
        <row r="105">
          <cell r="A105">
            <v>56</v>
          </cell>
        </row>
        <row r="106">
          <cell r="A106">
            <v>84</v>
          </cell>
        </row>
        <row r="107">
          <cell r="A107">
            <v>94</v>
          </cell>
        </row>
        <row r="108">
          <cell r="A108">
            <v>72</v>
          </cell>
        </row>
        <row r="110">
          <cell r="A110">
            <v>85</v>
          </cell>
        </row>
        <row r="111">
          <cell r="A111">
            <v>96</v>
          </cell>
        </row>
        <row r="112">
          <cell r="A112">
            <v>92</v>
          </cell>
        </row>
        <row r="113">
          <cell r="A113">
            <v>95</v>
          </cell>
        </row>
        <row r="114">
          <cell r="A114">
            <v>84</v>
          </cell>
        </row>
        <row r="115">
          <cell r="A115">
            <v>94</v>
          </cell>
        </row>
        <row r="116">
          <cell r="A116">
            <v>12</v>
          </cell>
        </row>
        <row r="117">
          <cell r="A117">
            <v>90</v>
          </cell>
        </row>
        <row r="118">
          <cell r="A118">
            <v>91</v>
          </cell>
        </row>
        <row r="120">
          <cell r="A120">
            <v>85</v>
          </cell>
        </row>
        <row r="121">
          <cell r="A121">
            <v>86</v>
          </cell>
        </row>
        <row r="122">
          <cell r="A122">
            <v>93</v>
          </cell>
        </row>
        <row r="123">
          <cell r="A123">
            <v>94</v>
          </cell>
        </row>
        <row r="124">
          <cell r="A124">
            <v>96</v>
          </cell>
        </row>
        <row r="125">
          <cell r="A125">
            <v>84</v>
          </cell>
        </row>
        <row r="126">
          <cell r="A126">
            <v>12</v>
          </cell>
        </row>
        <row r="128">
          <cell r="A128">
            <v>76</v>
          </cell>
        </row>
        <row r="129">
          <cell r="A129">
            <v>73</v>
          </cell>
        </row>
        <row r="130">
          <cell r="A130">
            <v>74</v>
          </cell>
        </row>
        <row r="131">
          <cell r="A131">
            <v>77</v>
          </cell>
        </row>
        <row r="132">
          <cell r="A132">
            <v>78</v>
          </cell>
        </row>
        <row r="133">
          <cell r="A133">
            <v>75</v>
          </cell>
        </row>
        <row r="135">
          <cell r="A135">
            <v>82</v>
          </cell>
        </row>
        <row r="136">
          <cell r="A136">
            <v>81</v>
          </cell>
        </row>
        <row r="137">
          <cell r="A137">
            <v>16</v>
          </cell>
        </row>
        <row r="139">
          <cell r="A139">
            <v>84</v>
          </cell>
        </row>
        <row r="140">
          <cell r="A140">
            <v>85</v>
          </cell>
        </row>
        <row r="141">
          <cell r="A141">
            <v>94</v>
          </cell>
        </row>
        <row r="142">
          <cell r="A142">
            <v>96</v>
          </cell>
        </row>
        <row r="144">
          <cell r="A144">
            <v>73</v>
          </cell>
        </row>
        <row r="145">
          <cell r="A145">
            <v>74</v>
          </cell>
        </row>
        <row r="146">
          <cell r="A146">
            <v>78</v>
          </cell>
        </row>
        <row r="147">
          <cell r="A147">
            <v>11</v>
          </cell>
        </row>
        <row r="148">
          <cell r="A148">
            <v>10</v>
          </cell>
        </row>
        <row r="149">
          <cell r="A149">
            <v>18</v>
          </cell>
        </row>
        <row r="150">
          <cell r="A150">
            <v>12</v>
          </cell>
        </row>
        <row r="151">
          <cell r="A151">
            <v>75</v>
          </cell>
        </row>
        <row r="152">
          <cell r="A152">
            <v>79</v>
          </cell>
        </row>
        <row r="153">
          <cell r="A153">
            <v>21</v>
          </cell>
        </row>
        <row r="154">
          <cell r="A154">
            <v>22</v>
          </cell>
        </row>
        <row r="155">
          <cell r="A155">
            <v>23</v>
          </cell>
        </row>
        <row r="156">
          <cell r="A156">
            <v>24</v>
          </cell>
        </row>
      </sheetData>
      <sheetData sheetId="4"/>
      <sheetData sheetId="5"/>
      <sheetData sheetId="6"/>
      <sheetData sheetId="7"/>
      <sheetData sheetId="8"/>
      <sheetData sheetId="9"/>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TXL"/>
      <sheetName val="DTCT"/>
      <sheetName val="PTdgct"/>
      <sheetName val="CPTNo"/>
      <sheetName val="GiaVL"/>
      <sheetName val="Cuoc"/>
      <sheetName val="GiaMay"/>
      <sheetName val="DGNC"/>
      <sheetName val="XXXXXXXX"/>
      <sheetName val="XXXXXXX0"/>
    </sheetNames>
    <sheetDataSet>
      <sheetData sheetId="0"/>
      <sheetData sheetId="1"/>
      <sheetData sheetId="2"/>
      <sheetData sheetId="3"/>
      <sheetData sheetId="4">
        <row r="13">
          <cell r="F13">
            <v>887553.90476190473</v>
          </cell>
        </row>
        <row r="14">
          <cell r="F14">
            <v>782553.90476190473</v>
          </cell>
        </row>
        <row r="28">
          <cell r="F28">
            <v>9320</v>
          </cell>
        </row>
      </sheetData>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n"/>
      <sheetName val="mat"/>
      <sheetName val="cong"/>
      <sheetName val="vua"/>
      <sheetName val="rph"/>
      <sheetName val="gVL"/>
      <sheetName val="dtoan"/>
      <sheetName val="dtoan -ctiet"/>
      <sheetName val="dt-kphi"/>
      <sheetName val="dt-kphi (2)"/>
      <sheetName val="dt-kphi-ctiet"/>
      <sheetName val="bth-kphi"/>
      <sheetName val="XL4Poppy"/>
      <sheetName val="rph (2)"/>
      <sheetName val="dap"/>
      <sheetName val="gpmb"/>
      <sheetName val="dt-kphi-iso-tong"/>
      <sheetName val="dt-kphi-iso-ctiet"/>
    </sheetNames>
    <sheetDataSet>
      <sheetData sheetId="0"/>
      <sheetData sheetId="1"/>
      <sheetData sheetId="2"/>
      <sheetData sheetId="3"/>
      <sheetData sheetId="4"/>
      <sheetData sheetId="5" refreshError="1">
        <row r="10">
          <cell r="Q10">
            <v>58000</v>
          </cell>
        </row>
        <row r="12">
          <cell r="Q12">
            <v>54000</v>
          </cell>
        </row>
        <row r="15">
          <cell r="Q15">
            <v>164</v>
          </cell>
        </row>
        <row r="20">
          <cell r="Q20">
            <v>18000</v>
          </cell>
        </row>
        <row r="21">
          <cell r="Q21">
            <v>50000</v>
          </cell>
        </row>
        <row r="23">
          <cell r="Q23">
            <v>4340</v>
          </cell>
        </row>
        <row r="28">
          <cell r="Q28">
            <v>1364000</v>
          </cell>
        </row>
        <row r="29">
          <cell r="Q29">
            <v>6091</v>
          </cell>
        </row>
        <row r="30">
          <cell r="Q30">
            <v>3500</v>
          </cell>
        </row>
        <row r="33">
          <cell r="Q33">
            <v>13636</v>
          </cell>
        </row>
        <row r="37">
          <cell r="Q37">
            <v>30000</v>
          </cell>
        </row>
        <row r="40">
          <cell r="Q40">
            <v>4500</v>
          </cell>
        </row>
        <row r="45">
          <cell r="Q45">
            <v>4300</v>
          </cell>
        </row>
        <row r="47">
          <cell r="Q47">
            <v>10500</v>
          </cell>
        </row>
        <row r="48">
          <cell r="Q48">
            <v>2000</v>
          </cell>
        </row>
        <row r="49">
          <cell r="Q49">
            <v>3000</v>
          </cell>
        </row>
        <row r="50">
          <cell r="Q50">
            <v>1200</v>
          </cell>
        </row>
        <row r="51">
          <cell r="Q51">
            <v>1370</v>
          </cell>
        </row>
        <row r="55">
          <cell r="Q55">
            <v>8636.363636363636</v>
          </cell>
        </row>
      </sheetData>
      <sheetData sheetId="6"/>
      <sheetData sheetId="7"/>
      <sheetData sheetId="8"/>
      <sheetData sheetId="9" refreshError="1"/>
      <sheetData sheetId="10" refreshError="1"/>
      <sheetData sheetId="11"/>
      <sheetData sheetId="12" refreshError="1"/>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ecoc (2)"/>
      <sheetName val="bia"/>
      <sheetName val="Input Data"/>
      <sheetName val="Xuly Data (2)"/>
      <sheetName val="Xuly Data"/>
      <sheetName val="TPLTD"/>
      <sheetName val="THDinhM"/>
      <sheetName val="TohopDM"/>
      <sheetName val="THNL"/>
      <sheetName val="DDinh"/>
      <sheetName val="Xamu"/>
      <sheetName val="Becoc"/>
      <sheetName val="KNCLC"/>
      <sheetName val="CVI"/>
      <sheetName val="XL4Popp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a"/>
      <sheetName val="Solieu"/>
      <sheetName val="cal1"/>
      <sheetName val="cal2"/>
      <sheetName val="cal3"/>
      <sheetName val="cal4"/>
      <sheetName val="cal4 (2)"/>
      <sheetName val="CAL4(3)"/>
      <sheetName val="CVI"/>
      <sheetName val="cal5"/>
      <sheetName val="cal6"/>
      <sheetName val="Cal7"/>
      <sheetName val="BTRA"/>
      <sheetName val="cal8"/>
    </sheetNames>
    <sheetDataSet>
      <sheetData sheetId="0"/>
      <sheetData sheetId="1" refreshError="1">
        <row r="15">
          <cell r="D15">
            <v>0.9</v>
          </cell>
        </row>
        <row r="27">
          <cell r="E27">
            <v>2.86</v>
          </cell>
        </row>
      </sheetData>
      <sheetData sheetId="2"/>
      <sheetData sheetId="3"/>
      <sheetData sheetId="4"/>
      <sheetData sheetId="5"/>
      <sheetData sheetId="6"/>
      <sheetData sheetId="7"/>
      <sheetData sheetId="8" refreshError="1"/>
      <sheetData sheetId="9"/>
      <sheetData sheetId="10"/>
      <sheetData sheetId="11"/>
      <sheetData sheetId="12"/>
      <sheetData sheetId="13"/>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6"/>
    </sheetNames>
    <sheetDataSet>
      <sheetData sheetId="0" refreshError="1">
        <row r="3">
          <cell r="A3">
            <v>2</v>
          </cell>
          <cell r="B3">
            <v>1.55</v>
          </cell>
          <cell r="C3">
            <v>1.64</v>
          </cell>
          <cell r="D3">
            <v>452130</v>
          </cell>
          <cell r="E3">
            <v>475944</v>
          </cell>
          <cell r="F3">
            <v>17390</v>
          </cell>
        </row>
        <row r="4">
          <cell r="A4">
            <v>2.5</v>
          </cell>
          <cell r="B4">
            <v>1.635</v>
          </cell>
          <cell r="C4">
            <v>1.7349999999999999</v>
          </cell>
          <cell r="D4">
            <v>474621</v>
          </cell>
          <cell r="E4">
            <v>501081</v>
          </cell>
          <cell r="F4">
            <v>18255</v>
          </cell>
        </row>
        <row r="5">
          <cell r="A5">
            <v>2.7</v>
          </cell>
          <cell r="B5">
            <v>1.669</v>
          </cell>
          <cell r="C5">
            <v>1.7730000000000001</v>
          </cell>
          <cell r="D5">
            <v>483617.40000000008</v>
          </cell>
          <cell r="E5">
            <v>511135.8000000001</v>
          </cell>
          <cell r="F5">
            <v>18601</v>
          </cell>
        </row>
        <row r="6">
          <cell r="A6">
            <v>3</v>
          </cell>
          <cell r="B6">
            <v>1.72</v>
          </cell>
          <cell r="C6">
            <v>1.83</v>
          </cell>
          <cell r="D6">
            <v>497112</v>
          </cell>
          <cell r="E6">
            <v>526218</v>
          </cell>
          <cell r="F6">
            <v>19120</v>
          </cell>
        </row>
        <row r="7">
          <cell r="A7">
            <v>3.2</v>
          </cell>
          <cell r="B7">
            <v>1.76</v>
          </cell>
          <cell r="C7">
            <v>1.8720000000000001</v>
          </cell>
          <cell r="D7">
            <v>507696.00000000006</v>
          </cell>
          <cell r="E7">
            <v>537331.20000000007</v>
          </cell>
          <cell r="F7">
            <v>19527</v>
          </cell>
        </row>
        <row r="8">
          <cell r="A8">
            <v>3.5</v>
          </cell>
          <cell r="B8">
            <v>1.8199999999999998</v>
          </cell>
          <cell r="C8">
            <v>1.9350000000000001</v>
          </cell>
          <cell r="D8">
            <v>523571.99999999994</v>
          </cell>
          <cell r="E8">
            <v>554001</v>
          </cell>
          <cell r="F8">
            <v>20137</v>
          </cell>
        </row>
        <row r="9">
          <cell r="A9">
            <v>3.7</v>
          </cell>
          <cell r="B9">
            <v>1.8599999999999999</v>
          </cell>
          <cell r="C9">
            <v>1.9770000000000001</v>
          </cell>
          <cell r="D9">
            <v>534156</v>
          </cell>
          <cell r="E9">
            <v>565114.20000000007</v>
          </cell>
          <cell r="F9">
            <v>20544</v>
          </cell>
        </row>
        <row r="10">
          <cell r="A10">
            <v>4</v>
          </cell>
          <cell r="B10">
            <v>1.92</v>
          </cell>
          <cell r="C10">
            <v>2.04</v>
          </cell>
          <cell r="D10">
            <v>550032</v>
          </cell>
          <cell r="E10">
            <v>581784.00000000012</v>
          </cell>
          <cell r="F10">
            <v>21155</v>
          </cell>
        </row>
        <row r="11">
          <cell r="A11">
            <v>4.2</v>
          </cell>
          <cell r="B11">
            <v>2.0019999999999998</v>
          </cell>
          <cell r="C11">
            <v>2.13</v>
          </cell>
          <cell r="D11">
            <v>571729.19999999995</v>
          </cell>
          <cell r="E11">
            <v>605598</v>
          </cell>
          <cell r="F11">
            <v>21990</v>
          </cell>
        </row>
        <row r="12">
          <cell r="A12">
            <v>4.5</v>
          </cell>
          <cell r="B12">
            <v>2.125</v>
          </cell>
          <cell r="C12">
            <v>2.2650000000000001</v>
          </cell>
          <cell r="D12">
            <v>604275.00000000012</v>
          </cell>
          <cell r="E12">
            <v>641319.00000000012</v>
          </cell>
          <cell r="F12">
            <v>23241</v>
          </cell>
        </row>
        <row r="13">
          <cell r="A13">
            <v>5</v>
          </cell>
          <cell r="B13">
            <v>2.33</v>
          </cell>
          <cell r="C13">
            <v>2.4900000000000002</v>
          </cell>
          <cell r="D13">
            <v>658518</v>
          </cell>
          <cell r="E13">
            <v>700854.00000000012</v>
          </cell>
          <cell r="F13">
            <v>25328</v>
          </cell>
        </row>
      </sheetData>
    </sheetDataSet>
  </externalBook>
</externalLink>
</file>

<file path=xl/theme/theme1.xml><?xml version="1.0" encoding="utf-8"?>
<a:theme xmlns:a="http://schemas.openxmlformats.org/drawingml/2006/main" name="Chủ đề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5.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4"/>
  <sheetViews>
    <sheetView topLeftCell="A13" workbookViewId="0">
      <selection activeCell="B31" sqref="B31"/>
    </sheetView>
  </sheetViews>
  <sheetFormatPr defaultColWidth="9" defaultRowHeight="14" x14ac:dyDescent="0.35"/>
  <cols>
    <col min="1" max="1" width="26.453125" style="80" customWidth="1"/>
    <col min="2" max="2" width="66.6328125" style="80" customWidth="1"/>
    <col min="3" max="3" width="33" style="43" customWidth="1"/>
    <col min="4" max="16384" width="9" style="80"/>
  </cols>
  <sheetData>
    <row r="1" spans="1:3" ht="15" x14ac:dyDescent="0.35">
      <c r="B1" s="324" t="s">
        <v>80</v>
      </c>
    </row>
    <row r="2" spans="1:3" ht="15" x14ac:dyDescent="0.35">
      <c r="B2" s="324" t="s">
        <v>0</v>
      </c>
    </row>
    <row r="3" spans="1:3" ht="20.149999999999999" customHeight="1" x14ac:dyDescent="0.35"/>
    <row r="4" spans="1:3" ht="39.75" customHeight="1" x14ac:dyDescent="0.35">
      <c r="A4" s="1141" t="s">
        <v>411</v>
      </c>
      <c r="B4" s="1141"/>
      <c r="C4" s="1141"/>
    </row>
    <row r="5" spans="1:3" ht="54" customHeight="1" x14ac:dyDescent="0.35">
      <c r="A5" s="1142" t="s">
        <v>948</v>
      </c>
      <c r="B5" s="1142"/>
      <c r="C5" s="1142"/>
    </row>
    <row r="6" spans="1:3" ht="20" x14ac:dyDescent="0.35">
      <c r="A6" s="332"/>
      <c r="B6" s="332"/>
      <c r="C6" s="332"/>
    </row>
    <row r="7" spans="1:3" s="19" customFormat="1" ht="24.9" customHeight="1" x14ac:dyDescent="0.35">
      <c r="A7" s="319" t="s">
        <v>430</v>
      </c>
      <c r="B7" s="318" t="s">
        <v>408</v>
      </c>
      <c r="C7" s="319" t="s">
        <v>12</v>
      </c>
    </row>
    <row r="8" spans="1:3" s="12" customFormat="1" ht="24.9" customHeight="1" x14ac:dyDescent="0.35">
      <c r="A8" s="321" t="s">
        <v>431</v>
      </c>
      <c r="B8" s="333" t="s">
        <v>940</v>
      </c>
      <c r="C8" s="321" t="s">
        <v>429</v>
      </c>
    </row>
    <row r="9" spans="1:3" s="12" customFormat="1" ht="24.9" customHeight="1" x14ac:dyDescent="0.35">
      <c r="A9" s="321" t="s">
        <v>939</v>
      </c>
      <c r="B9" s="333" t="s">
        <v>941</v>
      </c>
      <c r="C9" s="321"/>
    </row>
    <row r="10" spans="1:3" s="12" customFormat="1" ht="24.9" customHeight="1" x14ac:dyDescent="0.35">
      <c r="A10" s="321" t="s">
        <v>432</v>
      </c>
      <c r="B10" s="333" t="s">
        <v>428</v>
      </c>
      <c r="C10" s="321" t="s">
        <v>427</v>
      </c>
    </row>
    <row r="11" spans="1:3" s="12" customFormat="1" ht="24.9" customHeight="1" x14ac:dyDescent="0.35">
      <c r="A11" s="321" t="s">
        <v>636</v>
      </c>
      <c r="B11" s="333" t="s">
        <v>446</v>
      </c>
      <c r="C11" s="321" t="s">
        <v>427</v>
      </c>
    </row>
    <row r="12" spans="1:3" s="12" customFormat="1" ht="24.9" customHeight="1" x14ac:dyDescent="0.35">
      <c r="A12" s="321" t="s">
        <v>637</v>
      </c>
      <c r="B12" s="333" t="s">
        <v>445</v>
      </c>
      <c r="C12" s="321" t="s">
        <v>427</v>
      </c>
    </row>
    <row r="13" spans="1:3" s="12" customFormat="1" ht="41.25" customHeight="1" x14ac:dyDescent="0.35">
      <c r="A13" s="321" t="s">
        <v>638</v>
      </c>
      <c r="B13" s="333" t="s">
        <v>457</v>
      </c>
      <c r="C13" s="321" t="s">
        <v>427</v>
      </c>
    </row>
    <row r="14" spans="1:3" s="12" customFormat="1" ht="24.9" customHeight="1" x14ac:dyDescent="0.35">
      <c r="A14" s="321" t="s">
        <v>639</v>
      </c>
      <c r="B14" s="333" t="s">
        <v>458</v>
      </c>
      <c r="C14" s="321" t="s">
        <v>427</v>
      </c>
    </row>
    <row r="15" spans="1:3" s="12" customFormat="1" ht="33.75" customHeight="1" x14ac:dyDescent="0.35">
      <c r="A15" s="321" t="s">
        <v>469</v>
      </c>
      <c r="B15" s="333" t="s">
        <v>467</v>
      </c>
      <c r="C15" s="311" t="s">
        <v>468</v>
      </c>
    </row>
    <row r="16" spans="1:3" s="12" customFormat="1" ht="24.9" customHeight="1" x14ac:dyDescent="0.35">
      <c r="A16" s="321" t="s">
        <v>104</v>
      </c>
      <c r="B16" s="333" t="s">
        <v>470</v>
      </c>
      <c r="C16" s="321" t="s">
        <v>427</v>
      </c>
    </row>
    <row r="17" spans="1:3" s="12" customFormat="1" ht="24.9" customHeight="1" x14ac:dyDescent="0.35">
      <c r="A17" s="321" t="s">
        <v>105</v>
      </c>
      <c r="B17" s="333" t="s">
        <v>475</v>
      </c>
      <c r="C17" s="321" t="s">
        <v>476</v>
      </c>
    </row>
    <row r="18" spans="1:3" s="12" customFormat="1" ht="24.9" customHeight="1" x14ac:dyDescent="0.35">
      <c r="A18" s="321" t="s">
        <v>482</v>
      </c>
      <c r="B18" s="333" t="s">
        <v>483</v>
      </c>
      <c r="C18" s="321" t="s">
        <v>484</v>
      </c>
    </row>
    <row r="19" spans="1:3" s="12" customFormat="1" ht="24.9" customHeight="1" x14ac:dyDescent="0.35">
      <c r="A19" s="321" t="s">
        <v>485</v>
      </c>
      <c r="B19" s="333" t="s">
        <v>486</v>
      </c>
      <c r="C19" s="321" t="s">
        <v>487</v>
      </c>
    </row>
    <row r="20" spans="1:3" s="12" customFormat="1" ht="24.9" customHeight="1" x14ac:dyDescent="0.35">
      <c r="A20" s="321" t="s">
        <v>489</v>
      </c>
      <c r="B20" s="333" t="s">
        <v>490</v>
      </c>
      <c r="C20" s="321" t="s">
        <v>491</v>
      </c>
    </row>
    <row r="21" spans="1:3" s="12" customFormat="1" ht="41.25" customHeight="1" x14ac:dyDescent="0.35">
      <c r="A21" s="321" t="s">
        <v>494</v>
      </c>
      <c r="B21" s="333" t="s">
        <v>508</v>
      </c>
      <c r="C21" s="311" t="s">
        <v>495</v>
      </c>
    </row>
    <row r="22" spans="1:3" s="12" customFormat="1" ht="24.9" customHeight="1" x14ac:dyDescent="0.35">
      <c r="A22" s="321" t="s">
        <v>509</v>
      </c>
      <c r="B22" s="333" t="s">
        <v>511</v>
      </c>
      <c r="C22" s="321" t="s">
        <v>429</v>
      </c>
    </row>
    <row r="23" spans="1:3" s="12" customFormat="1" ht="24.9" customHeight="1" x14ac:dyDescent="0.35">
      <c r="A23" s="321" t="s">
        <v>529</v>
      </c>
      <c r="B23" s="333" t="s">
        <v>531</v>
      </c>
      <c r="C23" s="321" t="s">
        <v>427</v>
      </c>
    </row>
    <row r="24" spans="1:3" s="12" customFormat="1" ht="66.75" customHeight="1" x14ac:dyDescent="0.35">
      <c r="A24" s="321" t="s">
        <v>530</v>
      </c>
      <c r="B24" s="333" t="s">
        <v>532</v>
      </c>
      <c r="C24" s="321" t="s">
        <v>513</v>
      </c>
    </row>
    <row r="25" spans="1:3" s="12" customFormat="1" ht="24.9" customHeight="1" x14ac:dyDescent="0.35">
      <c r="A25" s="321" t="s">
        <v>535</v>
      </c>
      <c r="B25" s="333" t="s">
        <v>538</v>
      </c>
      <c r="C25" s="321" t="s">
        <v>427</v>
      </c>
    </row>
    <row r="26" spans="1:3" s="12" customFormat="1" ht="24.9" customHeight="1" x14ac:dyDescent="0.35">
      <c r="A26" s="321" t="s">
        <v>536</v>
      </c>
      <c r="B26" s="333" t="s">
        <v>537</v>
      </c>
      <c r="C26" s="321" t="s">
        <v>427</v>
      </c>
    </row>
    <row r="27" spans="1:3" s="12" customFormat="1" ht="39" customHeight="1" x14ac:dyDescent="0.35">
      <c r="A27" s="321" t="s">
        <v>545</v>
      </c>
      <c r="B27" s="333" t="s">
        <v>543</v>
      </c>
      <c r="C27" s="321" t="s">
        <v>544</v>
      </c>
    </row>
    <row r="28" spans="1:3" s="12" customFormat="1" ht="24.9" customHeight="1" x14ac:dyDescent="0.35">
      <c r="A28" s="321" t="s">
        <v>575</v>
      </c>
      <c r="B28" s="333" t="s">
        <v>633</v>
      </c>
      <c r="C28" s="321" t="s">
        <v>427</v>
      </c>
    </row>
    <row r="29" spans="1:3" s="12" customFormat="1" ht="24.9" customHeight="1" x14ac:dyDescent="0.35">
      <c r="A29" s="321" t="s">
        <v>576</v>
      </c>
      <c r="B29" s="333" t="s">
        <v>632</v>
      </c>
      <c r="C29" s="321" t="s">
        <v>427</v>
      </c>
    </row>
    <row r="30" spans="1:3" s="12" customFormat="1" ht="24.9" customHeight="1" x14ac:dyDescent="0.35">
      <c r="A30" s="321" t="s">
        <v>625</v>
      </c>
      <c r="B30" s="333" t="s">
        <v>631</v>
      </c>
      <c r="C30" s="321" t="s">
        <v>429</v>
      </c>
    </row>
    <row r="31" spans="1:3" s="12" customFormat="1" ht="24.9" customHeight="1" x14ac:dyDescent="0.35">
      <c r="A31" s="321" t="s">
        <v>634</v>
      </c>
      <c r="B31" s="333" t="s">
        <v>409</v>
      </c>
      <c r="C31" s="321" t="s">
        <v>429</v>
      </c>
    </row>
    <row r="32" spans="1:3" s="12" customFormat="1" ht="24.9" customHeight="1" x14ac:dyDescent="0.35">
      <c r="A32" s="321" t="s">
        <v>635</v>
      </c>
      <c r="B32" s="333" t="s">
        <v>410</v>
      </c>
      <c r="C32" s="321" t="s">
        <v>429</v>
      </c>
    </row>
    <row r="33" spans="1:8" ht="24.9" customHeight="1" x14ac:dyDescent="0.35">
      <c r="A33" s="321" t="s">
        <v>716</v>
      </c>
      <c r="B33" s="333" t="s">
        <v>717</v>
      </c>
      <c r="C33" s="321" t="s">
        <v>429</v>
      </c>
    </row>
    <row r="34" spans="1:8" ht="45" customHeight="1" x14ac:dyDescent="0.35">
      <c r="B34" s="19"/>
      <c r="C34" s="19"/>
      <c r="D34" s="19"/>
      <c r="E34" s="19"/>
      <c r="F34" s="19"/>
      <c r="G34" s="19"/>
      <c r="H34" s="19"/>
    </row>
  </sheetData>
  <mergeCells count="2">
    <mergeCell ref="A4:C4"/>
    <mergeCell ref="A5:C5"/>
  </mergeCells>
  <pageMargins left="0.17" right="0.17" top="0.36" bottom="0.75" header="0.3" footer="0.3"/>
  <pageSetup paperSize="9" scale="82"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O74"/>
  <sheetViews>
    <sheetView topLeftCell="A43" zoomScaleNormal="100" workbookViewId="0">
      <selection activeCell="F56" sqref="F56"/>
    </sheetView>
  </sheetViews>
  <sheetFormatPr defaultColWidth="8.6328125" defaultRowHeight="14.5" x14ac:dyDescent="0.35"/>
  <cols>
    <col min="1" max="1" width="6" style="172" customWidth="1"/>
    <col min="2" max="2" width="58.36328125" style="169" customWidth="1"/>
    <col min="3" max="3" width="13.453125" style="169" bestFit="1" customWidth="1"/>
    <col min="4" max="4" width="15.08984375" style="169" customWidth="1"/>
    <col min="5" max="5" width="12.6328125" style="169" bestFit="1" customWidth="1"/>
    <col min="6" max="7" width="13.08984375" style="169" bestFit="1" customWidth="1"/>
    <col min="8" max="8" width="13.36328125" style="169" bestFit="1" customWidth="1"/>
    <col min="9" max="9" width="13.36328125" style="169" customWidth="1"/>
    <col min="10" max="10" width="15.08984375" style="169" customWidth="1"/>
    <col min="11" max="11" width="17.36328125" style="2" customWidth="1"/>
    <col min="12" max="16384" width="8.6328125" style="2"/>
  </cols>
  <sheetData>
    <row r="1" spans="1:15" ht="15.5" x14ac:dyDescent="0.35">
      <c r="A1" s="334"/>
      <c r="B1" s="194" t="s">
        <v>0</v>
      </c>
      <c r="C1" s="5"/>
      <c r="D1" s="5"/>
      <c r="E1" s="5"/>
      <c r="F1" s="5"/>
      <c r="G1" s="5"/>
      <c r="H1" s="5"/>
      <c r="I1" s="5"/>
      <c r="J1" s="5"/>
      <c r="K1" s="6" t="s">
        <v>91</v>
      </c>
      <c r="L1" s="168"/>
      <c r="M1" s="168"/>
      <c r="N1" s="168"/>
      <c r="O1" s="168"/>
    </row>
    <row r="2" spans="1:15" ht="15" x14ac:dyDescent="0.35">
      <c r="A2" s="886"/>
      <c r="B2" s="87" t="s">
        <v>949</v>
      </c>
      <c r="C2" s="191"/>
      <c r="D2" s="191"/>
      <c r="E2" s="191"/>
      <c r="F2" s="191"/>
      <c r="G2" s="191"/>
      <c r="H2" s="191"/>
      <c r="I2" s="191"/>
      <c r="J2" s="191"/>
      <c r="K2" s="6"/>
      <c r="L2" s="168"/>
      <c r="M2" s="168"/>
      <c r="N2" s="168"/>
      <c r="O2" s="168"/>
    </row>
    <row r="3" spans="1:15" ht="15" x14ac:dyDescent="0.35">
      <c r="A3" s="886"/>
      <c r="B3" s="87"/>
      <c r="C3" s="191"/>
      <c r="D3" s="191"/>
      <c r="E3" s="191"/>
      <c r="F3" s="191"/>
      <c r="G3" s="191"/>
      <c r="H3" s="191"/>
      <c r="I3" s="191"/>
      <c r="J3" s="191"/>
      <c r="K3" s="6"/>
      <c r="L3" s="168"/>
      <c r="M3" s="168"/>
      <c r="N3" s="168"/>
      <c r="O3" s="168"/>
    </row>
    <row r="4" spans="1:15" ht="15" x14ac:dyDescent="0.35">
      <c r="A4" s="886"/>
      <c r="B4" s="87" t="s">
        <v>1468</v>
      </c>
      <c r="C4" s="191"/>
      <c r="D4" s="191"/>
      <c r="E4" s="191"/>
      <c r="F4" s="191"/>
      <c r="G4" s="191"/>
      <c r="H4" s="191"/>
      <c r="I4" s="191"/>
      <c r="J4" s="191"/>
      <c r="K4" s="6"/>
      <c r="L4" s="168"/>
      <c r="M4" s="168"/>
      <c r="N4" s="168"/>
      <c r="O4" s="168"/>
    </row>
    <row r="5" spans="1:15" x14ac:dyDescent="0.35">
      <c r="A5" s="48"/>
      <c r="B5" s="48"/>
      <c r="C5" s="1163"/>
      <c r="D5" s="1163"/>
      <c r="E5" s="1163"/>
      <c r="F5" s="1163"/>
      <c r="G5" s="1163"/>
      <c r="H5" s="1163"/>
      <c r="I5" s="1163"/>
      <c r="J5" s="1163"/>
      <c r="K5" s="5"/>
      <c r="L5" s="168"/>
      <c r="M5" s="168"/>
      <c r="N5" s="168"/>
      <c r="O5" s="168"/>
    </row>
    <row r="6" spans="1:15" ht="17.5" x14ac:dyDescent="0.35">
      <c r="A6" s="1198" t="s">
        <v>885</v>
      </c>
      <c r="B6" s="1198"/>
      <c r="C6" s="1198"/>
      <c r="D6" s="1198"/>
      <c r="E6" s="1198"/>
      <c r="F6" s="1198"/>
      <c r="G6" s="1198"/>
      <c r="H6" s="1198"/>
      <c r="I6" s="1198"/>
      <c r="J6" s="1198"/>
      <c r="K6" s="1198"/>
      <c r="L6" s="168"/>
      <c r="M6" s="168"/>
      <c r="N6" s="168"/>
      <c r="O6" s="168"/>
    </row>
    <row r="7" spans="1:15" s="190" customFormat="1" ht="18.5" x14ac:dyDescent="0.45">
      <c r="A7" s="1200" t="s">
        <v>474</v>
      </c>
      <c r="B7" s="1200"/>
      <c r="C7" s="1200"/>
      <c r="D7" s="1200"/>
      <c r="E7" s="1200"/>
      <c r="F7" s="1200"/>
      <c r="G7" s="1200"/>
      <c r="H7" s="1200"/>
      <c r="I7" s="1200"/>
      <c r="J7" s="1200"/>
      <c r="K7" s="1200"/>
      <c r="L7" s="189"/>
      <c r="M7" s="189"/>
      <c r="N7" s="189"/>
      <c r="O7" s="189"/>
    </row>
    <row r="8" spans="1:15" ht="15.5" x14ac:dyDescent="0.35">
      <c r="A8" s="56"/>
      <c r="B8" s="56"/>
      <c r="C8" s="56"/>
      <c r="D8" s="56"/>
      <c r="E8" s="56"/>
      <c r="F8" s="56"/>
      <c r="G8" s="56"/>
      <c r="H8" s="56"/>
      <c r="I8" s="56"/>
      <c r="J8" s="56"/>
      <c r="K8" s="964" t="s">
        <v>83</v>
      </c>
      <c r="L8" s="168"/>
      <c r="M8" s="168"/>
      <c r="N8" s="168"/>
      <c r="O8" s="168"/>
    </row>
    <row r="9" spans="1:15" ht="77.25" customHeight="1" x14ac:dyDescent="0.35">
      <c r="A9" s="177" t="s">
        <v>1</v>
      </c>
      <c r="B9" s="177" t="s">
        <v>84</v>
      </c>
      <c r="C9" s="177" t="s">
        <v>85</v>
      </c>
      <c r="D9" s="177" t="s">
        <v>886</v>
      </c>
      <c r="E9" s="177" t="s">
        <v>887</v>
      </c>
      <c r="F9" s="177" t="s">
        <v>888</v>
      </c>
      <c r="G9" s="177" t="s">
        <v>889</v>
      </c>
      <c r="H9" s="127" t="s">
        <v>890</v>
      </c>
      <c r="I9" s="127" t="s">
        <v>891</v>
      </c>
      <c r="J9" s="127" t="s">
        <v>892</v>
      </c>
      <c r="K9" s="177" t="s">
        <v>937</v>
      </c>
      <c r="L9" s="168"/>
      <c r="M9" s="168"/>
      <c r="N9" s="168"/>
      <c r="O9" s="168"/>
    </row>
    <row r="10" spans="1:15" ht="27.75" customHeight="1" x14ac:dyDescent="0.35">
      <c r="A10" s="712"/>
      <c r="B10" s="713" t="s">
        <v>39</v>
      </c>
      <c r="C10" s="713" t="s">
        <v>40</v>
      </c>
      <c r="D10" s="713" t="s">
        <v>41</v>
      </c>
      <c r="E10" s="713" t="s">
        <v>42</v>
      </c>
      <c r="F10" s="713" t="s">
        <v>43</v>
      </c>
      <c r="G10" s="713" t="s">
        <v>66</v>
      </c>
      <c r="H10" s="713" t="s">
        <v>44</v>
      </c>
      <c r="I10" s="713" t="s">
        <v>67</v>
      </c>
      <c r="J10" s="713" t="s">
        <v>79</v>
      </c>
      <c r="K10" s="713" t="s">
        <v>45</v>
      </c>
      <c r="L10" s="168"/>
      <c r="M10" s="168"/>
      <c r="N10" s="168"/>
      <c r="O10" s="168"/>
    </row>
    <row r="11" spans="1:15" s="302" customFormat="1" ht="66.75" customHeight="1" x14ac:dyDescent="0.35">
      <c r="A11" s="298" t="s">
        <v>13</v>
      </c>
      <c r="B11" s="297" t="s">
        <v>893</v>
      </c>
      <c r="C11" s="297"/>
      <c r="D11" s="297"/>
      <c r="E11" s="297"/>
      <c r="F11" s="296"/>
      <c r="G11" s="296"/>
      <c r="H11" s="296"/>
      <c r="I11" s="296"/>
      <c r="J11" s="301"/>
      <c r="K11" s="20"/>
      <c r="L11" s="36"/>
      <c r="M11" s="36"/>
      <c r="N11" s="36"/>
      <c r="O11" s="36"/>
    </row>
    <row r="12" spans="1:15" s="302" customFormat="1" ht="15.5" x14ac:dyDescent="0.35">
      <c r="A12" s="714">
        <v>1</v>
      </c>
      <c r="B12" s="715" t="s">
        <v>1467</v>
      </c>
      <c r="C12" s="716"/>
      <c r="D12" s="716">
        <v>420</v>
      </c>
      <c r="E12" s="716">
        <v>13</v>
      </c>
      <c r="F12" s="717"/>
      <c r="G12" s="717"/>
      <c r="H12" s="717"/>
      <c r="I12" s="717"/>
      <c r="J12" s="718"/>
      <c r="K12" s="719"/>
      <c r="L12" s="36"/>
      <c r="M12" s="36"/>
      <c r="N12" s="36"/>
      <c r="O12" s="36"/>
    </row>
    <row r="13" spans="1:15" s="302" customFormat="1" ht="31" x14ac:dyDescent="0.35">
      <c r="A13" s="720" t="s">
        <v>52</v>
      </c>
      <c r="B13" s="721" t="s">
        <v>894</v>
      </c>
      <c r="C13" s="297"/>
      <c r="D13" s="297"/>
      <c r="E13" s="297"/>
      <c r="F13" s="984">
        <v>338520000</v>
      </c>
      <c r="G13" s="296"/>
      <c r="H13" s="296"/>
      <c r="I13" s="296"/>
      <c r="J13" s="303"/>
      <c r="K13" s="20"/>
      <c r="L13" s="36"/>
      <c r="M13" s="36"/>
      <c r="N13" s="36"/>
      <c r="O13" s="36"/>
    </row>
    <row r="14" spans="1:15" s="302" customFormat="1" ht="15.5" x14ac:dyDescent="0.35">
      <c r="A14" s="720" t="s">
        <v>59</v>
      </c>
      <c r="B14" s="721" t="s">
        <v>895</v>
      </c>
      <c r="C14" s="297"/>
      <c r="D14" s="297"/>
      <c r="E14" s="297"/>
      <c r="F14" s="983">
        <v>236964000</v>
      </c>
      <c r="G14" s="296"/>
      <c r="H14" s="296"/>
      <c r="I14" s="296"/>
      <c r="J14" s="303"/>
      <c r="K14" s="20"/>
      <c r="L14" s="36"/>
      <c r="M14" s="36"/>
      <c r="N14" s="36"/>
      <c r="O14" s="36"/>
    </row>
    <row r="15" spans="1:15" s="302" customFormat="1" ht="31" x14ac:dyDescent="0.35">
      <c r="A15" s="296" t="s">
        <v>896</v>
      </c>
      <c r="B15" s="125" t="s">
        <v>897</v>
      </c>
      <c r="C15" s="297"/>
      <c r="D15" s="297"/>
      <c r="E15" s="297"/>
      <c r="F15" s="296"/>
      <c r="G15" s="296" t="s">
        <v>1466</v>
      </c>
      <c r="H15" s="296"/>
      <c r="I15" s="296"/>
      <c r="J15" s="303"/>
      <c r="K15" s="20"/>
      <c r="L15" s="36"/>
      <c r="M15" s="36"/>
      <c r="N15" s="36"/>
      <c r="O15" s="36"/>
    </row>
    <row r="16" spans="1:15" s="302" customFormat="1" ht="15.5" x14ac:dyDescent="0.35">
      <c r="A16" s="296" t="s">
        <v>898</v>
      </c>
      <c r="B16" s="125" t="s">
        <v>899</v>
      </c>
      <c r="C16" s="297"/>
      <c r="D16" s="297"/>
      <c r="E16" s="297"/>
      <c r="F16" s="983">
        <v>189000000</v>
      </c>
      <c r="G16" s="296"/>
      <c r="H16" s="296"/>
      <c r="I16" s="296"/>
      <c r="J16" s="303"/>
      <c r="K16" s="20"/>
      <c r="L16" s="36"/>
      <c r="M16" s="36"/>
      <c r="N16" s="36"/>
      <c r="O16" s="36"/>
    </row>
    <row r="17" spans="1:15" s="302" customFormat="1" ht="19.5" customHeight="1" x14ac:dyDescent="0.35">
      <c r="A17" s="296" t="s">
        <v>900</v>
      </c>
      <c r="B17" s="125" t="s">
        <v>901</v>
      </c>
      <c r="C17" s="297"/>
      <c r="D17" s="297"/>
      <c r="E17" s="297"/>
      <c r="F17" s="983">
        <v>40378000</v>
      </c>
      <c r="G17" s="296"/>
      <c r="H17" s="296"/>
      <c r="I17" s="296"/>
      <c r="J17" s="722"/>
      <c r="K17" s="20"/>
      <c r="L17" s="36"/>
      <c r="M17" s="36"/>
      <c r="N17" s="36"/>
      <c r="O17" s="36"/>
    </row>
    <row r="18" spans="1:15" s="302" customFormat="1" ht="15.5" x14ac:dyDescent="0.35">
      <c r="A18" s="296" t="s">
        <v>902</v>
      </c>
      <c r="B18" s="125" t="s">
        <v>903</v>
      </c>
      <c r="C18" s="297"/>
      <c r="D18" s="297"/>
      <c r="E18" s="297"/>
      <c r="F18" s="983">
        <v>3200000</v>
      </c>
      <c r="G18" s="296"/>
      <c r="H18" s="296"/>
      <c r="I18" s="296"/>
      <c r="J18" s="304"/>
      <c r="K18" s="20"/>
      <c r="L18" s="36"/>
      <c r="M18" s="36"/>
      <c r="N18" s="36"/>
      <c r="O18" s="36"/>
    </row>
    <row r="19" spans="1:15" s="729" customFormat="1" ht="15.5" x14ac:dyDescent="0.35">
      <c r="A19" s="296" t="s">
        <v>904</v>
      </c>
      <c r="B19" s="723" t="s">
        <v>905</v>
      </c>
      <c r="C19" s="724"/>
      <c r="D19" s="724"/>
      <c r="E19" s="724"/>
      <c r="F19" s="982">
        <v>5850000</v>
      </c>
      <c r="G19" s="725"/>
      <c r="H19" s="725"/>
      <c r="I19" s="725"/>
      <c r="J19" s="726"/>
      <c r="K19" s="727"/>
      <c r="L19" s="728"/>
      <c r="M19" s="728"/>
      <c r="N19" s="728"/>
      <c r="O19" s="728"/>
    </row>
    <row r="20" spans="1:15" s="302" customFormat="1" ht="15.5" x14ac:dyDescent="0.35">
      <c r="A20" s="296" t="s">
        <v>906</v>
      </c>
      <c r="B20" s="34" t="s">
        <v>907</v>
      </c>
      <c r="C20" s="34"/>
      <c r="D20" s="34"/>
      <c r="E20" s="34"/>
      <c r="F20" s="108">
        <v>29750000</v>
      </c>
      <c r="G20" s="34"/>
      <c r="H20" s="34"/>
      <c r="I20" s="34"/>
      <c r="J20" s="305"/>
      <c r="K20" s="20"/>
      <c r="L20" s="36"/>
      <c r="M20" s="36"/>
      <c r="N20" s="36"/>
      <c r="O20" s="36"/>
    </row>
    <row r="21" spans="1:15" s="302" customFormat="1" ht="15.5" x14ac:dyDescent="0.35">
      <c r="A21" s="296" t="s">
        <v>908</v>
      </c>
      <c r="B21" s="34" t="s">
        <v>909</v>
      </c>
      <c r="C21" s="34"/>
      <c r="D21" s="34"/>
      <c r="E21" s="34"/>
      <c r="F21" s="34"/>
      <c r="G21" s="34"/>
      <c r="H21" s="34"/>
      <c r="I21" s="34"/>
      <c r="J21" s="305"/>
      <c r="K21" s="20"/>
      <c r="L21" s="36"/>
      <c r="M21" s="36"/>
      <c r="N21" s="36"/>
      <c r="O21" s="36"/>
    </row>
    <row r="22" spans="1:15" s="124" customFormat="1" ht="15.5" x14ac:dyDescent="0.35">
      <c r="A22" s="714">
        <v>2</v>
      </c>
      <c r="B22" s="715" t="s">
        <v>1465</v>
      </c>
      <c r="C22" s="730"/>
      <c r="D22" s="981">
        <v>440</v>
      </c>
      <c r="E22" s="981">
        <v>10</v>
      </c>
      <c r="F22" s="730"/>
      <c r="G22" s="730"/>
      <c r="H22" s="730"/>
      <c r="I22" s="730"/>
      <c r="J22" s="718"/>
      <c r="K22" s="719"/>
      <c r="L22" s="36"/>
      <c r="M22" s="36"/>
      <c r="N22" s="36"/>
      <c r="O22" s="36"/>
    </row>
    <row r="23" spans="1:15" s="124" customFormat="1" ht="15.5" x14ac:dyDescent="0.35">
      <c r="A23" s="720" t="s">
        <v>52</v>
      </c>
      <c r="B23" s="721" t="s">
        <v>910</v>
      </c>
      <c r="C23" s="34"/>
      <c r="D23" s="34"/>
      <c r="E23" s="34"/>
      <c r="F23" s="980">
        <v>354640000</v>
      </c>
      <c r="G23" s="34"/>
      <c r="H23" s="34"/>
      <c r="I23" s="34"/>
      <c r="J23" s="303"/>
      <c r="K23" s="20"/>
      <c r="L23" s="36"/>
      <c r="M23" s="36"/>
      <c r="N23" s="36"/>
      <c r="O23" s="36"/>
    </row>
    <row r="24" spans="1:15" s="124" customFormat="1" ht="15.5" x14ac:dyDescent="0.35">
      <c r="A24" s="720" t="s">
        <v>59</v>
      </c>
      <c r="B24" s="721" t="s">
        <v>911</v>
      </c>
      <c r="C24" s="34"/>
      <c r="D24" s="34"/>
      <c r="E24" s="34"/>
      <c r="F24" s="108">
        <v>283712000</v>
      </c>
      <c r="G24" s="34"/>
      <c r="H24" s="34"/>
      <c r="I24" s="34"/>
      <c r="J24" s="303"/>
      <c r="K24" s="20"/>
      <c r="L24" s="36"/>
      <c r="M24" s="36"/>
      <c r="N24" s="36"/>
      <c r="O24" s="36"/>
    </row>
    <row r="25" spans="1:15" s="124" customFormat="1" ht="31" x14ac:dyDescent="0.35">
      <c r="A25" s="296" t="s">
        <v>896</v>
      </c>
      <c r="B25" s="125" t="s">
        <v>897</v>
      </c>
      <c r="C25" s="34"/>
      <c r="D25" s="34"/>
      <c r="E25" s="34"/>
      <c r="F25" s="108">
        <v>60760000</v>
      </c>
      <c r="G25" s="34"/>
      <c r="H25" s="34"/>
      <c r="I25" s="34"/>
      <c r="J25" s="303"/>
      <c r="K25" s="20"/>
      <c r="L25" s="36"/>
      <c r="M25" s="36"/>
      <c r="N25" s="36"/>
      <c r="O25" s="36"/>
    </row>
    <row r="26" spans="1:15" s="124" customFormat="1" ht="15.5" x14ac:dyDescent="0.35">
      <c r="A26" s="296" t="s">
        <v>898</v>
      </c>
      <c r="B26" s="125" t="s">
        <v>899</v>
      </c>
      <c r="C26" s="34"/>
      <c r="D26" s="21"/>
      <c r="E26" s="21"/>
      <c r="F26" s="979">
        <v>63260000</v>
      </c>
      <c r="G26" s="21"/>
      <c r="H26" s="21"/>
      <c r="I26" s="21"/>
      <c r="J26" s="303"/>
      <c r="K26" s="20"/>
      <c r="L26" s="36"/>
      <c r="M26" s="36"/>
      <c r="N26" s="36"/>
      <c r="O26" s="36"/>
    </row>
    <row r="27" spans="1:15" s="124" customFormat="1" ht="31" x14ac:dyDescent="0.35">
      <c r="A27" s="296" t="s">
        <v>900</v>
      </c>
      <c r="B27" s="125" t="s">
        <v>901</v>
      </c>
      <c r="C27" s="34"/>
      <c r="D27" s="34"/>
      <c r="E27" s="34"/>
      <c r="F27" s="108">
        <v>1000000</v>
      </c>
      <c r="G27" s="34"/>
      <c r="H27" s="34"/>
      <c r="I27" s="34"/>
      <c r="J27" s="722"/>
      <c r="K27" s="20"/>
      <c r="L27" s="36"/>
      <c r="M27" s="36"/>
      <c r="N27" s="36"/>
      <c r="O27" s="36"/>
    </row>
    <row r="28" spans="1:15" s="124" customFormat="1" ht="15.5" x14ac:dyDescent="0.35">
      <c r="A28" s="296" t="s">
        <v>902</v>
      </c>
      <c r="B28" s="125" t="s">
        <v>903</v>
      </c>
      <c r="C28" s="34"/>
      <c r="D28" s="34"/>
      <c r="E28" s="34"/>
      <c r="F28" s="108">
        <v>1500000</v>
      </c>
      <c r="G28" s="34"/>
      <c r="H28" s="34"/>
      <c r="I28" s="34"/>
      <c r="J28" s="303"/>
      <c r="K28" s="20"/>
      <c r="L28" s="36"/>
      <c r="M28" s="36"/>
      <c r="N28" s="36"/>
      <c r="O28" s="36"/>
    </row>
    <row r="29" spans="1:15" s="124" customFormat="1" ht="31" x14ac:dyDescent="0.35">
      <c r="A29" s="296" t="s">
        <v>904</v>
      </c>
      <c r="B29" s="723" t="s">
        <v>912</v>
      </c>
      <c r="C29" s="34"/>
      <c r="D29" s="34"/>
      <c r="E29" s="34"/>
      <c r="F29" s="34"/>
      <c r="G29" s="34"/>
      <c r="H29" s="34"/>
      <c r="I29" s="34"/>
      <c r="J29" s="303"/>
      <c r="K29" s="20"/>
      <c r="L29" s="36"/>
      <c r="M29" s="36"/>
      <c r="N29" s="36"/>
      <c r="O29" s="36"/>
    </row>
    <row r="30" spans="1:15" s="124" customFormat="1" ht="15.5" x14ac:dyDescent="0.35">
      <c r="A30" s="296" t="s">
        <v>906</v>
      </c>
      <c r="B30" s="34" t="s">
        <v>907</v>
      </c>
      <c r="C30" s="307"/>
      <c r="D30" s="307"/>
      <c r="E30" s="307"/>
      <c r="F30" s="307"/>
      <c r="G30" s="307"/>
      <c r="H30" s="307"/>
      <c r="I30" s="307"/>
      <c r="J30" s="309"/>
      <c r="K30" s="29"/>
      <c r="L30" s="36"/>
      <c r="M30" s="36"/>
      <c r="N30" s="36"/>
      <c r="O30" s="36"/>
    </row>
    <row r="31" spans="1:15" s="124" customFormat="1" ht="15.5" x14ac:dyDescent="0.35">
      <c r="A31" s="306" t="s">
        <v>908</v>
      </c>
      <c r="B31" s="34" t="s">
        <v>909</v>
      </c>
      <c r="C31" s="307"/>
      <c r="D31" s="307"/>
      <c r="E31" s="307"/>
      <c r="F31" s="307"/>
      <c r="G31" s="307"/>
      <c r="H31" s="307"/>
      <c r="I31" s="307"/>
      <c r="J31" s="309"/>
      <c r="K31" s="29"/>
      <c r="L31" s="36"/>
      <c r="M31" s="36"/>
      <c r="N31" s="36"/>
      <c r="O31" s="36"/>
    </row>
    <row r="32" spans="1:15" s="124" customFormat="1" ht="15.5" x14ac:dyDescent="0.35">
      <c r="A32" s="306" t="s">
        <v>913</v>
      </c>
      <c r="B32" s="34"/>
      <c r="C32" s="307"/>
      <c r="D32" s="307"/>
      <c r="E32" s="307"/>
      <c r="F32" s="307"/>
      <c r="G32" s="307"/>
      <c r="H32" s="307"/>
      <c r="I32" s="307"/>
      <c r="J32" s="309"/>
      <c r="K32" s="29"/>
      <c r="L32" s="36"/>
      <c r="M32" s="36"/>
      <c r="N32" s="36"/>
      <c r="O32" s="36"/>
    </row>
    <row r="33" spans="1:15" s="124" customFormat="1" ht="33" customHeight="1" x14ac:dyDescent="0.35">
      <c r="A33" s="298" t="s">
        <v>63</v>
      </c>
      <c r="B33" s="297" t="s">
        <v>914</v>
      </c>
      <c r="C33" s="307"/>
      <c r="D33" s="307"/>
      <c r="E33" s="307"/>
      <c r="F33" s="307"/>
      <c r="G33" s="307"/>
      <c r="H33" s="307"/>
      <c r="I33" s="307"/>
      <c r="J33" s="309"/>
      <c r="K33" s="29"/>
      <c r="L33" s="36"/>
      <c r="M33" s="36"/>
      <c r="N33" s="36"/>
      <c r="O33" s="36"/>
    </row>
    <row r="34" spans="1:15" s="124" customFormat="1" ht="15.5" x14ac:dyDescent="0.35">
      <c r="A34" s="731">
        <v>1</v>
      </c>
      <c r="B34" s="732" t="s">
        <v>1464</v>
      </c>
      <c r="C34" s="733"/>
      <c r="D34" s="978">
        <v>420</v>
      </c>
      <c r="E34" s="978">
        <v>13</v>
      </c>
      <c r="F34" s="733"/>
      <c r="G34" s="733"/>
      <c r="H34" s="733"/>
      <c r="I34" s="733"/>
      <c r="J34" s="734"/>
      <c r="K34" s="735"/>
      <c r="L34" s="36"/>
      <c r="M34" s="36"/>
      <c r="N34" s="36"/>
      <c r="O34" s="36"/>
    </row>
    <row r="35" spans="1:15" s="124" customFormat="1" ht="15.5" x14ac:dyDescent="0.35">
      <c r="A35" s="720" t="s">
        <v>52</v>
      </c>
      <c r="B35" s="721" t="s">
        <v>915</v>
      </c>
      <c r="C35" s="307"/>
      <c r="D35" s="307"/>
      <c r="E35" s="307"/>
      <c r="F35" s="971">
        <v>130200000</v>
      </c>
      <c r="G35" s="307"/>
      <c r="H35" s="307"/>
      <c r="I35" s="307"/>
      <c r="J35" s="309"/>
      <c r="K35" s="29"/>
      <c r="L35" s="36"/>
      <c r="M35" s="36"/>
      <c r="N35" s="36"/>
      <c r="O35" s="36"/>
    </row>
    <row r="36" spans="1:15" s="124" customFormat="1" ht="15.5" x14ac:dyDescent="0.35">
      <c r="A36" s="720" t="s">
        <v>59</v>
      </c>
      <c r="B36" s="721" t="s">
        <v>911</v>
      </c>
      <c r="C36" s="307"/>
      <c r="D36" s="307"/>
      <c r="E36" s="307"/>
      <c r="F36" s="971">
        <v>44600000</v>
      </c>
      <c r="G36" s="307"/>
      <c r="H36" s="307"/>
      <c r="I36" s="307"/>
      <c r="J36" s="309"/>
      <c r="K36" s="29"/>
      <c r="L36" s="36"/>
      <c r="M36" s="36"/>
      <c r="N36" s="36"/>
      <c r="O36" s="36"/>
    </row>
    <row r="37" spans="1:15" s="124" customFormat="1" ht="15.5" x14ac:dyDescent="0.35">
      <c r="A37" s="296" t="s">
        <v>896</v>
      </c>
      <c r="B37" s="125" t="s">
        <v>899</v>
      </c>
      <c r="C37" s="307"/>
      <c r="D37" s="307"/>
      <c r="E37" s="307"/>
      <c r="F37" s="971">
        <v>20000000</v>
      </c>
      <c r="G37" s="307"/>
      <c r="H37" s="307"/>
      <c r="I37" s="307"/>
      <c r="J37" s="309"/>
      <c r="K37" s="29"/>
      <c r="L37" s="36"/>
      <c r="M37" s="36"/>
      <c r="N37" s="36"/>
      <c r="O37" s="36"/>
    </row>
    <row r="38" spans="1:15" s="124" customFormat="1" ht="31" x14ac:dyDescent="0.35">
      <c r="A38" s="296" t="s">
        <v>898</v>
      </c>
      <c r="B38" s="125" t="s">
        <v>901</v>
      </c>
      <c r="C38" s="307"/>
      <c r="D38" s="307"/>
      <c r="E38" s="307"/>
      <c r="F38" s="971">
        <v>10600000</v>
      </c>
      <c r="G38" s="307"/>
      <c r="H38" s="307"/>
      <c r="I38" s="307"/>
      <c r="J38" s="303"/>
      <c r="K38" s="29"/>
      <c r="L38" s="36"/>
      <c r="M38" s="36"/>
      <c r="N38" s="36"/>
      <c r="O38" s="36"/>
    </row>
    <row r="39" spans="1:15" s="124" customFormat="1" ht="15.5" x14ac:dyDescent="0.35">
      <c r="A39" s="296" t="s">
        <v>900</v>
      </c>
      <c r="B39" s="125" t="s">
        <v>903</v>
      </c>
      <c r="C39" s="307"/>
      <c r="D39" s="307"/>
      <c r="E39" s="307"/>
      <c r="F39" s="971">
        <v>1000000</v>
      </c>
      <c r="G39" s="307"/>
      <c r="H39" s="307"/>
      <c r="I39" s="307"/>
      <c r="J39" s="309"/>
      <c r="K39" s="29"/>
      <c r="L39" s="36"/>
      <c r="M39" s="36"/>
      <c r="N39" s="36"/>
      <c r="O39" s="36"/>
    </row>
    <row r="40" spans="1:15" s="124" customFormat="1" ht="31" x14ac:dyDescent="0.35">
      <c r="A40" s="296" t="s">
        <v>902</v>
      </c>
      <c r="B40" s="723" t="s">
        <v>916</v>
      </c>
      <c r="C40" s="307"/>
      <c r="D40" s="307"/>
      <c r="E40" s="307"/>
      <c r="F40" s="971">
        <v>1000000</v>
      </c>
      <c r="G40" s="307"/>
      <c r="H40" s="307"/>
      <c r="I40" s="307"/>
      <c r="J40" s="309"/>
      <c r="K40" s="29"/>
      <c r="L40" s="36"/>
      <c r="M40" s="36"/>
      <c r="N40" s="36"/>
      <c r="O40" s="36"/>
    </row>
    <row r="41" spans="1:15" s="124" customFormat="1" ht="15.5" x14ac:dyDescent="0.35">
      <c r="A41" s="296" t="s">
        <v>904</v>
      </c>
      <c r="B41" s="34" t="s">
        <v>907</v>
      </c>
      <c r="C41" s="307"/>
      <c r="D41" s="307"/>
      <c r="E41" s="307"/>
      <c r="F41" s="971">
        <v>2000000</v>
      </c>
      <c r="G41" s="307"/>
      <c r="H41" s="307"/>
      <c r="I41" s="307"/>
      <c r="J41" s="309"/>
      <c r="K41" s="29"/>
      <c r="L41" s="36"/>
      <c r="M41" s="36"/>
      <c r="N41" s="36"/>
      <c r="O41" s="36"/>
    </row>
    <row r="42" spans="1:15" s="124" customFormat="1" ht="15.5" x14ac:dyDescent="0.35">
      <c r="A42" s="296" t="s">
        <v>906</v>
      </c>
      <c r="B42" s="34" t="s">
        <v>909</v>
      </c>
      <c r="C42" s="307"/>
      <c r="D42" s="307"/>
      <c r="E42" s="307"/>
      <c r="F42" s="971">
        <v>10000000</v>
      </c>
      <c r="G42" s="307"/>
      <c r="H42" s="307"/>
      <c r="I42" s="307"/>
      <c r="J42" s="309"/>
      <c r="K42" s="29"/>
      <c r="L42" s="36"/>
      <c r="M42" s="36"/>
      <c r="N42" s="36"/>
      <c r="O42" s="36"/>
    </row>
    <row r="43" spans="1:15" s="124" customFormat="1" ht="15.5" x14ac:dyDescent="0.35">
      <c r="A43" s="731">
        <v>2</v>
      </c>
      <c r="B43" s="732" t="s">
        <v>1463</v>
      </c>
      <c r="C43" s="733"/>
      <c r="D43" s="978">
        <v>80</v>
      </c>
      <c r="E43" s="978">
        <v>4</v>
      </c>
      <c r="F43" s="733"/>
      <c r="G43" s="733"/>
      <c r="H43" s="733"/>
      <c r="I43" s="733"/>
      <c r="J43" s="734"/>
      <c r="K43" s="735"/>
      <c r="L43" s="36"/>
      <c r="M43" s="36"/>
      <c r="N43" s="36"/>
      <c r="O43" s="36"/>
    </row>
    <row r="44" spans="1:15" s="124" customFormat="1" ht="15.5" x14ac:dyDescent="0.35">
      <c r="A44" s="976" t="s">
        <v>52</v>
      </c>
      <c r="B44" s="973" t="s">
        <v>1462</v>
      </c>
      <c r="C44" s="973"/>
      <c r="D44" s="973"/>
      <c r="E44" s="977">
        <v>20100000</v>
      </c>
      <c r="F44" s="973"/>
      <c r="G44" s="973"/>
      <c r="H44" s="973"/>
      <c r="I44" s="973"/>
      <c r="J44" s="972"/>
      <c r="K44" s="735"/>
      <c r="L44" s="36"/>
      <c r="M44" s="36"/>
      <c r="N44" s="36"/>
      <c r="O44" s="36"/>
    </row>
    <row r="45" spans="1:15" s="124" customFormat="1" ht="15.5" x14ac:dyDescent="0.35">
      <c r="A45" s="976" t="s">
        <v>59</v>
      </c>
      <c r="B45" s="975" t="s">
        <v>1461</v>
      </c>
      <c r="C45" s="973"/>
      <c r="D45" s="973"/>
      <c r="E45" s="974">
        <v>1400000</v>
      </c>
      <c r="F45" s="973"/>
      <c r="G45" s="973"/>
      <c r="H45" s="973"/>
      <c r="I45" s="973"/>
      <c r="J45" s="972"/>
      <c r="K45" s="735"/>
      <c r="L45" s="36"/>
      <c r="M45" s="36"/>
      <c r="N45" s="36"/>
      <c r="O45" s="36"/>
    </row>
    <row r="46" spans="1:15" s="124" customFormat="1" ht="15.5" x14ac:dyDescent="0.35">
      <c r="A46" s="976" t="s">
        <v>253</v>
      </c>
      <c r="B46" s="975" t="s">
        <v>1460</v>
      </c>
      <c r="C46" s="973"/>
      <c r="D46" s="973"/>
      <c r="E46" s="974">
        <v>2000000</v>
      </c>
      <c r="F46" s="973"/>
      <c r="G46" s="973"/>
      <c r="H46" s="973"/>
      <c r="I46" s="973"/>
      <c r="J46" s="972"/>
      <c r="K46" s="735"/>
      <c r="L46" s="36"/>
      <c r="M46" s="36"/>
      <c r="N46" s="36"/>
      <c r="O46" s="36"/>
    </row>
    <row r="47" spans="1:15" s="124" customFormat="1" ht="15.5" x14ac:dyDescent="0.35">
      <c r="A47" s="976" t="s">
        <v>777</v>
      </c>
      <c r="B47" s="975" t="s">
        <v>1459</v>
      </c>
      <c r="C47" s="973"/>
      <c r="D47" s="973"/>
      <c r="E47" s="974">
        <v>2300000</v>
      </c>
      <c r="F47" s="973"/>
      <c r="G47" s="973"/>
      <c r="H47" s="973"/>
      <c r="I47" s="973"/>
      <c r="J47" s="972"/>
      <c r="K47" s="735"/>
      <c r="L47" s="36"/>
      <c r="M47" s="36"/>
      <c r="N47" s="36"/>
      <c r="O47" s="36"/>
    </row>
    <row r="48" spans="1:15" s="124" customFormat="1" ht="15.5" x14ac:dyDescent="0.35">
      <c r="A48" s="306" t="s">
        <v>779</v>
      </c>
      <c r="B48" s="12" t="s">
        <v>1458</v>
      </c>
      <c r="C48" s="307"/>
      <c r="D48" s="307"/>
      <c r="E48" s="971">
        <v>1900000</v>
      </c>
      <c r="F48" s="307"/>
      <c r="G48" s="307"/>
      <c r="H48" s="307"/>
      <c r="I48" s="307"/>
      <c r="J48" s="309"/>
      <c r="K48" s="29"/>
      <c r="L48" s="36"/>
      <c r="M48" s="36"/>
      <c r="N48" s="36"/>
      <c r="O48" s="36"/>
    </row>
    <row r="49" spans="1:15" s="124" customFormat="1" ht="15.5" x14ac:dyDescent="0.35">
      <c r="A49" s="306" t="s">
        <v>781</v>
      </c>
      <c r="B49" s="307" t="s">
        <v>1457</v>
      </c>
      <c r="C49" s="307"/>
      <c r="D49" s="307"/>
      <c r="E49" s="971">
        <v>4000000</v>
      </c>
      <c r="F49" s="307"/>
      <c r="G49" s="307"/>
      <c r="H49" s="307"/>
      <c r="I49" s="307"/>
      <c r="J49" s="309"/>
      <c r="K49" s="29"/>
      <c r="L49" s="36"/>
      <c r="M49" s="36"/>
      <c r="N49" s="36"/>
      <c r="O49" s="36"/>
    </row>
    <row r="50" spans="1:15" s="124" customFormat="1" ht="15.5" x14ac:dyDescent="0.35">
      <c r="A50" s="306" t="s">
        <v>782</v>
      </c>
      <c r="B50" s="307" t="s">
        <v>909</v>
      </c>
      <c r="C50" s="307"/>
      <c r="D50" s="307"/>
      <c r="E50" s="971">
        <v>8500000</v>
      </c>
      <c r="F50" s="308"/>
      <c r="G50" s="308"/>
      <c r="H50" s="308"/>
      <c r="I50" s="308"/>
      <c r="J50" s="309"/>
      <c r="K50" s="29"/>
      <c r="L50" s="36"/>
      <c r="M50" s="36"/>
      <c r="N50" s="36"/>
      <c r="O50" s="36"/>
    </row>
    <row r="51" spans="1:15" s="124" customFormat="1" ht="15.5" x14ac:dyDescent="0.35">
      <c r="A51" s="1196" t="s">
        <v>90</v>
      </c>
      <c r="B51" s="1196"/>
      <c r="C51" s="310"/>
      <c r="D51" s="310"/>
      <c r="E51" s="310"/>
      <c r="F51" s="311"/>
      <c r="G51" s="311"/>
      <c r="H51" s="311"/>
      <c r="I51" s="311"/>
      <c r="J51" s="312"/>
      <c r="K51" s="131"/>
      <c r="L51" s="36"/>
      <c r="M51" s="36"/>
      <c r="N51" s="36"/>
      <c r="O51" s="36"/>
    </row>
    <row r="52" spans="1:15" x14ac:dyDescent="0.35">
      <c r="A52" s="7"/>
      <c r="B52" s="8"/>
      <c r="C52" s="8"/>
      <c r="D52" s="8"/>
      <c r="E52" s="8"/>
      <c r="F52" s="8"/>
      <c r="G52" s="8"/>
      <c r="H52" s="8"/>
      <c r="I52" s="8"/>
      <c r="J52" s="8"/>
      <c r="K52" s="48"/>
      <c r="L52" s="168"/>
      <c r="M52" s="168"/>
      <c r="N52" s="168"/>
      <c r="O52" s="168"/>
    </row>
    <row r="53" spans="1:15" ht="15.5" x14ac:dyDescent="0.35">
      <c r="A53" s="7"/>
      <c r="B53" s="664"/>
      <c r="C53" s="664"/>
      <c r="D53" s="812"/>
      <c r="E53" s="780"/>
      <c r="F53" s="780"/>
      <c r="G53" s="780"/>
      <c r="H53" s="780"/>
      <c r="I53" s="1149" t="s">
        <v>435</v>
      </c>
      <c r="J53" s="1149"/>
      <c r="K53" s="1149"/>
      <c r="L53" s="168"/>
      <c r="M53" s="168"/>
      <c r="N53" s="168"/>
      <c r="O53" s="168"/>
    </row>
    <row r="54" spans="1:15" ht="15.5" x14ac:dyDescent="0.35">
      <c r="A54" s="7"/>
      <c r="B54" s="890" t="s">
        <v>23</v>
      </c>
      <c r="C54" s="664"/>
      <c r="D54" s="812"/>
      <c r="E54" s="902"/>
      <c r="F54" s="902"/>
      <c r="G54" s="902"/>
      <c r="H54" s="902"/>
      <c r="I54" s="1143" t="s">
        <v>953</v>
      </c>
      <c r="J54" s="1143"/>
      <c r="K54" s="1143"/>
      <c r="L54" s="168"/>
      <c r="M54" s="168"/>
      <c r="N54" s="168"/>
      <c r="O54" s="168"/>
    </row>
    <row r="55" spans="1:15" ht="15.5" x14ac:dyDescent="0.35">
      <c r="A55" s="7"/>
      <c r="B55" s="901" t="s">
        <v>954</v>
      </c>
      <c r="C55" s="664"/>
      <c r="D55" s="664"/>
      <c r="E55" s="903"/>
      <c r="F55" s="903"/>
      <c r="G55" s="903"/>
      <c r="H55" s="903"/>
      <c r="I55" s="1144" t="s">
        <v>954</v>
      </c>
      <c r="J55" s="1144"/>
      <c r="K55" s="1144"/>
      <c r="L55" s="168"/>
      <c r="M55" s="168"/>
      <c r="N55" s="168"/>
      <c r="O55" s="168"/>
    </row>
    <row r="56" spans="1:15" x14ac:dyDescent="0.35">
      <c r="A56" s="7"/>
      <c r="B56" s="8"/>
      <c r="C56" s="8"/>
      <c r="D56" s="8"/>
      <c r="E56" s="8"/>
      <c r="F56" s="8"/>
      <c r="G56" s="8"/>
      <c r="H56" s="8"/>
      <c r="I56" s="8"/>
      <c r="J56" s="8"/>
      <c r="K56" s="9"/>
      <c r="L56" s="168"/>
      <c r="M56" s="168"/>
      <c r="N56" s="168"/>
      <c r="O56" s="168"/>
    </row>
    <row r="57" spans="1:15" x14ac:dyDescent="0.35">
      <c r="A57" s="7"/>
      <c r="B57" s="8"/>
      <c r="C57" s="8"/>
      <c r="D57" s="8"/>
      <c r="E57" s="8"/>
      <c r="F57" s="8"/>
      <c r="G57" s="8"/>
      <c r="H57" s="8"/>
      <c r="I57" s="8"/>
      <c r="J57" s="8"/>
      <c r="K57" s="9"/>
      <c r="L57" s="168"/>
      <c r="M57" s="168"/>
      <c r="N57" s="168"/>
      <c r="O57" s="168"/>
    </row>
    <row r="58" spans="1:15" x14ac:dyDescent="0.35">
      <c r="A58" s="7"/>
      <c r="B58" s="8"/>
      <c r="C58" s="8"/>
      <c r="D58" s="8"/>
      <c r="E58" s="8"/>
      <c r="F58" s="8"/>
      <c r="G58" s="8"/>
      <c r="H58" s="8"/>
      <c r="I58" s="8"/>
      <c r="J58" s="8"/>
      <c r="K58" s="9"/>
      <c r="L58" s="168"/>
      <c r="M58" s="168"/>
      <c r="N58" s="168"/>
      <c r="O58" s="168"/>
    </row>
    <row r="59" spans="1:15" x14ac:dyDescent="0.35">
      <c r="A59" s="7"/>
      <c r="B59" s="8"/>
      <c r="C59" s="8"/>
      <c r="D59" s="8"/>
      <c r="E59" s="8"/>
      <c r="F59" s="8"/>
      <c r="G59" s="8"/>
      <c r="H59" s="8"/>
      <c r="I59" s="8"/>
      <c r="J59" s="8"/>
      <c r="K59" s="9"/>
      <c r="L59" s="168"/>
      <c r="M59" s="168"/>
      <c r="N59" s="168"/>
      <c r="O59" s="168"/>
    </row>
    <row r="60" spans="1:15" x14ac:dyDescent="0.35">
      <c r="A60" s="7"/>
      <c r="B60" s="8"/>
      <c r="C60" s="8"/>
      <c r="D60" s="8"/>
      <c r="E60" s="8"/>
      <c r="F60" s="8"/>
      <c r="G60" s="8"/>
      <c r="H60" s="8"/>
      <c r="I60" s="8"/>
      <c r="J60" s="8"/>
      <c r="K60" s="9"/>
      <c r="L60" s="168"/>
      <c r="M60" s="168"/>
      <c r="N60" s="168"/>
      <c r="O60" s="168"/>
    </row>
    <row r="61" spans="1:15" x14ac:dyDescent="0.35">
      <c r="A61" s="7"/>
      <c r="B61" s="8"/>
      <c r="C61" s="8"/>
      <c r="D61" s="8"/>
      <c r="E61" s="8"/>
      <c r="F61" s="8"/>
      <c r="G61" s="8"/>
      <c r="H61" s="8"/>
      <c r="I61" s="8"/>
      <c r="J61" s="8"/>
      <c r="K61" s="9"/>
      <c r="L61" s="168"/>
      <c r="M61" s="168"/>
      <c r="N61" s="168"/>
      <c r="O61" s="168"/>
    </row>
    <row r="62" spans="1:15" x14ac:dyDescent="0.35">
      <c r="A62" s="7"/>
      <c r="B62" s="8"/>
      <c r="C62" s="8"/>
      <c r="D62" s="8"/>
      <c r="E62" s="8"/>
      <c r="F62" s="8"/>
      <c r="G62" s="8"/>
      <c r="H62" s="8"/>
      <c r="I62" s="8"/>
      <c r="J62" s="8"/>
      <c r="K62" s="9"/>
      <c r="L62" s="168"/>
      <c r="M62" s="168"/>
      <c r="N62" s="168"/>
      <c r="O62" s="168"/>
    </row>
    <row r="63" spans="1:15" x14ac:dyDescent="0.35">
      <c r="A63" s="7"/>
      <c r="B63" s="8"/>
      <c r="C63" s="8"/>
      <c r="D63" s="8"/>
      <c r="E63" s="8"/>
      <c r="F63" s="8"/>
      <c r="G63" s="8"/>
      <c r="H63" s="8"/>
      <c r="I63" s="8"/>
      <c r="J63" s="8"/>
      <c r="K63" s="9"/>
      <c r="L63" s="168"/>
      <c r="M63" s="168"/>
      <c r="N63" s="168"/>
      <c r="O63" s="168"/>
    </row>
    <row r="64" spans="1:15" x14ac:dyDescent="0.35">
      <c r="A64" s="7"/>
      <c r="B64" s="8"/>
      <c r="C64" s="8"/>
      <c r="D64" s="8"/>
      <c r="E64" s="8"/>
      <c r="F64" s="8"/>
      <c r="G64" s="8"/>
      <c r="H64" s="8"/>
      <c r="I64" s="8"/>
      <c r="J64" s="8"/>
      <c r="K64" s="9"/>
      <c r="L64" s="168"/>
      <c r="M64" s="168"/>
      <c r="N64" s="168"/>
      <c r="O64" s="168"/>
    </row>
    <row r="65" spans="1:15" x14ac:dyDescent="0.35">
      <c r="A65" s="7"/>
      <c r="B65" s="8"/>
      <c r="C65" s="8"/>
      <c r="D65" s="8"/>
      <c r="E65" s="8"/>
      <c r="F65" s="8"/>
      <c r="G65" s="8"/>
      <c r="H65" s="8"/>
      <c r="I65" s="8"/>
      <c r="J65" s="8"/>
      <c r="K65" s="9"/>
      <c r="L65" s="168"/>
      <c r="M65" s="168"/>
      <c r="N65" s="168"/>
      <c r="O65" s="168"/>
    </row>
    <row r="66" spans="1:15" x14ac:dyDescent="0.35">
      <c r="A66" s="7"/>
      <c r="B66" s="8"/>
      <c r="C66" s="8"/>
      <c r="D66" s="8"/>
      <c r="E66" s="8"/>
      <c r="F66" s="8"/>
      <c r="G66" s="8"/>
      <c r="H66" s="8"/>
      <c r="I66" s="8"/>
      <c r="J66" s="8"/>
      <c r="K66" s="9"/>
      <c r="L66" s="168"/>
      <c r="M66" s="168"/>
      <c r="N66" s="168"/>
      <c r="O66" s="168"/>
    </row>
    <row r="67" spans="1:15" x14ac:dyDescent="0.35">
      <c r="A67" s="7"/>
      <c r="B67" s="8"/>
      <c r="C67" s="8"/>
      <c r="D67" s="8"/>
      <c r="E67" s="8"/>
      <c r="F67" s="8"/>
      <c r="G67" s="8"/>
      <c r="H67" s="8"/>
      <c r="I67" s="8"/>
      <c r="J67" s="8"/>
      <c r="K67" s="9"/>
    </row>
    <row r="68" spans="1:15" x14ac:dyDescent="0.35">
      <c r="A68" s="7"/>
      <c r="B68" s="8"/>
      <c r="C68" s="8"/>
      <c r="D68" s="8"/>
      <c r="E68" s="8"/>
      <c r="F68" s="8"/>
      <c r="G68" s="8"/>
      <c r="H68" s="8"/>
      <c r="I68" s="8"/>
      <c r="J68" s="8"/>
      <c r="K68" s="9"/>
    </row>
    <row r="69" spans="1:15" x14ac:dyDescent="0.35">
      <c r="A69" s="7"/>
      <c r="B69" s="8"/>
      <c r="C69" s="8"/>
      <c r="D69" s="8"/>
      <c r="E69" s="8"/>
      <c r="F69" s="8"/>
      <c r="G69" s="8"/>
      <c r="H69" s="8"/>
      <c r="I69" s="8"/>
      <c r="J69" s="8"/>
      <c r="K69" s="9"/>
    </row>
    <row r="70" spans="1:15" x14ac:dyDescent="0.35">
      <c r="A70" s="7"/>
      <c r="B70" s="8"/>
      <c r="C70" s="8"/>
      <c r="D70" s="8"/>
      <c r="E70" s="8"/>
      <c r="F70" s="8"/>
      <c r="G70" s="8"/>
      <c r="H70" s="8"/>
      <c r="I70" s="8"/>
      <c r="J70" s="8"/>
      <c r="K70" s="9"/>
    </row>
    <row r="71" spans="1:15" x14ac:dyDescent="0.35">
      <c r="A71" s="7"/>
      <c r="B71" s="8"/>
      <c r="C71" s="8"/>
      <c r="D71" s="8"/>
      <c r="E71" s="8"/>
      <c r="F71" s="8"/>
      <c r="G71" s="8"/>
      <c r="H71" s="8"/>
      <c r="I71" s="8"/>
      <c r="J71" s="8"/>
      <c r="K71" s="9"/>
    </row>
    <row r="72" spans="1:15" x14ac:dyDescent="0.35">
      <c r="A72" s="7"/>
      <c r="B72" s="8"/>
      <c r="C72" s="8"/>
      <c r="D72" s="8"/>
      <c r="E72" s="8"/>
      <c r="F72" s="8"/>
      <c r="G72" s="8"/>
      <c r="H72" s="8"/>
      <c r="I72" s="8"/>
      <c r="J72" s="8"/>
      <c r="K72" s="9"/>
    </row>
    <row r="73" spans="1:15" x14ac:dyDescent="0.35">
      <c r="A73" s="7"/>
      <c r="B73" s="8"/>
      <c r="C73" s="8"/>
      <c r="D73" s="8"/>
      <c r="E73" s="8"/>
      <c r="F73" s="8"/>
      <c r="G73" s="8"/>
      <c r="H73" s="8"/>
      <c r="I73" s="8"/>
      <c r="J73" s="8"/>
      <c r="K73" s="9"/>
    </row>
    <row r="74" spans="1:15" x14ac:dyDescent="0.35">
      <c r="A74" s="173"/>
      <c r="B74" s="174"/>
      <c r="C74" s="174"/>
      <c r="D74" s="174"/>
      <c r="E74" s="174"/>
      <c r="F74" s="174"/>
      <c r="G74" s="174"/>
      <c r="H74" s="174"/>
      <c r="I74" s="174"/>
      <c r="J74" s="174"/>
      <c r="K74" s="168"/>
    </row>
  </sheetData>
  <mergeCells count="7">
    <mergeCell ref="I55:K55"/>
    <mergeCell ref="C5:J5"/>
    <mergeCell ref="A6:K6"/>
    <mergeCell ref="A7:K7"/>
    <mergeCell ref="A51:B51"/>
    <mergeCell ref="I53:K53"/>
    <mergeCell ref="I54:K54"/>
  </mergeCells>
  <pageMargins left="0.51" right="0.17" top="0.31" bottom="0.17" header="0.3" footer="0.17"/>
  <pageSetup paperSize="9" scale="96"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43"/>
  <sheetViews>
    <sheetView topLeftCell="A8" workbookViewId="0">
      <selection activeCell="B26" sqref="B26"/>
    </sheetView>
  </sheetViews>
  <sheetFormatPr defaultRowHeight="12.5" x14ac:dyDescent="0.25"/>
  <cols>
    <col min="1" max="1" width="5.6328125" style="1014" customWidth="1"/>
    <col min="2" max="2" width="34.54296875" style="1014" customWidth="1"/>
    <col min="3" max="4" width="9.08984375" style="1014" customWidth="1"/>
    <col min="5" max="5" width="11.54296875" style="1014" customWidth="1"/>
    <col min="6" max="6" width="14.6328125" style="1014" customWidth="1"/>
    <col min="7" max="7" width="41.90625" style="1014" customWidth="1"/>
    <col min="8" max="256" width="9.08984375" style="1014"/>
    <col min="257" max="257" width="5.6328125" style="1014" customWidth="1"/>
    <col min="258" max="258" width="34.54296875" style="1014" customWidth="1"/>
    <col min="259" max="260" width="9.08984375" style="1014"/>
    <col min="261" max="261" width="11.54296875" style="1014" customWidth="1"/>
    <col min="262" max="262" width="14.6328125" style="1014" customWidth="1"/>
    <col min="263" max="263" width="41.90625" style="1014" customWidth="1"/>
    <col min="264" max="512" width="9.08984375" style="1014"/>
    <col min="513" max="513" width="5.6328125" style="1014" customWidth="1"/>
    <col min="514" max="514" width="34.54296875" style="1014" customWidth="1"/>
    <col min="515" max="516" width="9.08984375" style="1014"/>
    <col min="517" max="517" width="11.54296875" style="1014" customWidth="1"/>
    <col min="518" max="518" width="14.6328125" style="1014" customWidth="1"/>
    <col min="519" max="519" width="41.90625" style="1014" customWidth="1"/>
    <col min="520" max="768" width="9.08984375" style="1014"/>
    <col min="769" max="769" width="5.6328125" style="1014" customWidth="1"/>
    <col min="770" max="770" width="34.54296875" style="1014" customWidth="1"/>
    <col min="771" max="772" width="9.08984375" style="1014"/>
    <col min="773" max="773" width="11.54296875" style="1014" customWidth="1"/>
    <col min="774" max="774" width="14.6328125" style="1014" customWidth="1"/>
    <col min="775" max="775" width="41.90625" style="1014" customWidth="1"/>
    <col min="776" max="1024" width="9.08984375" style="1014"/>
    <col min="1025" max="1025" width="5.6328125" style="1014" customWidth="1"/>
    <col min="1026" max="1026" width="34.54296875" style="1014" customWidth="1"/>
    <col min="1027" max="1028" width="9.08984375" style="1014"/>
    <col min="1029" max="1029" width="11.54296875" style="1014" customWidth="1"/>
    <col min="1030" max="1030" width="14.6328125" style="1014" customWidth="1"/>
    <col min="1031" max="1031" width="41.90625" style="1014" customWidth="1"/>
    <col min="1032" max="1280" width="9.08984375" style="1014"/>
    <col min="1281" max="1281" width="5.6328125" style="1014" customWidth="1"/>
    <col min="1282" max="1282" width="34.54296875" style="1014" customWidth="1"/>
    <col min="1283" max="1284" width="9.08984375" style="1014"/>
    <col min="1285" max="1285" width="11.54296875" style="1014" customWidth="1"/>
    <col min="1286" max="1286" width="14.6328125" style="1014" customWidth="1"/>
    <col min="1287" max="1287" width="41.90625" style="1014" customWidth="1"/>
    <col min="1288" max="1536" width="9.08984375" style="1014"/>
    <col min="1537" max="1537" width="5.6328125" style="1014" customWidth="1"/>
    <col min="1538" max="1538" width="34.54296875" style="1014" customWidth="1"/>
    <col min="1539" max="1540" width="9.08984375" style="1014"/>
    <col min="1541" max="1541" width="11.54296875" style="1014" customWidth="1"/>
    <col min="1542" max="1542" width="14.6328125" style="1014" customWidth="1"/>
    <col min="1543" max="1543" width="41.90625" style="1014" customWidth="1"/>
    <col min="1544" max="1792" width="9.08984375" style="1014"/>
    <col min="1793" max="1793" width="5.6328125" style="1014" customWidth="1"/>
    <col min="1794" max="1794" width="34.54296875" style="1014" customWidth="1"/>
    <col min="1795" max="1796" width="9.08984375" style="1014"/>
    <col min="1797" max="1797" width="11.54296875" style="1014" customWidth="1"/>
    <col min="1798" max="1798" width="14.6328125" style="1014" customWidth="1"/>
    <col min="1799" max="1799" width="41.90625" style="1014" customWidth="1"/>
    <col min="1800" max="2048" width="9.08984375" style="1014"/>
    <col min="2049" max="2049" width="5.6328125" style="1014" customWidth="1"/>
    <col min="2050" max="2050" width="34.54296875" style="1014" customWidth="1"/>
    <col min="2051" max="2052" width="9.08984375" style="1014"/>
    <col min="2053" max="2053" width="11.54296875" style="1014" customWidth="1"/>
    <col min="2054" max="2054" width="14.6328125" style="1014" customWidth="1"/>
    <col min="2055" max="2055" width="41.90625" style="1014" customWidth="1"/>
    <col min="2056" max="2304" width="9.08984375" style="1014"/>
    <col min="2305" max="2305" width="5.6328125" style="1014" customWidth="1"/>
    <col min="2306" max="2306" width="34.54296875" style="1014" customWidth="1"/>
    <col min="2307" max="2308" width="9.08984375" style="1014"/>
    <col min="2309" max="2309" width="11.54296875" style="1014" customWidth="1"/>
    <col min="2310" max="2310" width="14.6328125" style="1014" customWidth="1"/>
    <col min="2311" max="2311" width="41.90625" style="1014" customWidth="1"/>
    <col min="2312" max="2560" width="9.08984375" style="1014"/>
    <col min="2561" max="2561" width="5.6328125" style="1014" customWidth="1"/>
    <col min="2562" max="2562" width="34.54296875" style="1014" customWidth="1"/>
    <col min="2563" max="2564" width="9.08984375" style="1014"/>
    <col min="2565" max="2565" width="11.54296875" style="1014" customWidth="1"/>
    <col min="2566" max="2566" width="14.6328125" style="1014" customWidth="1"/>
    <col min="2567" max="2567" width="41.90625" style="1014" customWidth="1"/>
    <col min="2568" max="2816" width="9.08984375" style="1014"/>
    <col min="2817" max="2817" width="5.6328125" style="1014" customWidth="1"/>
    <col min="2818" max="2818" width="34.54296875" style="1014" customWidth="1"/>
    <col min="2819" max="2820" width="9.08984375" style="1014"/>
    <col min="2821" max="2821" width="11.54296875" style="1014" customWidth="1"/>
    <col min="2822" max="2822" width="14.6328125" style="1014" customWidth="1"/>
    <col min="2823" max="2823" width="41.90625" style="1014" customWidth="1"/>
    <col min="2824" max="3072" width="9.08984375" style="1014"/>
    <col min="3073" max="3073" width="5.6328125" style="1014" customWidth="1"/>
    <col min="3074" max="3074" width="34.54296875" style="1014" customWidth="1"/>
    <col min="3075" max="3076" width="9.08984375" style="1014"/>
    <col min="3077" max="3077" width="11.54296875" style="1014" customWidth="1"/>
    <col min="3078" max="3078" width="14.6328125" style="1014" customWidth="1"/>
    <col min="3079" max="3079" width="41.90625" style="1014" customWidth="1"/>
    <col min="3080" max="3328" width="9.08984375" style="1014"/>
    <col min="3329" max="3329" width="5.6328125" style="1014" customWidth="1"/>
    <col min="3330" max="3330" width="34.54296875" style="1014" customWidth="1"/>
    <col min="3331" max="3332" width="9.08984375" style="1014"/>
    <col min="3333" max="3333" width="11.54296875" style="1014" customWidth="1"/>
    <col min="3334" max="3334" width="14.6328125" style="1014" customWidth="1"/>
    <col min="3335" max="3335" width="41.90625" style="1014" customWidth="1"/>
    <col min="3336" max="3584" width="9.08984375" style="1014"/>
    <col min="3585" max="3585" width="5.6328125" style="1014" customWidth="1"/>
    <col min="3586" max="3586" width="34.54296875" style="1014" customWidth="1"/>
    <col min="3587" max="3588" width="9.08984375" style="1014"/>
    <col min="3589" max="3589" width="11.54296875" style="1014" customWidth="1"/>
    <col min="3590" max="3590" width="14.6328125" style="1014" customWidth="1"/>
    <col min="3591" max="3591" width="41.90625" style="1014" customWidth="1"/>
    <col min="3592" max="3840" width="9.08984375" style="1014"/>
    <col min="3841" max="3841" width="5.6328125" style="1014" customWidth="1"/>
    <col min="3842" max="3842" width="34.54296875" style="1014" customWidth="1"/>
    <col min="3843" max="3844" width="9.08984375" style="1014"/>
    <col min="3845" max="3845" width="11.54296875" style="1014" customWidth="1"/>
    <col min="3846" max="3846" width="14.6328125" style="1014" customWidth="1"/>
    <col min="3847" max="3847" width="41.90625" style="1014" customWidth="1"/>
    <col min="3848" max="4096" width="9.08984375" style="1014"/>
    <col min="4097" max="4097" width="5.6328125" style="1014" customWidth="1"/>
    <col min="4098" max="4098" width="34.54296875" style="1014" customWidth="1"/>
    <col min="4099" max="4100" width="9.08984375" style="1014"/>
    <col min="4101" max="4101" width="11.54296875" style="1014" customWidth="1"/>
    <col min="4102" max="4102" width="14.6328125" style="1014" customWidth="1"/>
    <col min="4103" max="4103" width="41.90625" style="1014" customWidth="1"/>
    <col min="4104" max="4352" width="9.08984375" style="1014"/>
    <col min="4353" max="4353" width="5.6328125" style="1014" customWidth="1"/>
    <col min="4354" max="4354" width="34.54296875" style="1014" customWidth="1"/>
    <col min="4355" max="4356" width="9.08984375" style="1014"/>
    <col min="4357" max="4357" width="11.54296875" style="1014" customWidth="1"/>
    <col min="4358" max="4358" width="14.6328125" style="1014" customWidth="1"/>
    <col min="4359" max="4359" width="41.90625" style="1014" customWidth="1"/>
    <col min="4360" max="4608" width="9.08984375" style="1014"/>
    <col min="4609" max="4609" width="5.6328125" style="1014" customWidth="1"/>
    <col min="4610" max="4610" width="34.54296875" style="1014" customWidth="1"/>
    <col min="4611" max="4612" width="9.08984375" style="1014"/>
    <col min="4613" max="4613" width="11.54296875" style="1014" customWidth="1"/>
    <col min="4614" max="4614" width="14.6328125" style="1014" customWidth="1"/>
    <col min="4615" max="4615" width="41.90625" style="1014" customWidth="1"/>
    <col min="4616" max="4864" width="9.08984375" style="1014"/>
    <col min="4865" max="4865" width="5.6328125" style="1014" customWidth="1"/>
    <col min="4866" max="4866" width="34.54296875" style="1014" customWidth="1"/>
    <col min="4867" max="4868" width="9.08984375" style="1014"/>
    <col min="4869" max="4869" width="11.54296875" style="1014" customWidth="1"/>
    <col min="4870" max="4870" width="14.6328125" style="1014" customWidth="1"/>
    <col min="4871" max="4871" width="41.90625" style="1014" customWidth="1"/>
    <col min="4872" max="5120" width="9.08984375" style="1014"/>
    <col min="5121" max="5121" width="5.6328125" style="1014" customWidth="1"/>
    <col min="5122" max="5122" width="34.54296875" style="1014" customWidth="1"/>
    <col min="5123" max="5124" width="9.08984375" style="1014"/>
    <col min="5125" max="5125" width="11.54296875" style="1014" customWidth="1"/>
    <col min="5126" max="5126" width="14.6328125" style="1014" customWidth="1"/>
    <col min="5127" max="5127" width="41.90625" style="1014" customWidth="1"/>
    <col min="5128" max="5376" width="9.08984375" style="1014"/>
    <col min="5377" max="5377" width="5.6328125" style="1014" customWidth="1"/>
    <col min="5378" max="5378" width="34.54296875" style="1014" customWidth="1"/>
    <col min="5379" max="5380" width="9.08984375" style="1014"/>
    <col min="5381" max="5381" width="11.54296875" style="1014" customWidth="1"/>
    <col min="5382" max="5382" width="14.6328125" style="1014" customWidth="1"/>
    <col min="5383" max="5383" width="41.90625" style="1014" customWidth="1"/>
    <col min="5384" max="5632" width="9.08984375" style="1014"/>
    <col min="5633" max="5633" width="5.6328125" style="1014" customWidth="1"/>
    <col min="5634" max="5634" width="34.54296875" style="1014" customWidth="1"/>
    <col min="5635" max="5636" width="9.08984375" style="1014"/>
    <col min="5637" max="5637" width="11.54296875" style="1014" customWidth="1"/>
    <col min="5638" max="5638" width="14.6328125" style="1014" customWidth="1"/>
    <col min="5639" max="5639" width="41.90625" style="1014" customWidth="1"/>
    <col min="5640" max="5888" width="9.08984375" style="1014"/>
    <col min="5889" max="5889" width="5.6328125" style="1014" customWidth="1"/>
    <col min="5890" max="5890" width="34.54296875" style="1014" customWidth="1"/>
    <col min="5891" max="5892" width="9.08984375" style="1014"/>
    <col min="5893" max="5893" width="11.54296875" style="1014" customWidth="1"/>
    <col min="5894" max="5894" width="14.6328125" style="1014" customWidth="1"/>
    <col min="5895" max="5895" width="41.90625" style="1014" customWidth="1"/>
    <col min="5896" max="6144" width="9.08984375" style="1014"/>
    <col min="6145" max="6145" width="5.6328125" style="1014" customWidth="1"/>
    <col min="6146" max="6146" width="34.54296875" style="1014" customWidth="1"/>
    <col min="6147" max="6148" width="9.08984375" style="1014"/>
    <col min="6149" max="6149" width="11.54296875" style="1014" customWidth="1"/>
    <col min="6150" max="6150" width="14.6328125" style="1014" customWidth="1"/>
    <col min="6151" max="6151" width="41.90625" style="1014" customWidth="1"/>
    <col min="6152" max="6400" width="9.08984375" style="1014"/>
    <col min="6401" max="6401" width="5.6328125" style="1014" customWidth="1"/>
    <col min="6402" max="6402" width="34.54296875" style="1014" customWidth="1"/>
    <col min="6403" max="6404" width="9.08984375" style="1014"/>
    <col min="6405" max="6405" width="11.54296875" style="1014" customWidth="1"/>
    <col min="6406" max="6406" width="14.6328125" style="1014" customWidth="1"/>
    <col min="6407" max="6407" width="41.90625" style="1014" customWidth="1"/>
    <col min="6408" max="6656" width="9.08984375" style="1014"/>
    <col min="6657" max="6657" width="5.6328125" style="1014" customWidth="1"/>
    <col min="6658" max="6658" width="34.54296875" style="1014" customWidth="1"/>
    <col min="6659" max="6660" width="9.08984375" style="1014"/>
    <col min="6661" max="6661" width="11.54296875" style="1014" customWidth="1"/>
    <col min="6662" max="6662" width="14.6328125" style="1014" customWidth="1"/>
    <col min="6663" max="6663" width="41.90625" style="1014" customWidth="1"/>
    <col min="6664" max="6912" width="9.08984375" style="1014"/>
    <col min="6913" max="6913" width="5.6328125" style="1014" customWidth="1"/>
    <col min="6914" max="6914" width="34.54296875" style="1014" customWidth="1"/>
    <col min="6915" max="6916" width="9.08984375" style="1014"/>
    <col min="6917" max="6917" width="11.54296875" style="1014" customWidth="1"/>
    <col min="6918" max="6918" width="14.6328125" style="1014" customWidth="1"/>
    <col min="6919" max="6919" width="41.90625" style="1014" customWidth="1"/>
    <col min="6920" max="7168" width="9.08984375" style="1014"/>
    <col min="7169" max="7169" width="5.6328125" style="1014" customWidth="1"/>
    <col min="7170" max="7170" width="34.54296875" style="1014" customWidth="1"/>
    <col min="7171" max="7172" width="9.08984375" style="1014"/>
    <col min="7173" max="7173" width="11.54296875" style="1014" customWidth="1"/>
    <col min="7174" max="7174" width="14.6328125" style="1014" customWidth="1"/>
    <col min="7175" max="7175" width="41.90625" style="1014" customWidth="1"/>
    <col min="7176" max="7424" width="9.08984375" style="1014"/>
    <col min="7425" max="7425" width="5.6328125" style="1014" customWidth="1"/>
    <col min="7426" max="7426" width="34.54296875" style="1014" customWidth="1"/>
    <col min="7427" max="7428" width="9.08984375" style="1014"/>
    <col min="7429" max="7429" width="11.54296875" style="1014" customWidth="1"/>
    <col min="7430" max="7430" width="14.6328125" style="1014" customWidth="1"/>
    <col min="7431" max="7431" width="41.90625" style="1014" customWidth="1"/>
    <col min="7432" max="7680" width="9.08984375" style="1014"/>
    <col min="7681" max="7681" width="5.6328125" style="1014" customWidth="1"/>
    <col min="7682" max="7682" width="34.54296875" style="1014" customWidth="1"/>
    <col min="7683" max="7684" width="9.08984375" style="1014"/>
    <col min="7685" max="7685" width="11.54296875" style="1014" customWidth="1"/>
    <col min="7686" max="7686" width="14.6328125" style="1014" customWidth="1"/>
    <col min="7687" max="7687" width="41.90625" style="1014" customWidth="1"/>
    <col min="7688" max="7936" width="9.08984375" style="1014"/>
    <col min="7937" max="7937" width="5.6328125" style="1014" customWidth="1"/>
    <col min="7938" max="7938" width="34.54296875" style="1014" customWidth="1"/>
    <col min="7939" max="7940" width="9.08984375" style="1014"/>
    <col min="7941" max="7941" width="11.54296875" style="1014" customWidth="1"/>
    <col min="7942" max="7942" width="14.6328125" style="1014" customWidth="1"/>
    <col min="7943" max="7943" width="41.90625" style="1014" customWidth="1"/>
    <col min="7944" max="8192" width="9.08984375" style="1014"/>
    <col min="8193" max="8193" width="5.6328125" style="1014" customWidth="1"/>
    <col min="8194" max="8194" width="34.54296875" style="1014" customWidth="1"/>
    <col min="8195" max="8196" width="9.08984375" style="1014"/>
    <col min="8197" max="8197" width="11.54296875" style="1014" customWidth="1"/>
    <col min="8198" max="8198" width="14.6328125" style="1014" customWidth="1"/>
    <col min="8199" max="8199" width="41.90625" style="1014" customWidth="1"/>
    <col min="8200" max="8448" width="9.08984375" style="1014"/>
    <col min="8449" max="8449" width="5.6328125" style="1014" customWidth="1"/>
    <col min="8450" max="8450" width="34.54296875" style="1014" customWidth="1"/>
    <col min="8451" max="8452" width="9.08984375" style="1014"/>
    <col min="8453" max="8453" width="11.54296875" style="1014" customWidth="1"/>
    <col min="8454" max="8454" width="14.6328125" style="1014" customWidth="1"/>
    <col min="8455" max="8455" width="41.90625" style="1014" customWidth="1"/>
    <col min="8456" max="8704" width="9.08984375" style="1014"/>
    <col min="8705" max="8705" width="5.6328125" style="1014" customWidth="1"/>
    <col min="8706" max="8706" width="34.54296875" style="1014" customWidth="1"/>
    <col min="8707" max="8708" width="9.08984375" style="1014"/>
    <col min="8709" max="8709" width="11.54296875" style="1014" customWidth="1"/>
    <col min="8710" max="8710" width="14.6328125" style="1014" customWidth="1"/>
    <col min="8711" max="8711" width="41.90625" style="1014" customWidth="1"/>
    <col min="8712" max="8960" width="9.08984375" style="1014"/>
    <col min="8961" max="8961" width="5.6328125" style="1014" customWidth="1"/>
    <col min="8962" max="8962" width="34.54296875" style="1014" customWidth="1"/>
    <col min="8963" max="8964" width="9.08984375" style="1014"/>
    <col min="8965" max="8965" width="11.54296875" style="1014" customWidth="1"/>
    <col min="8966" max="8966" width="14.6328125" style="1014" customWidth="1"/>
    <col min="8967" max="8967" width="41.90625" style="1014" customWidth="1"/>
    <col min="8968" max="9216" width="9.08984375" style="1014"/>
    <col min="9217" max="9217" width="5.6328125" style="1014" customWidth="1"/>
    <col min="9218" max="9218" width="34.54296875" style="1014" customWidth="1"/>
    <col min="9219" max="9220" width="9.08984375" style="1014"/>
    <col min="9221" max="9221" width="11.54296875" style="1014" customWidth="1"/>
    <col min="9222" max="9222" width="14.6328125" style="1014" customWidth="1"/>
    <col min="9223" max="9223" width="41.90625" style="1014" customWidth="1"/>
    <col min="9224" max="9472" width="9.08984375" style="1014"/>
    <col min="9473" max="9473" width="5.6328125" style="1014" customWidth="1"/>
    <col min="9474" max="9474" width="34.54296875" style="1014" customWidth="1"/>
    <col min="9475" max="9476" width="9.08984375" style="1014"/>
    <col min="9477" max="9477" width="11.54296875" style="1014" customWidth="1"/>
    <col min="9478" max="9478" width="14.6328125" style="1014" customWidth="1"/>
    <col min="9479" max="9479" width="41.90625" style="1014" customWidth="1"/>
    <col min="9480" max="9728" width="9.08984375" style="1014"/>
    <col min="9729" max="9729" width="5.6328125" style="1014" customWidth="1"/>
    <col min="9730" max="9730" width="34.54296875" style="1014" customWidth="1"/>
    <col min="9731" max="9732" width="9.08984375" style="1014"/>
    <col min="9733" max="9733" width="11.54296875" style="1014" customWidth="1"/>
    <col min="9734" max="9734" width="14.6328125" style="1014" customWidth="1"/>
    <col min="9735" max="9735" width="41.90625" style="1014" customWidth="1"/>
    <col min="9736" max="9984" width="9.08984375" style="1014"/>
    <col min="9985" max="9985" width="5.6328125" style="1014" customWidth="1"/>
    <col min="9986" max="9986" width="34.54296875" style="1014" customWidth="1"/>
    <col min="9987" max="9988" width="9.08984375" style="1014"/>
    <col min="9989" max="9989" width="11.54296875" style="1014" customWidth="1"/>
    <col min="9990" max="9990" width="14.6328125" style="1014" customWidth="1"/>
    <col min="9991" max="9991" width="41.90625" style="1014" customWidth="1"/>
    <col min="9992" max="10240" width="9.08984375" style="1014"/>
    <col min="10241" max="10241" width="5.6328125" style="1014" customWidth="1"/>
    <col min="10242" max="10242" width="34.54296875" style="1014" customWidth="1"/>
    <col min="10243" max="10244" width="9.08984375" style="1014"/>
    <col min="10245" max="10245" width="11.54296875" style="1014" customWidth="1"/>
    <col min="10246" max="10246" width="14.6328125" style="1014" customWidth="1"/>
    <col min="10247" max="10247" width="41.90625" style="1014" customWidth="1"/>
    <col min="10248" max="10496" width="9.08984375" style="1014"/>
    <col min="10497" max="10497" width="5.6328125" style="1014" customWidth="1"/>
    <col min="10498" max="10498" width="34.54296875" style="1014" customWidth="1"/>
    <col min="10499" max="10500" width="9.08984375" style="1014"/>
    <col min="10501" max="10501" width="11.54296875" style="1014" customWidth="1"/>
    <col min="10502" max="10502" width="14.6328125" style="1014" customWidth="1"/>
    <col min="10503" max="10503" width="41.90625" style="1014" customWidth="1"/>
    <col min="10504" max="10752" width="9.08984375" style="1014"/>
    <col min="10753" max="10753" width="5.6328125" style="1014" customWidth="1"/>
    <col min="10754" max="10754" width="34.54296875" style="1014" customWidth="1"/>
    <col min="10755" max="10756" width="9.08984375" style="1014"/>
    <col min="10757" max="10757" width="11.54296875" style="1014" customWidth="1"/>
    <col min="10758" max="10758" width="14.6328125" style="1014" customWidth="1"/>
    <col min="10759" max="10759" width="41.90625" style="1014" customWidth="1"/>
    <col min="10760" max="11008" width="9.08984375" style="1014"/>
    <col min="11009" max="11009" width="5.6328125" style="1014" customWidth="1"/>
    <col min="11010" max="11010" width="34.54296875" style="1014" customWidth="1"/>
    <col min="11011" max="11012" width="9.08984375" style="1014"/>
    <col min="11013" max="11013" width="11.54296875" style="1014" customWidth="1"/>
    <col min="11014" max="11014" width="14.6328125" style="1014" customWidth="1"/>
    <col min="11015" max="11015" width="41.90625" style="1014" customWidth="1"/>
    <col min="11016" max="11264" width="9.08984375" style="1014"/>
    <col min="11265" max="11265" width="5.6328125" style="1014" customWidth="1"/>
    <col min="11266" max="11266" width="34.54296875" style="1014" customWidth="1"/>
    <col min="11267" max="11268" width="9.08984375" style="1014"/>
    <col min="11269" max="11269" width="11.54296875" style="1014" customWidth="1"/>
    <col min="11270" max="11270" width="14.6328125" style="1014" customWidth="1"/>
    <col min="11271" max="11271" width="41.90625" style="1014" customWidth="1"/>
    <col min="11272" max="11520" width="9.08984375" style="1014"/>
    <col min="11521" max="11521" width="5.6328125" style="1014" customWidth="1"/>
    <col min="11522" max="11522" width="34.54296875" style="1014" customWidth="1"/>
    <col min="11523" max="11524" width="9.08984375" style="1014"/>
    <col min="11525" max="11525" width="11.54296875" style="1014" customWidth="1"/>
    <col min="11526" max="11526" width="14.6328125" style="1014" customWidth="1"/>
    <col min="11527" max="11527" width="41.90625" style="1014" customWidth="1"/>
    <col min="11528" max="11776" width="9.08984375" style="1014"/>
    <col min="11777" max="11777" width="5.6328125" style="1014" customWidth="1"/>
    <col min="11778" max="11778" width="34.54296875" style="1014" customWidth="1"/>
    <col min="11779" max="11780" width="9.08984375" style="1014"/>
    <col min="11781" max="11781" width="11.54296875" style="1014" customWidth="1"/>
    <col min="11782" max="11782" width="14.6328125" style="1014" customWidth="1"/>
    <col min="11783" max="11783" width="41.90625" style="1014" customWidth="1"/>
    <col min="11784" max="12032" width="9.08984375" style="1014"/>
    <col min="12033" max="12033" width="5.6328125" style="1014" customWidth="1"/>
    <col min="12034" max="12034" width="34.54296875" style="1014" customWidth="1"/>
    <col min="12035" max="12036" width="9.08984375" style="1014"/>
    <col min="12037" max="12037" width="11.54296875" style="1014" customWidth="1"/>
    <col min="12038" max="12038" width="14.6328125" style="1014" customWidth="1"/>
    <col min="12039" max="12039" width="41.90625" style="1014" customWidth="1"/>
    <col min="12040" max="12288" width="9.08984375" style="1014"/>
    <col min="12289" max="12289" width="5.6328125" style="1014" customWidth="1"/>
    <col min="12290" max="12290" width="34.54296875" style="1014" customWidth="1"/>
    <col min="12291" max="12292" width="9.08984375" style="1014"/>
    <col min="12293" max="12293" width="11.54296875" style="1014" customWidth="1"/>
    <col min="12294" max="12294" width="14.6328125" style="1014" customWidth="1"/>
    <col min="12295" max="12295" width="41.90625" style="1014" customWidth="1"/>
    <col min="12296" max="12544" width="9.08984375" style="1014"/>
    <col min="12545" max="12545" width="5.6328125" style="1014" customWidth="1"/>
    <col min="12546" max="12546" width="34.54296875" style="1014" customWidth="1"/>
    <col min="12547" max="12548" width="9.08984375" style="1014"/>
    <col min="12549" max="12549" width="11.54296875" style="1014" customWidth="1"/>
    <col min="12550" max="12550" width="14.6328125" style="1014" customWidth="1"/>
    <col min="12551" max="12551" width="41.90625" style="1014" customWidth="1"/>
    <col min="12552" max="12800" width="9.08984375" style="1014"/>
    <col min="12801" max="12801" width="5.6328125" style="1014" customWidth="1"/>
    <col min="12802" max="12802" width="34.54296875" style="1014" customWidth="1"/>
    <col min="12803" max="12804" width="9.08984375" style="1014"/>
    <col min="12805" max="12805" width="11.54296875" style="1014" customWidth="1"/>
    <col min="12806" max="12806" width="14.6328125" style="1014" customWidth="1"/>
    <col min="12807" max="12807" width="41.90625" style="1014" customWidth="1"/>
    <col min="12808" max="13056" width="9.08984375" style="1014"/>
    <col min="13057" max="13057" width="5.6328125" style="1014" customWidth="1"/>
    <col min="13058" max="13058" width="34.54296875" style="1014" customWidth="1"/>
    <col min="13059" max="13060" width="9.08984375" style="1014"/>
    <col min="13061" max="13061" width="11.54296875" style="1014" customWidth="1"/>
    <col min="13062" max="13062" width="14.6328125" style="1014" customWidth="1"/>
    <col min="13063" max="13063" width="41.90625" style="1014" customWidth="1"/>
    <col min="13064" max="13312" width="9.08984375" style="1014"/>
    <col min="13313" max="13313" width="5.6328125" style="1014" customWidth="1"/>
    <col min="13314" max="13314" width="34.54296875" style="1014" customWidth="1"/>
    <col min="13315" max="13316" width="9.08984375" style="1014"/>
    <col min="13317" max="13317" width="11.54296875" style="1014" customWidth="1"/>
    <col min="13318" max="13318" width="14.6328125" style="1014" customWidth="1"/>
    <col min="13319" max="13319" width="41.90625" style="1014" customWidth="1"/>
    <col min="13320" max="13568" width="9.08984375" style="1014"/>
    <col min="13569" max="13569" width="5.6328125" style="1014" customWidth="1"/>
    <col min="13570" max="13570" width="34.54296875" style="1014" customWidth="1"/>
    <col min="13571" max="13572" width="9.08984375" style="1014"/>
    <col min="13573" max="13573" width="11.54296875" style="1014" customWidth="1"/>
    <col min="13574" max="13574" width="14.6328125" style="1014" customWidth="1"/>
    <col min="13575" max="13575" width="41.90625" style="1014" customWidth="1"/>
    <col min="13576" max="13824" width="9.08984375" style="1014"/>
    <col min="13825" max="13825" width="5.6328125" style="1014" customWidth="1"/>
    <col min="13826" max="13826" width="34.54296875" style="1014" customWidth="1"/>
    <col min="13827" max="13828" width="9.08984375" style="1014"/>
    <col min="13829" max="13829" width="11.54296875" style="1014" customWidth="1"/>
    <col min="13830" max="13830" width="14.6328125" style="1014" customWidth="1"/>
    <col min="13831" max="13831" width="41.90625" style="1014" customWidth="1"/>
    <col min="13832" max="14080" width="9.08984375" style="1014"/>
    <col min="14081" max="14081" width="5.6328125" style="1014" customWidth="1"/>
    <col min="14082" max="14082" width="34.54296875" style="1014" customWidth="1"/>
    <col min="14083" max="14084" width="9.08984375" style="1014"/>
    <col min="14085" max="14085" width="11.54296875" style="1014" customWidth="1"/>
    <col min="14086" max="14086" width="14.6328125" style="1014" customWidth="1"/>
    <col min="14087" max="14087" width="41.90625" style="1014" customWidth="1"/>
    <col min="14088" max="14336" width="9.08984375" style="1014"/>
    <col min="14337" max="14337" width="5.6328125" style="1014" customWidth="1"/>
    <col min="14338" max="14338" width="34.54296875" style="1014" customWidth="1"/>
    <col min="14339" max="14340" width="9.08984375" style="1014"/>
    <col min="14341" max="14341" width="11.54296875" style="1014" customWidth="1"/>
    <col min="14342" max="14342" width="14.6328125" style="1014" customWidth="1"/>
    <col min="14343" max="14343" width="41.90625" style="1014" customWidth="1"/>
    <col min="14344" max="14592" width="9.08984375" style="1014"/>
    <col min="14593" max="14593" width="5.6328125" style="1014" customWidth="1"/>
    <col min="14594" max="14594" width="34.54296875" style="1014" customWidth="1"/>
    <col min="14595" max="14596" width="9.08984375" style="1014"/>
    <col min="14597" max="14597" width="11.54296875" style="1014" customWidth="1"/>
    <col min="14598" max="14598" width="14.6328125" style="1014" customWidth="1"/>
    <col min="14599" max="14599" width="41.90625" style="1014" customWidth="1"/>
    <col min="14600" max="14848" width="9.08984375" style="1014"/>
    <col min="14849" max="14849" width="5.6328125" style="1014" customWidth="1"/>
    <col min="14850" max="14850" width="34.54296875" style="1014" customWidth="1"/>
    <col min="14851" max="14852" width="9.08984375" style="1014"/>
    <col min="14853" max="14853" width="11.54296875" style="1014" customWidth="1"/>
    <col min="14854" max="14854" width="14.6328125" style="1014" customWidth="1"/>
    <col min="14855" max="14855" width="41.90625" style="1014" customWidth="1"/>
    <col min="14856" max="15104" width="9.08984375" style="1014"/>
    <col min="15105" max="15105" width="5.6328125" style="1014" customWidth="1"/>
    <col min="15106" max="15106" width="34.54296875" style="1014" customWidth="1"/>
    <col min="15107" max="15108" width="9.08984375" style="1014"/>
    <col min="15109" max="15109" width="11.54296875" style="1014" customWidth="1"/>
    <col min="15110" max="15110" width="14.6328125" style="1014" customWidth="1"/>
    <col min="15111" max="15111" width="41.90625" style="1014" customWidth="1"/>
    <col min="15112" max="15360" width="9.08984375" style="1014"/>
    <col min="15361" max="15361" width="5.6328125" style="1014" customWidth="1"/>
    <col min="15362" max="15362" width="34.54296875" style="1014" customWidth="1"/>
    <col min="15363" max="15364" width="9.08984375" style="1014"/>
    <col min="15365" max="15365" width="11.54296875" style="1014" customWidth="1"/>
    <col min="15366" max="15366" width="14.6328125" style="1014" customWidth="1"/>
    <col min="15367" max="15367" width="41.90625" style="1014" customWidth="1"/>
    <col min="15368" max="15616" width="9.08984375" style="1014"/>
    <col min="15617" max="15617" width="5.6328125" style="1014" customWidth="1"/>
    <col min="15618" max="15618" width="34.54296875" style="1014" customWidth="1"/>
    <col min="15619" max="15620" width="9.08984375" style="1014"/>
    <col min="15621" max="15621" width="11.54296875" style="1014" customWidth="1"/>
    <col min="15622" max="15622" width="14.6328125" style="1014" customWidth="1"/>
    <col min="15623" max="15623" width="41.90625" style="1014" customWidth="1"/>
    <col min="15624" max="15872" width="9.08984375" style="1014"/>
    <col min="15873" max="15873" width="5.6328125" style="1014" customWidth="1"/>
    <col min="15874" max="15874" width="34.54296875" style="1014" customWidth="1"/>
    <col min="15875" max="15876" width="9.08984375" style="1014"/>
    <col min="15877" max="15877" width="11.54296875" style="1014" customWidth="1"/>
    <col min="15878" max="15878" width="14.6328125" style="1014" customWidth="1"/>
    <col min="15879" max="15879" width="41.90625" style="1014" customWidth="1"/>
    <col min="15880" max="16128" width="9.08984375" style="1014"/>
    <col min="16129" max="16129" width="5.6328125" style="1014" customWidth="1"/>
    <col min="16130" max="16130" width="34.54296875" style="1014" customWidth="1"/>
    <col min="16131" max="16132" width="9.08984375" style="1014"/>
    <col min="16133" max="16133" width="11.54296875" style="1014" customWidth="1"/>
    <col min="16134" max="16134" width="14.6328125" style="1014" customWidth="1"/>
    <col min="16135" max="16135" width="41.90625" style="1014" customWidth="1"/>
    <col min="16136" max="16384" width="9.08984375" style="1014"/>
  </cols>
  <sheetData>
    <row r="1" spans="1:9" ht="14" x14ac:dyDescent="0.3">
      <c r="A1" s="1203" t="s">
        <v>1586</v>
      </c>
      <c r="B1" s="1203"/>
      <c r="C1" s="1204" t="s">
        <v>1587</v>
      </c>
      <c r="D1" s="1204"/>
      <c r="E1" s="1204"/>
      <c r="F1" s="1204"/>
      <c r="G1" s="1070"/>
    </row>
    <row r="2" spans="1:9" ht="14" x14ac:dyDescent="0.3">
      <c r="A2" s="1205" t="s">
        <v>1588</v>
      </c>
      <c r="B2" s="1205"/>
      <c r="C2" s="1204" t="s">
        <v>1589</v>
      </c>
      <c r="D2" s="1204"/>
      <c r="E2" s="1204"/>
      <c r="F2" s="1204"/>
      <c r="G2" s="1070"/>
    </row>
    <row r="3" spans="1:9" ht="15.5" x14ac:dyDescent="0.35">
      <c r="A3" s="1071"/>
      <c r="B3" s="1072"/>
      <c r="C3" s="1071"/>
      <c r="D3" s="1071"/>
      <c r="E3" s="1073"/>
      <c r="F3" s="1074"/>
      <c r="G3" s="1070"/>
    </row>
    <row r="4" spans="1:9" ht="20.25" customHeight="1" x14ac:dyDescent="0.3">
      <c r="A4" s="1206" t="s">
        <v>1590</v>
      </c>
      <c r="B4" s="1206"/>
      <c r="C4" s="1206"/>
      <c r="D4" s="1206"/>
      <c r="E4" s="1206"/>
      <c r="F4" s="1206"/>
      <c r="G4" s="1206"/>
    </row>
    <row r="5" spans="1:9" ht="28.5" customHeight="1" x14ac:dyDescent="0.3">
      <c r="A5" s="1075"/>
      <c r="B5" s="1076"/>
      <c r="C5" s="1077"/>
      <c r="E5" s="1078"/>
      <c r="F5" s="1079"/>
      <c r="G5" s="1080" t="s">
        <v>1591</v>
      </c>
    </row>
    <row r="6" spans="1:9" ht="28" x14ac:dyDescent="0.25">
      <c r="A6" s="1081" t="s">
        <v>102</v>
      </c>
      <c r="B6" s="1082" t="s">
        <v>1592</v>
      </c>
      <c r="C6" s="1082" t="s">
        <v>3</v>
      </c>
      <c r="D6" s="1082" t="s">
        <v>28</v>
      </c>
      <c r="E6" s="1083" t="s">
        <v>93</v>
      </c>
      <c r="F6" s="1084" t="s">
        <v>1511</v>
      </c>
      <c r="G6" s="1081" t="s">
        <v>12</v>
      </c>
    </row>
    <row r="7" spans="1:9" ht="15" x14ac:dyDescent="0.3">
      <c r="A7" s="1082" t="s">
        <v>15</v>
      </c>
      <c r="B7" s="1085" t="s">
        <v>1593</v>
      </c>
      <c r="C7" s="1086"/>
      <c r="D7" s="1086"/>
      <c r="E7" s="1087"/>
      <c r="F7" s="1088">
        <v>189000000</v>
      </c>
      <c r="G7" s="1089"/>
    </row>
    <row r="8" spans="1:9" ht="19.5" customHeight="1" x14ac:dyDescent="0.35">
      <c r="A8" s="1086">
        <v>1</v>
      </c>
      <c r="B8" s="1034" t="s">
        <v>1594</v>
      </c>
      <c r="C8" s="1086" t="s">
        <v>1595</v>
      </c>
      <c r="D8" s="1086">
        <v>4200</v>
      </c>
      <c r="E8" s="1087">
        <v>25000</v>
      </c>
      <c r="F8" s="1090">
        <v>105000000</v>
      </c>
      <c r="G8" s="1091" t="s">
        <v>1596</v>
      </c>
    </row>
    <row r="9" spans="1:9" ht="19.5" customHeight="1" x14ac:dyDescent="0.35">
      <c r="A9" s="1092">
        <v>2</v>
      </c>
      <c r="B9" s="1034" t="s">
        <v>1597</v>
      </c>
      <c r="C9" s="1086" t="s">
        <v>1595</v>
      </c>
      <c r="D9" s="1086">
        <v>2080</v>
      </c>
      <c r="E9" s="1087">
        <v>25000</v>
      </c>
      <c r="F9" s="1090">
        <v>84000000</v>
      </c>
      <c r="G9" s="1091" t="s">
        <v>1598</v>
      </c>
    </row>
    <row r="10" spans="1:9" ht="19.5" customHeight="1" x14ac:dyDescent="0.3">
      <c r="A10" s="1093" t="s">
        <v>22</v>
      </c>
      <c r="B10" s="1085" t="s">
        <v>1599</v>
      </c>
      <c r="C10" s="1086"/>
      <c r="D10" s="1086"/>
      <c r="E10" s="1087"/>
      <c r="F10" s="1088">
        <v>40378000</v>
      </c>
      <c r="G10" s="1094"/>
      <c r="I10" s="1095"/>
    </row>
    <row r="11" spans="1:9" ht="18.75" customHeight="1" x14ac:dyDescent="0.35">
      <c r="A11" s="1086">
        <v>1</v>
      </c>
      <c r="B11" s="1034" t="s">
        <v>1550</v>
      </c>
      <c r="C11" s="1086" t="s">
        <v>1595</v>
      </c>
      <c r="D11" s="1086">
        <v>520</v>
      </c>
      <c r="E11" s="1087">
        <v>25000</v>
      </c>
      <c r="F11" s="1090">
        <v>13000000</v>
      </c>
      <c r="G11" s="1096" t="s">
        <v>1600</v>
      </c>
    </row>
    <row r="12" spans="1:9" ht="19.5" customHeight="1" x14ac:dyDescent="0.35">
      <c r="A12" s="1081">
        <v>2</v>
      </c>
      <c r="B12" s="1034" t="s">
        <v>1601</v>
      </c>
      <c r="C12" s="1086" t="s">
        <v>1595</v>
      </c>
      <c r="D12" s="1086">
        <v>624</v>
      </c>
      <c r="E12" s="1087">
        <v>22000</v>
      </c>
      <c r="F12" s="1090">
        <v>13728000</v>
      </c>
      <c r="G12" s="1096" t="s">
        <v>1602</v>
      </c>
    </row>
    <row r="13" spans="1:9" ht="18.75" customHeight="1" x14ac:dyDescent="0.35">
      <c r="A13" s="1086">
        <v>3</v>
      </c>
      <c r="B13" s="1034" t="s">
        <v>1603</v>
      </c>
      <c r="C13" s="1086" t="s">
        <v>1595</v>
      </c>
      <c r="D13" s="1086">
        <v>104</v>
      </c>
      <c r="E13" s="1087">
        <v>25000</v>
      </c>
      <c r="F13" s="1090">
        <v>2600000</v>
      </c>
      <c r="G13" s="1096" t="s">
        <v>1604</v>
      </c>
    </row>
    <row r="14" spans="1:9" ht="19.5" customHeight="1" x14ac:dyDescent="0.35">
      <c r="A14" s="1086">
        <v>4</v>
      </c>
      <c r="B14" s="1034" t="s">
        <v>1605</v>
      </c>
      <c r="C14" s="1086" t="s">
        <v>1606</v>
      </c>
      <c r="D14" s="1086">
        <v>13</v>
      </c>
      <c r="E14" s="1087">
        <v>300000</v>
      </c>
      <c r="F14" s="1090">
        <f t="shared" ref="F14:F32" si="0">D14*E14</f>
        <v>3900000</v>
      </c>
      <c r="G14" s="1096" t="s">
        <v>1607</v>
      </c>
    </row>
    <row r="15" spans="1:9" ht="15.5" x14ac:dyDescent="0.35">
      <c r="A15" s="1086">
        <v>5</v>
      </c>
      <c r="B15" s="1034" t="s">
        <v>1608</v>
      </c>
      <c r="C15" s="1086" t="s">
        <v>1482</v>
      </c>
      <c r="D15" s="1086">
        <v>26</v>
      </c>
      <c r="E15" s="1087">
        <v>100000</v>
      </c>
      <c r="F15" s="1090">
        <v>2600000</v>
      </c>
      <c r="G15" s="1096" t="s">
        <v>1609</v>
      </c>
    </row>
    <row r="16" spans="1:9" ht="18.75" customHeight="1" x14ac:dyDescent="0.35">
      <c r="A16" s="1086">
        <v>6</v>
      </c>
      <c r="B16" s="1034" t="s">
        <v>1610</v>
      </c>
      <c r="C16" s="1086" t="s">
        <v>1606</v>
      </c>
      <c r="D16" s="1086">
        <v>13</v>
      </c>
      <c r="E16" s="1087">
        <v>200000</v>
      </c>
      <c r="F16" s="1090">
        <f t="shared" si="0"/>
        <v>2600000</v>
      </c>
      <c r="G16" s="1096" t="s">
        <v>1611</v>
      </c>
    </row>
    <row r="17" spans="1:7" ht="20.25" customHeight="1" x14ac:dyDescent="0.35">
      <c r="A17" s="1086">
        <v>7</v>
      </c>
      <c r="B17" s="1034" t="s">
        <v>1612</v>
      </c>
      <c r="C17" s="1086" t="s">
        <v>1606</v>
      </c>
      <c r="D17" s="1086">
        <v>13</v>
      </c>
      <c r="E17" s="1087">
        <v>150000</v>
      </c>
      <c r="F17" s="1090">
        <f t="shared" si="0"/>
        <v>1950000</v>
      </c>
      <c r="G17" s="1096" t="s">
        <v>1613</v>
      </c>
    </row>
    <row r="18" spans="1:7" ht="18.75" customHeight="1" x14ac:dyDescent="0.3">
      <c r="A18" s="1081" t="s">
        <v>29</v>
      </c>
      <c r="B18" s="1085" t="s">
        <v>1614</v>
      </c>
      <c r="C18" s="1097"/>
      <c r="D18" s="1097"/>
      <c r="E18" s="1098"/>
      <c r="F18" s="1088">
        <v>3200000</v>
      </c>
      <c r="G18" s="1099"/>
    </row>
    <row r="19" spans="1:7" ht="18" customHeight="1" x14ac:dyDescent="0.35">
      <c r="A19" s="1086">
        <v>1</v>
      </c>
      <c r="B19" s="1034" t="s">
        <v>1615</v>
      </c>
      <c r="C19" s="1086" t="s">
        <v>1606</v>
      </c>
      <c r="D19" s="1086">
        <v>13</v>
      </c>
      <c r="E19" s="1087">
        <v>200000</v>
      </c>
      <c r="F19" s="1090">
        <f t="shared" si="0"/>
        <v>2600000</v>
      </c>
      <c r="G19" s="1096" t="s">
        <v>1611</v>
      </c>
    </row>
    <row r="20" spans="1:7" ht="18" customHeight="1" x14ac:dyDescent="0.25">
      <c r="A20" s="1086">
        <v>2</v>
      </c>
      <c r="B20" s="1054" t="s">
        <v>1616</v>
      </c>
      <c r="C20" s="1100" t="s">
        <v>1551</v>
      </c>
      <c r="D20" s="1100">
        <v>2</v>
      </c>
      <c r="E20" s="1101">
        <v>300000</v>
      </c>
      <c r="F20" s="1090">
        <f t="shared" si="0"/>
        <v>600000</v>
      </c>
      <c r="G20" s="1102" t="s">
        <v>1617</v>
      </c>
    </row>
    <row r="21" spans="1:7" ht="18" customHeight="1" x14ac:dyDescent="0.35">
      <c r="A21" s="1081" t="s">
        <v>100</v>
      </c>
      <c r="B21" s="1103" t="s">
        <v>1618</v>
      </c>
      <c r="C21" s="1104"/>
      <c r="D21" s="1086"/>
      <c r="E21" s="1087"/>
      <c r="F21" s="1088">
        <v>5850000</v>
      </c>
      <c r="G21" s="1096"/>
    </row>
    <row r="22" spans="1:7" ht="18" customHeight="1" x14ac:dyDescent="0.35">
      <c r="A22" s="1086">
        <v>1</v>
      </c>
      <c r="B22" s="1034" t="s">
        <v>1619</v>
      </c>
      <c r="C22" s="1086" t="s">
        <v>1551</v>
      </c>
      <c r="D22" s="1086">
        <v>260</v>
      </c>
      <c r="E22" s="1087">
        <v>10000</v>
      </c>
      <c r="F22" s="1090">
        <f t="shared" si="0"/>
        <v>2600000</v>
      </c>
      <c r="G22" s="1096" t="s">
        <v>1620</v>
      </c>
    </row>
    <row r="23" spans="1:7" ht="18" customHeight="1" x14ac:dyDescent="0.35">
      <c r="A23" s="1086">
        <v>2</v>
      </c>
      <c r="B23" s="1034" t="s">
        <v>1621</v>
      </c>
      <c r="C23" s="1086"/>
      <c r="D23" s="1086"/>
      <c r="E23" s="1087"/>
      <c r="F23" s="1105">
        <v>3250000</v>
      </c>
      <c r="G23" s="1096"/>
    </row>
    <row r="24" spans="1:7" ht="18" customHeight="1" x14ac:dyDescent="0.35">
      <c r="A24" s="1086"/>
      <c r="B24" s="1034" t="s">
        <v>1622</v>
      </c>
      <c r="C24" s="1086" t="s">
        <v>1606</v>
      </c>
      <c r="D24" s="1086">
        <v>13</v>
      </c>
      <c r="E24" s="1087">
        <v>150000</v>
      </c>
      <c r="F24" s="1090">
        <f t="shared" si="0"/>
        <v>1950000</v>
      </c>
      <c r="G24" s="1096" t="s">
        <v>1623</v>
      </c>
    </row>
    <row r="25" spans="1:7" ht="18" customHeight="1" x14ac:dyDescent="0.35">
      <c r="A25" s="1086"/>
      <c r="B25" s="1034" t="s">
        <v>1624</v>
      </c>
      <c r="C25" s="1086" t="s">
        <v>1606</v>
      </c>
      <c r="D25" s="1086">
        <v>13</v>
      </c>
      <c r="E25" s="1087">
        <v>100000</v>
      </c>
      <c r="F25" s="1090">
        <f t="shared" si="0"/>
        <v>1300000</v>
      </c>
      <c r="G25" s="1096" t="s">
        <v>1625</v>
      </c>
    </row>
    <row r="26" spans="1:7" ht="39" customHeight="1" x14ac:dyDescent="0.3">
      <c r="A26" s="1086" t="s">
        <v>523</v>
      </c>
      <c r="B26" s="1106" t="s">
        <v>1626</v>
      </c>
      <c r="C26" s="1106"/>
      <c r="D26" s="1106"/>
      <c r="E26" s="1106"/>
      <c r="F26" s="1088">
        <v>29750000</v>
      </c>
      <c r="G26" s="1107"/>
    </row>
    <row r="27" spans="1:7" ht="18.75" customHeight="1" x14ac:dyDescent="0.35">
      <c r="A27" s="1086">
        <v>1</v>
      </c>
      <c r="B27" s="1061" t="s">
        <v>1627</v>
      </c>
      <c r="C27" s="1086"/>
      <c r="D27" s="1086"/>
      <c r="E27" s="1087"/>
      <c r="F27" s="1105">
        <v>1800000</v>
      </c>
      <c r="G27" s="1096"/>
    </row>
    <row r="28" spans="1:7" ht="15.5" x14ac:dyDescent="0.35">
      <c r="A28" s="1086"/>
      <c r="B28" s="1034" t="s">
        <v>1628</v>
      </c>
      <c r="C28" s="1086" t="s">
        <v>1501</v>
      </c>
      <c r="D28" s="1086">
        <v>1</v>
      </c>
      <c r="E28" s="1087">
        <v>500000</v>
      </c>
      <c r="F28" s="1090">
        <f t="shared" si="0"/>
        <v>500000</v>
      </c>
      <c r="G28" s="1096" t="s">
        <v>1629</v>
      </c>
    </row>
    <row r="29" spans="1:7" ht="15.5" x14ac:dyDescent="0.35">
      <c r="A29" s="1086"/>
      <c r="B29" s="1034" t="s">
        <v>1630</v>
      </c>
      <c r="C29" s="1086" t="s">
        <v>1631</v>
      </c>
      <c r="D29" s="1086">
        <v>13</v>
      </c>
      <c r="E29" s="1087">
        <v>100000</v>
      </c>
      <c r="F29" s="1090">
        <f t="shared" si="0"/>
        <v>1300000</v>
      </c>
      <c r="G29" s="1096" t="s">
        <v>1632</v>
      </c>
    </row>
    <row r="30" spans="1:7" ht="15.5" x14ac:dyDescent="0.35">
      <c r="A30" s="1086">
        <v>2</v>
      </c>
      <c r="B30" s="1061" t="s">
        <v>1633</v>
      </c>
      <c r="C30" s="1086"/>
      <c r="D30" s="1086"/>
      <c r="E30" s="1087"/>
      <c r="F30" s="1105">
        <v>27950000</v>
      </c>
      <c r="G30" s="1096"/>
    </row>
    <row r="31" spans="1:7" ht="15.5" x14ac:dyDescent="0.35">
      <c r="A31" s="1086"/>
      <c r="B31" s="1034"/>
      <c r="C31" s="1086" t="s">
        <v>1551</v>
      </c>
      <c r="D31" s="1086">
        <v>234</v>
      </c>
      <c r="E31" s="1087">
        <v>50000</v>
      </c>
      <c r="F31" s="1090">
        <f t="shared" si="0"/>
        <v>11700000</v>
      </c>
      <c r="G31" s="1096" t="s">
        <v>1634</v>
      </c>
    </row>
    <row r="32" spans="1:7" ht="15.5" x14ac:dyDescent="0.35">
      <c r="A32" s="1086"/>
      <c r="B32" s="1034"/>
      <c r="C32" s="1086" t="s">
        <v>1551</v>
      </c>
      <c r="D32" s="1086">
        <v>195</v>
      </c>
      <c r="E32" s="1087">
        <v>50000</v>
      </c>
      <c r="F32" s="1090">
        <f t="shared" si="0"/>
        <v>9750000</v>
      </c>
      <c r="G32" s="1096" t="s">
        <v>1635</v>
      </c>
    </row>
    <row r="33" spans="1:7" ht="15.5" x14ac:dyDescent="0.35">
      <c r="A33" s="1086"/>
      <c r="B33" s="1108"/>
      <c r="C33" s="1086" t="s">
        <v>1501</v>
      </c>
      <c r="D33" s="1092">
        <v>13</v>
      </c>
      <c r="E33" s="1109">
        <v>500000</v>
      </c>
      <c r="F33" s="1090">
        <f>D33*E33</f>
        <v>6500000</v>
      </c>
      <c r="G33" s="1096" t="s">
        <v>1636</v>
      </c>
    </row>
    <row r="34" spans="1:7" ht="15.5" x14ac:dyDescent="0.35">
      <c r="A34" s="1110" t="s">
        <v>1637</v>
      </c>
      <c r="B34" s="1012" t="s">
        <v>1638</v>
      </c>
      <c r="C34" s="1111" t="s">
        <v>1595</v>
      </c>
      <c r="D34" s="1111">
        <v>420</v>
      </c>
      <c r="E34" s="1112">
        <v>90000</v>
      </c>
      <c r="F34" s="1113">
        <f>D34*E34</f>
        <v>37800000</v>
      </c>
    </row>
    <row r="35" spans="1:7" ht="15" x14ac:dyDescent="0.25">
      <c r="A35" s="1086"/>
      <c r="B35" s="1114" t="s">
        <v>75</v>
      </c>
      <c r="C35" s="1086"/>
      <c r="D35" s="1086"/>
      <c r="E35" s="1087"/>
      <c r="F35" s="1088">
        <v>305978000</v>
      </c>
      <c r="G35" s="1115"/>
    </row>
    <row r="36" spans="1:7" ht="13" x14ac:dyDescent="0.3">
      <c r="B36" s="1116" t="s">
        <v>1639</v>
      </c>
      <c r="F36" s="1117"/>
      <c r="G36" s="1118"/>
    </row>
    <row r="37" spans="1:7" ht="15.5" x14ac:dyDescent="0.35">
      <c r="F37" s="1119" t="s">
        <v>1640</v>
      </c>
      <c r="G37" s="1119" t="s">
        <v>1641</v>
      </c>
    </row>
    <row r="38" spans="1:7" ht="14" x14ac:dyDescent="0.3">
      <c r="A38" s="1075"/>
      <c r="B38" s="1120"/>
      <c r="C38" s="1075"/>
      <c r="D38" s="1075"/>
      <c r="E38" s="1070"/>
    </row>
    <row r="39" spans="1:7" ht="14" x14ac:dyDescent="0.25">
      <c r="A39" s="1201" t="s">
        <v>1642</v>
      </c>
      <c r="B39" s="1202"/>
      <c r="C39" s="1202"/>
      <c r="D39" s="1202"/>
      <c r="E39" s="1202"/>
      <c r="F39" s="1202"/>
      <c r="G39" s="1202"/>
    </row>
    <row r="40" spans="1:7" ht="15.5" x14ac:dyDescent="0.35">
      <c r="A40" s="1075"/>
      <c r="B40" s="1120"/>
      <c r="C40" s="1075"/>
      <c r="D40" s="1075"/>
      <c r="E40" s="1121"/>
      <c r="F40" s="1122"/>
    </row>
    <row r="41" spans="1:7" ht="15.5" x14ac:dyDescent="0.35">
      <c r="A41" s="1075"/>
      <c r="B41" s="1120"/>
      <c r="C41" s="1075"/>
      <c r="D41" s="1075"/>
      <c r="E41" s="1121"/>
      <c r="F41" s="1122"/>
      <c r="G41" s="1070"/>
    </row>
    <row r="42" spans="1:7" ht="15.5" x14ac:dyDescent="0.35">
      <c r="A42" s="1075"/>
      <c r="B42" s="1120"/>
      <c r="C42" s="1075"/>
      <c r="D42" s="1075"/>
      <c r="E42" s="1121"/>
      <c r="F42" s="1122"/>
      <c r="G42" s="1070"/>
    </row>
    <row r="43" spans="1:7" ht="15.5" x14ac:dyDescent="0.35">
      <c r="A43" s="1075"/>
      <c r="B43" s="1120"/>
      <c r="C43" s="1075"/>
      <c r="D43" s="1075"/>
      <c r="E43" s="1121"/>
      <c r="F43" s="1122"/>
      <c r="G43" s="1123" t="s">
        <v>1643</v>
      </c>
    </row>
  </sheetData>
  <mergeCells count="6">
    <mergeCell ref="A39:G39"/>
    <mergeCell ref="A1:B1"/>
    <mergeCell ref="C1:F1"/>
    <mergeCell ref="A2:B2"/>
    <mergeCell ref="C2:F2"/>
    <mergeCell ref="A4:G4"/>
  </mergeCells>
  <pageMargins left="0.82" right="0.7" top="0.8" bottom="0.75" header="0.3" footer="0.3"/>
  <pageSetup paperSize="9" orientation="landscape" verticalDpi="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46"/>
  <sheetViews>
    <sheetView workbookViewId="0">
      <selection activeCell="B21" sqref="B21"/>
    </sheetView>
  </sheetViews>
  <sheetFormatPr defaultRowHeight="16.5" customHeight="1" x14ac:dyDescent="0.25"/>
  <cols>
    <col min="1" max="1" width="6.453125" style="1011" customWidth="1"/>
    <col min="2" max="2" width="35" style="1063" customWidth="1"/>
    <col min="3" max="3" width="11" style="1014" customWidth="1"/>
    <col min="4" max="4" width="11.08984375" style="1014" customWidth="1"/>
    <col min="5" max="5" width="13.08984375" style="1014" customWidth="1"/>
    <col min="6" max="6" width="16.36328125" style="1014" customWidth="1"/>
    <col min="7" max="7" width="32.6328125" style="1014" customWidth="1"/>
    <col min="8" max="9" width="9.08984375" style="1014"/>
    <col min="10" max="10" width="19.453125" style="1014" customWidth="1"/>
    <col min="11" max="256" width="9.08984375" style="1014"/>
    <col min="257" max="257" width="6.453125" style="1014" customWidth="1"/>
    <col min="258" max="258" width="35" style="1014" customWidth="1"/>
    <col min="259" max="259" width="11" style="1014" customWidth="1"/>
    <col min="260" max="260" width="11.08984375" style="1014" customWidth="1"/>
    <col min="261" max="261" width="13.08984375" style="1014" customWidth="1"/>
    <col min="262" max="262" width="16.36328125" style="1014" customWidth="1"/>
    <col min="263" max="263" width="32.6328125" style="1014" customWidth="1"/>
    <col min="264" max="265" width="9.08984375" style="1014"/>
    <col min="266" max="266" width="19.453125" style="1014" customWidth="1"/>
    <col min="267" max="512" width="9.08984375" style="1014"/>
    <col min="513" max="513" width="6.453125" style="1014" customWidth="1"/>
    <col min="514" max="514" width="35" style="1014" customWidth="1"/>
    <col min="515" max="515" width="11" style="1014" customWidth="1"/>
    <col min="516" max="516" width="11.08984375" style="1014" customWidth="1"/>
    <col min="517" max="517" width="13.08984375" style="1014" customWidth="1"/>
    <col min="518" max="518" width="16.36328125" style="1014" customWidth="1"/>
    <col min="519" max="519" width="32.6328125" style="1014" customWidth="1"/>
    <col min="520" max="521" width="9.08984375" style="1014"/>
    <col min="522" max="522" width="19.453125" style="1014" customWidth="1"/>
    <col min="523" max="768" width="9.08984375" style="1014"/>
    <col min="769" max="769" width="6.453125" style="1014" customWidth="1"/>
    <col min="770" max="770" width="35" style="1014" customWidth="1"/>
    <col min="771" max="771" width="11" style="1014" customWidth="1"/>
    <col min="772" max="772" width="11.08984375" style="1014" customWidth="1"/>
    <col min="773" max="773" width="13.08984375" style="1014" customWidth="1"/>
    <col min="774" max="774" width="16.36328125" style="1014" customWidth="1"/>
    <col min="775" max="775" width="32.6328125" style="1014" customWidth="1"/>
    <col min="776" max="777" width="9.08984375" style="1014"/>
    <col min="778" max="778" width="19.453125" style="1014" customWidth="1"/>
    <col min="779" max="1024" width="9.08984375" style="1014"/>
    <col min="1025" max="1025" width="6.453125" style="1014" customWidth="1"/>
    <col min="1026" max="1026" width="35" style="1014" customWidth="1"/>
    <col min="1027" max="1027" width="11" style="1014" customWidth="1"/>
    <col min="1028" max="1028" width="11.08984375" style="1014" customWidth="1"/>
    <col min="1029" max="1029" width="13.08984375" style="1014" customWidth="1"/>
    <col min="1030" max="1030" width="16.36328125" style="1014" customWidth="1"/>
    <col min="1031" max="1031" width="32.6328125" style="1014" customWidth="1"/>
    <col min="1032" max="1033" width="9.08984375" style="1014"/>
    <col min="1034" max="1034" width="19.453125" style="1014" customWidth="1"/>
    <col min="1035" max="1280" width="9.08984375" style="1014"/>
    <col min="1281" max="1281" width="6.453125" style="1014" customWidth="1"/>
    <col min="1282" max="1282" width="35" style="1014" customWidth="1"/>
    <col min="1283" max="1283" width="11" style="1014" customWidth="1"/>
    <col min="1284" max="1284" width="11.08984375" style="1014" customWidth="1"/>
    <col min="1285" max="1285" width="13.08984375" style="1014" customWidth="1"/>
    <col min="1286" max="1286" width="16.36328125" style="1014" customWidth="1"/>
    <col min="1287" max="1287" width="32.6328125" style="1014" customWidth="1"/>
    <col min="1288" max="1289" width="9.08984375" style="1014"/>
    <col min="1290" max="1290" width="19.453125" style="1014" customWidth="1"/>
    <col min="1291" max="1536" width="9.08984375" style="1014"/>
    <col min="1537" max="1537" width="6.453125" style="1014" customWidth="1"/>
    <col min="1538" max="1538" width="35" style="1014" customWidth="1"/>
    <col min="1539" max="1539" width="11" style="1014" customWidth="1"/>
    <col min="1540" max="1540" width="11.08984375" style="1014" customWidth="1"/>
    <col min="1541" max="1541" width="13.08984375" style="1014" customWidth="1"/>
    <col min="1542" max="1542" width="16.36328125" style="1014" customWidth="1"/>
    <col min="1543" max="1543" width="32.6328125" style="1014" customWidth="1"/>
    <col min="1544" max="1545" width="9.08984375" style="1014"/>
    <col min="1546" max="1546" width="19.453125" style="1014" customWidth="1"/>
    <col min="1547" max="1792" width="9.08984375" style="1014"/>
    <col min="1793" max="1793" width="6.453125" style="1014" customWidth="1"/>
    <col min="1794" max="1794" width="35" style="1014" customWidth="1"/>
    <col min="1795" max="1795" width="11" style="1014" customWidth="1"/>
    <col min="1796" max="1796" width="11.08984375" style="1014" customWidth="1"/>
    <col min="1797" max="1797" width="13.08984375" style="1014" customWidth="1"/>
    <col min="1798" max="1798" width="16.36328125" style="1014" customWidth="1"/>
    <col min="1799" max="1799" width="32.6328125" style="1014" customWidth="1"/>
    <col min="1800" max="1801" width="9.08984375" style="1014"/>
    <col min="1802" max="1802" width="19.453125" style="1014" customWidth="1"/>
    <col min="1803" max="2048" width="9.08984375" style="1014"/>
    <col min="2049" max="2049" width="6.453125" style="1014" customWidth="1"/>
    <col min="2050" max="2050" width="35" style="1014" customWidth="1"/>
    <col min="2051" max="2051" width="11" style="1014" customWidth="1"/>
    <col min="2052" max="2052" width="11.08984375" style="1014" customWidth="1"/>
    <col min="2053" max="2053" width="13.08984375" style="1014" customWidth="1"/>
    <col min="2054" max="2054" width="16.36328125" style="1014" customWidth="1"/>
    <col min="2055" max="2055" width="32.6328125" style="1014" customWidth="1"/>
    <col min="2056" max="2057" width="9.08984375" style="1014"/>
    <col min="2058" max="2058" width="19.453125" style="1014" customWidth="1"/>
    <col min="2059" max="2304" width="9.08984375" style="1014"/>
    <col min="2305" max="2305" width="6.453125" style="1014" customWidth="1"/>
    <col min="2306" max="2306" width="35" style="1014" customWidth="1"/>
    <col min="2307" max="2307" width="11" style="1014" customWidth="1"/>
    <col min="2308" max="2308" width="11.08984375" style="1014" customWidth="1"/>
    <col min="2309" max="2309" width="13.08984375" style="1014" customWidth="1"/>
    <col min="2310" max="2310" width="16.36328125" style="1014" customWidth="1"/>
    <col min="2311" max="2311" width="32.6328125" style="1014" customWidth="1"/>
    <col min="2312" max="2313" width="9.08984375" style="1014"/>
    <col min="2314" max="2314" width="19.453125" style="1014" customWidth="1"/>
    <col min="2315" max="2560" width="9.08984375" style="1014"/>
    <col min="2561" max="2561" width="6.453125" style="1014" customWidth="1"/>
    <col min="2562" max="2562" width="35" style="1014" customWidth="1"/>
    <col min="2563" max="2563" width="11" style="1014" customWidth="1"/>
    <col min="2564" max="2564" width="11.08984375" style="1014" customWidth="1"/>
    <col min="2565" max="2565" width="13.08984375" style="1014" customWidth="1"/>
    <col min="2566" max="2566" width="16.36328125" style="1014" customWidth="1"/>
    <col min="2567" max="2567" width="32.6328125" style="1014" customWidth="1"/>
    <col min="2568" max="2569" width="9.08984375" style="1014"/>
    <col min="2570" max="2570" width="19.453125" style="1014" customWidth="1"/>
    <col min="2571" max="2816" width="9.08984375" style="1014"/>
    <col min="2817" max="2817" width="6.453125" style="1014" customWidth="1"/>
    <col min="2818" max="2818" width="35" style="1014" customWidth="1"/>
    <col min="2819" max="2819" width="11" style="1014" customWidth="1"/>
    <col min="2820" max="2820" width="11.08984375" style="1014" customWidth="1"/>
    <col min="2821" max="2821" width="13.08984375" style="1014" customWidth="1"/>
    <col min="2822" max="2822" width="16.36328125" style="1014" customWidth="1"/>
    <col min="2823" max="2823" width="32.6328125" style="1014" customWidth="1"/>
    <col min="2824" max="2825" width="9.08984375" style="1014"/>
    <col min="2826" max="2826" width="19.453125" style="1014" customWidth="1"/>
    <col min="2827" max="3072" width="9.08984375" style="1014"/>
    <col min="3073" max="3073" width="6.453125" style="1014" customWidth="1"/>
    <col min="3074" max="3074" width="35" style="1014" customWidth="1"/>
    <col min="3075" max="3075" width="11" style="1014" customWidth="1"/>
    <col min="3076" max="3076" width="11.08984375" style="1014" customWidth="1"/>
    <col min="3077" max="3077" width="13.08984375" style="1014" customWidth="1"/>
    <col min="3078" max="3078" width="16.36328125" style="1014" customWidth="1"/>
    <col min="3079" max="3079" width="32.6328125" style="1014" customWidth="1"/>
    <col min="3080" max="3081" width="9.08984375" style="1014"/>
    <col min="3082" max="3082" width="19.453125" style="1014" customWidth="1"/>
    <col min="3083" max="3328" width="9.08984375" style="1014"/>
    <col min="3329" max="3329" width="6.453125" style="1014" customWidth="1"/>
    <col min="3330" max="3330" width="35" style="1014" customWidth="1"/>
    <col min="3331" max="3331" width="11" style="1014" customWidth="1"/>
    <col min="3332" max="3332" width="11.08984375" style="1014" customWidth="1"/>
    <col min="3333" max="3333" width="13.08984375" style="1014" customWidth="1"/>
    <col min="3334" max="3334" width="16.36328125" style="1014" customWidth="1"/>
    <col min="3335" max="3335" width="32.6328125" style="1014" customWidth="1"/>
    <col min="3336" max="3337" width="9.08984375" style="1014"/>
    <col min="3338" max="3338" width="19.453125" style="1014" customWidth="1"/>
    <col min="3339" max="3584" width="9.08984375" style="1014"/>
    <col min="3585" max="3585" width="6.453125" style="1014" customWidth="1"/>
    <col min="3586" max="3586" width="35" style="1014" customWidth="1"/>
    <col min="3587" max="3587" width="11" style="1014" customWidth="1"/>
    <col min="3588" max="3588" width="11.08984375" style="1014" customWidth="1"/>
    <col min="3589" max="3589" width="13.08984375" style="1014" customWidth="1"/>
    <col min="3590" max="3590" width="16.36328125" style="1014" customWidth="1"/>
    <col min="3591" max="3591" width="32.6328125" style="1014" customWidth="1"/>
    <col min="3592" max="3593" width="9.08984375" style="1014"/>
    <col min="3594" max="3594" width="19.453125" style="1014" customWidth="1"/>
    <col min="3595" max="3840" width="9.08984375" style="1014"/>
    <col min="3841" max="3841" width="6.453125" style="1014" customWidth="1"/>
    <col min="3842" max="3842" width="35" style="1014" customWidth="1"/>
    <col min="3843" max="3843" width="11" style="1014" customWidth="1"/>
    <col min="3844" max="3844" width="11.08984375" style="1014" customWidth="1"/>
    <col min="3845" max="3845" width="13.08984375" style="1014" customWidth="1"/>
    <col min="3846" max="3846" width="16.36328125" style="1014" customWidth="1"/>
    <col min="3847" max="3847" width="32.6328125" style="1014" customWidth="1"/>
    <col min="3848" max="3849" width="9.08984375" style="1014"/>
    <col min="3850" max="3850" width="19.453125" style="1014" customWidth="1"/>
    <col min="3851" max="4096" width="9.08984375" style="1014"/>
    <col min="4097" max="4097" width="6.453125" style="1014" customWidth="1"/>
    <col min="4098" max="4098" width="35" style="1014" customWidth="1"/>
    <col min="4099" max="4099" width="11" style="1014" customWidth="1"/>
    <col min="4100" max="4100" width="11.08984375" style="1014" customWidth="1"/>
    <col min="4101" max="4101" width="13.08984375" style="1014" customWidth="1"/>
    <col min="4102" max="4102" width="16.36328125" style="1014" customWidth="1"/>
    <col min="4103" max="4103" width="32.6328125" style="1014" customWidth="1"/>
    <col min="4104" max="4105" width="9.08984375" style="1014"/>
    <col min="4106" max="4106" width="19.453125" style="1014" customWidth="1"/>
    <col min="4107" max="4352" width="9.08984375" style="1014"/>
    <col min="4353" max="4353" width="6.453125" style="1014" customWidth="1"/>
    <col min="4354" max="4354" width="35" style="1014" customWidth="1"/>
    <col min="4355" max="4355" width="11" style="1014" customWidth="1"/>
    <col min="4356" max="4356" width="11.08984375" style="1014" customWidth="1"/>
    <col min="4357" max="4357" width="13.08984375" style="1014" customWidth="1"/>
    <col min="4358" max="4358" width="16.36328125" style="1014" customWidth="1"/>
    <col min="4359" max="4359" width="32.6328125" style="1014" customWidth="1"/>
    <col min="4360" max="4361" width="9.08984375" style="1014"/>
    <col min="4362" max="4362" width="19.453125" style="1014" customWidth="1"/>
    <col min="4363" max="4608" width="9.08984375" style="1014"/>
    <col min="4609" max="4609" width="6.453125" style="1014" customWidth="1"/>
    <col min="4610" max="4610" width="35" style="1014" customWidth="1"/>
    <col min="4611" max="4611" width="11" style="1014" customWidth="1"/>
    <col min="4612" max="4612" width="11.08984375" style="1014" customWidth="1"/>
    <col min="4613" max="4613" width="13.08984375" style="1014" customWidth="1"/>
    <col min="4614" max="4614" width="16.36328125" style="1014" customWidth="1"/>
    <col min="4615" max="4615" width="32.6328125" style="1014" customWidth="1"/>
    <col min="4616" max="4617" width="9.08984375" style="1014"/>
    <col min="4618" max="4618" width="19.453125" style="1014" customWidth="1"/>
    <col min="4619" max="4864" width="9.08984375" style="1014"/>
    <col min="4865" max="4865" width="6.453125" style="1014" customWidth="1"/>
    <col min="4866" max="4866" width="35" style="1014" customWidth="1"/>
    <col min="4867" max="4867" width="11" style="1014" customWidth="1"/>
    <col min="4868" max="4868" width="11.08984375" style="1014" customWidth="1"/>
    <col min="4869" max="4869" width="13.08984375" style="1014" customWidth="1"/>
    <col min="4870" max="4870" width="16.36328125" style="1014" customWidth="1"/>
    <col min="4871" max="4871" width="32.6328125" style="1014" customWidth="1"/>
    <col min="4872" max="4873" width="9.08984375" style="1014"/>
    <col min="4874" max="4874" width="19.453125" style="1014" customWidth="1"/>
    <col min="4875" max="5120" width="9.08984375" style="1014"/>
    <col min="5121" max="5121" width="6.453125" style="1014" customWidth="1"/>
    <col min="5122" max="5122" width="35" style="1014" customWidth="1"/>
    <col min="5123" max="5123" width="11" style="1014" customWidth="1"/>
    <col min="5124" max="5124" width="11.08984375" style="1014" customWidth="1"/>
    <col min="5125" max="5125" width="13.08984375" style="1014" customWidth="1"/>
    <col min="5126" max="5126" width="16.36328125" style="1014" customWidth="1"/>
    <col min="5127" max="5127" width="32.6328125" style="1014" customWidth="1"/>
    <col min="5128" max="5129" width="9.08984375" style="1014"/>
    <col min="5130" max="5130" width="19.453125" style="1014" customWidth="1"/>
    <col min="5131" max="5376" width="9.08984375" style="1014"/>
    <col min="5377" max="5377" width="6.453125" style="1014" customWidth="1"/>
    <col min="5378" max="5378" width="35" style="1014" customWidth="1"/>
    <col min="5379" max="5379" width="11" style="1014" customWidth="1"/>
    <col min="5380" max="5380" width="11.08984375" style="1014" customWidth="1"/>
    <col min="5381" max="5381" width="13.08984375" style="1014" customWidth="1"/>
    <col min="5382" max="5382" width="16.36328125" style="1014" customWidth="1"/>
    <col min="5383" max="5383" width="32.6328125" style="1014" customWidth="1"/>
    <col min="5384" max="5385" width="9.08984375" style="1014"/>
    <col min="5386" max="5386" width="19.453125" style="1014" customWidth="1"/>
    <col min="5387" max="5632" width="9.08984375" style="1014"/>
    <col min="5633" max="5633" width="6.453125" style="1014" customWidth="1"/>
    <col min="5634" max="5634" width="35" style="1014" customWidth="1"/>
    <col min="5635" max="5635" width="11" style="1014" customWidth="1"/>
    <col min="5636" max="5636" width="11.08984375" style="1014" customWidth="1"/>
    <col min="5637" max="5637" width="13.08984375" style="1014" customWidth="1"/>
    <col min="5638" max="5638" width="16.36328125" style="1014" customWidth="1"/>
    <col min="5639" max="5639" width="32.6328125" style="1014" customWidth="1"/>
    <col min="5640" max="5641" width="9.08984375" style="1014"/>
    <col min="5642" max="5642" width="19.453125" style="1014" customWidth="1"/>
    <col min="5643" max="5888" width="9.08984375" style="1014"/>
    <col min="5889" max="5889" width="6.453125" style="1014" customWidth="1"/>
    <col min="5890" max="5890" width="35" style="1014" customWidth="1"/>
    <col min="5891" max="5891" width="11" style="1014" customWidth="1"/>
    <col min="5892" max="5892" width="11.08984375" style="1014" customWidth="1"/>
    <col min="5893" max="5893" width="13.08984375" style="1014" customWidth="1"/>
    <col min="5894" max="5894" width="16.36328125" style="1014" customWidth="1"/>
    <col min="5895" max="5895" width="32.6328125" style="1014" customWidth="1"/>
    <col min="5896" max="5897" width="9.08984375" style="1014"/>
    <col min="5898" max="5898" width="19.453125" style="1014" customWidth="1"/>
    <col min="5899" max="6144" width="9.08984375" style="1014"/>
    <col min="6145" max="6145" width="6.453125" style="1014" customWidth="1"/>
    <col min="6146" max="6146" width="35" style="1014" customWidth="1"/>
    <col min="6147" max="6147" width="11" style="1014" customWidth="1"/>
    <col min="6148" max="6148" width="11.08984375" style="1014" customWidth="1"/>
    <col min="6149" max="6149" width="13.08984375" style="1014" customWidth="1"/>
    <col min="6150" max="6150" width="16.36328125" style="1014" customWidth="1"/>
    <col min="6151" max="6151" width="32.6328125" style="1014" customWidth="1"/>
    <col min="6152" max="6153" width="9.08984375" style="1014"/>
    <col min="6154" max="6154" width="19.453125" style="1014" customWidth="1"/>
    <col min="6155" max="6400" width="9.08984375" style="1014"/>
    <col min="6401" max="6401" width="6.453125" style="1014" customWidth="1"/>
    <col min="6402" max="6402" width="35" style="1014" customWidth="1"/>
    <col min="6403" max="6403" width="11" style="1014" customWidth="1"/>
    <col min="6404" max="6404" width="11.08984375" style="1014" customWidth="1"/>
    <col min="6405" max="6405" width="13.08984375" style="1014" customWidth="1"/>
    <col min="6406" max="6406" width="16.36328125" style="1014" customWidth="1"/>
    <col min="6407" max="6407" width="32.6328125" style="1014" customWidth="1"/>
    <col min="6408" max="6409" width="9.08984375" style="1014"/>
    <col min="6410" max="6410" width="19.453125" style="1014" customWidth="1"/>
    <col min="6411" max="6656" width="9.08984375" style="1014"/>
    <col min="6657" max="6657" width="6.453125" style="1014" customWidth="1"/>
    <col min="6658" max="6658" width="35" style="1014" customWidth="1"/>
    <col min="6659" max="6659" width="11" style="1014" customWidth="1"/>
    <col min="6660" max="6660" width="11.08984375" style="1014" customWidth="1"/>
    <col min="6661" max="6661" width="13.08984375" style="1014" customWidth="1"/>
    <col min="6662" max="6662" width="16.36328125" style="1014" customWidth="1"/>
    <col min="6663" max="6663" width="32.6328125" style="1014" customWidth="1"/>
    <col min="6664" max="6665" width="9.08984375" style="1014"/>
    <col min="6666" max="6666" width="19.453125" style="1014" customWidth="1"/>
    <col min="6667" max="6912" width="9.08984375" style="1014"/>
    <col min="6913" max="6913" width="6.453125" style="1014" customWidth="1"/>
    <col min="6914" max="6914" width="35" style="1014" customWidth="1"/>
    <col min="6915" max="6915" width="11" style="1014" customWidth="1"/>
    <col min="6916" max="6916" width="11.08984375" style="1014" customWidth="1"/>
    <col min="6917" max="6917" width="13.08984375" style="1014" customWidth="1"/>
    <col min="6918" max="6918" width="16.36328125" style="1014" customWidth="1"/>
    <col min="6919" max="6919" width="32.6328125" style="1014" customWidth="1"/>
    <col min="6920" max="6921" width="9.08984375" style="1014"/>
    <col min="6922" max="6922" width="19.453125" style="1014" customWidth="1"/>
    <col min="6923" max="7168" width="9.08984375" style="1014"/>
    <col min="7169" max="7169" width="6.453125" style="1014" customWidth="1"/>
    <col min="7170" max="7170" width="35" style="1014" customWidth="1"/>
    <col min="7171" max="7171" width="11" style="1014" customWidth="1"/>
    <col min="7172" max="7172" width="11.08984375" style="1014" customWidth="1"/>
    <col min="7173" max="7173" width="13.08984375" style="1014" customWidth="1"/>
    <col min="7174" max="7174" width="16.36328125" style="1014" customWidth="1"/>
    <col min="7175" max="7175" width="32.6328125" style="1014" customWidth="1"/>
    <col min="7176" max="7177" width="9.08984375" style="1014"/>
    <col min="7178" max="7178" width="19.453125" style="1014" customWidth="1"/>
    <col min="7179" max="7424" width="9.08984375" style="1014"/>
    <col min="7425" max="7425" width="6.453125" style="1014" customWidth="1"/>
    <col min="7426" max="7426" width="35" style="1014" customWidth="1"/>
    <col min="7427" max="7427" width="11" style="1014" customWidth="1"/>
    <col min="7428" max="7428" width="11.08984375" style="1014" customWidth="1"/>
    <col min="7429" max="7429" width="13.08984375" style="1014" customWidth="1"/>
    <col min="7430" max="7430" width="16.36328125" style="1014" customWidth="1"/>
    <col min="7431" max="7431" width="32.6328125" style="1014" customWidth="1"/>
    <col min="7432" max="7433" width="9.08984375" style="1014"/>
    <col min="7434" max="7434" width="19.453125" style="1014" customWidth="1"/>
    <col min="7435" max="7680" width="9.08984375" style="1014"/>
    <col min="7681" max="7681" width="6.453125" style="1014" customWidth="1"/>
    <col min="7682" max="7682" width="35" style="1014" customWidth="1"/>
    <col min="7683" max="7683" width="11" style="1014" customWidth="1"/>
    <col min="7684" max="7684" width="11.08984375" style="1014" customWidth="1"/>
    <col min="7685" max="7685" width="13.08984375" style="1014" customWidth="1"/>
    <col min="7686" max="7686" width="16.36328125" style="1014" customWidth="1"/>
    <col min="7687" max="7687" width="32.6328125" style="1014" customWidth="1"/>
    <col min="7688" max="7689" width="9.08984375" style="1014"/>
    <col min="7690" max="7690" width="19.453125" style="1014" customWidth="1"/>
    <col min="7691" max="7936" width="9.08984375" style="1014"/>
    <col min="7937" max="7937" width="6.453125" style="1014" customWidth="1"/>
    <col min="7938" max="7938" width="35" style="1014" customWidth="1"/>
    <col min="7939" max="7939" width="11" style="1014" customWidth="1"/>
    <col min="7940" max="7940" width="11.08984375" style="1014" customWidth="1"/>
    <col min="7941" max="7941" width="13.08984375" style="1014" customWidth="1"/>
    <col min="7942" max="7942" width="16.36328125" style="1014" customWidth="1"/>
    <col min="7943" max="7943" width="32.6328125" style="1014" customWidth="1"/>
    <col min="7944" max="7945" width="9.08984375" style="1014"/>
    <col min="7946" max="7946" width="19.453125" style="1014" customWidth="1"/>
    <col min="7947" max="8192" width="9.08984375" style="1014"/>
    <col min="8193" max="8193" width="6.453125" style="1014" customWidth="1"/>
    <col min="8194" max="8194" width="35" style="1014" customWidth="1"/>
    <col min="8195" max="8195" width="11" style="1014" customWidth="1"/>
    <col min="8196" max="8196" width="11.08984375" style="1014" customWidth="1"/>
    <col min="8197" max="8197" width="13.08984375" style="1014" customWidth="1"/>
    <col min="8198" max="8198" width="16.36328125" style="1014" customWidth="1"/>
    <col min="8199" max="8199" width="32.6328125" style="1014" customWidth="1"/>
    <col min="8200" max="8201" width="9.08984375" style="1014"/>
    <col min="8202" max="8202" width="19.453125" style="1014" customWidth="1"/>
    <col min="8203" max="8448" width="9.08984375" style="1014"/>
    <col min="8449" max="8449" width="6.453125" style="1014" customWidth="1"/>
    <col min="8450" max="8450" width="35" style="1014" customWidth="1"/>
    <col min="8451" max="8451" width="11" style="1014" customWidth="1"/>
    <col min="8452" max="8452" width="11.08984375" style="1014" customWidth="1"/>
    <col min="8453" max="8453" width="13.08984375" style="1014" customWidth="1"/>
    <col min="8454" max="8454" width="16.36328125" style="1014" customWidth="1"/>
    <col min="8455" max="8455" width="32.6328125" style="1014" customWidth="1"/>
    <col min="8456" max="8457" width="9.08984375" style="1014"/>
    <col min="8458" max="8458" width="19.453125" style="1014" customWidth="1"/>
    <col min="8459" max="8704" width="9.08984375" style="1014"/>
    <col min="8705" max="8705" width="6.453125" style="1014" customWidth="1"/>
    <col min="8706" max="8706" width="35" style="1014" customWidth="1"/>
    <col min="8707" max="8707" width="11" style="1014" customWidth="1"/>
    <col min="8708" max="8708" width="11.08984375" style="1014" customWidth="1"/>
    <col min="8709" max="8709" width="13.08984375" style="1014" customWidth="1"/>
    <col min="8710" max="8710" width="16.36328125" style="1014" customWidth="1"/>
    <col min="8711" max="8711" width="32.6328125" style="1014" customWidth="1"/>
    <col min="8712" max="8713" width="9.08984375" style="1014"/>
    <col min="8714" max="8714" width="19.453125" style="1014" customWidth="1"/>
    <col min="8715" max="8960" width="9.08984375" style="1014"/>
    <col min="8961" max="8961" width="6.453125" style="1014" customWidth="1"/>
    <col min="8962" max="8962" width="35" style="1014" customWidth="1"/>
    <col min="8963" max="8963" width="11" style="1014" customWidth="1"/>
    <col min="8964" max="8964" width="11.08984375" style="1014" customWidth="1"/>
    <col min="8965" max="8965" width="13.08984375" style="1014" customWidth="1"/>
    <col min="8966" max="8966" width="16.36328125" style="1014" customWidth="1"/>
    <col min="8967" max="8967" width="32.6328125" style="1014" customWidth="1"/>
    <col min="8968" max="8969" width="9.08984375" style="1014"/>
    <col min="8970" max="8970" width="19.453125" style="1014" customWidth="1"/>
    <col min="8971" max="9216" width="9.08984375" style="1014"/>
    <col min="9217" max="9217" width="6.453125" style="1014" customWidth="1"/>
    <col min="9218" max="9218" width="35" style="1014" customWidth="1"/>
    <col min="9219" max="9219" width="11" style="1014" customWidth="1"/>
    <col min="9220" max="9220" width="11.08984375" style="1014" customWidth="1"/>
    <col min="9221" max="9221" width="13.08984375" style="1014" customWidth="1"/>
    <col min="9222" max="9222" width="16.36328125" style="1014" customWidth="1"/>
    <col min="9223" max="9223" width="32.6328125" style="1014" customWidth="1"/>
    <col min="9224" max="9225" width="9.08984375" style="1014"/>
    <col min="9226" max="9226" width="19.453125" style="1014" customWidth="1"/>
    <col min="9227" max="9472" width="9.08984375" style="1014"/>
    <col min="9473" max="9473" width="6.453125" style="1014" customWidth="1"/>
    <col min="9474" max="9474" width="35" style="1014" customWidth="1"/>
    <col min="9475" max="9475" width="11" style="1014" customWidth="1"/>
    <col min="9476" max="9476" width="11.08984375" style="1014" customWidth="1"/>
    <col min="9477" max="9477" width="13.08984375" style="1014" customWidth="1"/>
    <col min="9478" max="9478" width="16.36328125" style="1014" customWidth="1"/>
    <col min="9479" max="9479" width="32.6328125" style="1014" customWidth="1"/>
    <col min="9480" max="9481" width="9.08984375" style="1014"/>
    <col min="9482" max="9482" width="19.453125" style="1014" customWidth="1"/>
    <col min="9483" max="9728" width="9.08984375" style="1014"/>
    <col min="9729" max="9729" width="6.453125" style="1014" customWidth="1"/>
    <col min="9730" max="9730" width="35" style="1014" customWidth="1"/>
    <col min="9731" max="9731" width="11" style="1014" customWidth="1"/>
    <col min="9732" max="9732" width="11.08984375" style="1014" customWidth="1"/>
    <col min="9733" max="9733" width="13.08984375" style="1014" customWidth="1"/>
    <col min="9734" max="9734" width="16.36328125" style="1014" customWidth="1"/>
    <col min="9735" max="9735" width="32.6328125" style="1014" customWidth="1"/>
    <col min="9736" max="9737" width="9.08984375" style="1014"/>
    <col min="9738" max="9738" width="19.453125" style="1014" customWidth="1"/>
    <col min="9739" max="9984" width="9.08984375" style="1014"/>
    <col min="9985" max="9985" width="6.453125" style="1014" customWidth="1"/>
    <col min="9986" max="9986" width="35" style="1014" customWidth="1"/>
    <col min="9987" max="9987" width="11" style="1014" customWidth="1"/>
    <col min="9988" max="9988" width="11.08984375" style="1014" customWidth="1"/>
    <col min="9989" max="9989" width="13.08984375" style="1014" customWidth="1"/>
    <col min="9990" max="9990" width="16.36328125" style="1014" customWidth="1"/>
    <col min="9991" max="9991" width="32.6328125" style="1014" customWidth="1"/>
    <col min="9992" max="9993" width="9.08984375" style="1014"/>
    <col min="9994" max="9994" width="19.453125" style="1014" customWidth="1"/>
    <col min="9995" max="10240" width="9.08984375" style="1014"/>
    <col min="10241" max="10241" width="6.453125" style="1014" customWidth="1"/>
    <col min="10242" max="10242" width="35" style="1014" customWidth="1"/>
    <col min="10243" max="10243" width="11" style="1014" customWidth="1"/>
    <col min="10244" max="10244" width="11.08984375" style="1014" customWidth="1"/>
    <col min="10245" max="10245" width="13.08984375" style="1014" customWidth="1"/>
    <col min="10246" max="10246" width="16.36328125" style="1014" customWidth="1"/>
    <col min="10247" max="10247" width="32.6328125" style="1014" customWidth="1"/>
    <col min="10248" max="10249" width="9.08984375" style="1014"/>
    <col min="10250" max="10250" width="19.453125" style="1014" customWidth="1"/>
    <col min="10251" max="10496" width="9.08984375" style="1014"/>
    <col min="10497" max="10497" width="6.453125" style="1014" customWidth="1"/>
    <col min="10498" max="10498" width="35" style="1014" customWidth="1"/>
    <col min="10499" max="10499" width="11" style="1014" customWidth="1"/>
    <col min="10500" max="10500" width="11.08984375" style="1014" customWidth="1"/>
    <col min="10501" max="10501" width="13.08984375" style="1014" customWidth="1"/>
    <col min="10502" max="10502" width="16.36328125" style="1014" customWidth="1"/>
    <col min="10503" max="10503" width="32.6328125" style="1014" customWidth="1"/>
    <col min="10504" max="10505" width="9.08984375" style="1014"/>
    <col min="10506" max="10506" width="19.453125" style="1014" customWidth="1"/>
    <col min="10507" max="10752" width="9.08984375" style="1014"/>
    <col min="10753" max="10753" width="6.453125" style="1014" customWidth="1"/>
    <col min="10754" max="10754" width="35" style="1014" customWidth="1"/>
    <col min="10755" max="10755" width="11" style="1014" customWidth="1"/>
    <col min="10756" max="10756" width="11.08984375" style="1014" customWidth="1"/>
    <col min="10757" max="10757" width="13.08984375" style="1014" customWidth="1"/>
    <col min="10758" max="10758" width="16.36328125" style="1014" customWidth="1"/>
    <col min="10759" max="10759" width="32.6328125" style="1014" customWidth="1"/>
    <col min="10760" max="10761" width="9.08984375" style="1014"/>
    <col min="10762" max="10762" width="19.453125" style="1014" customWidth="1"/>
    <col min="10763" max="11008" width="9.08984375" style="1014"/>
    <col min="11009" max="11009" width="6.453125" style="1014" customWidth="1"/>
    <col min="11010" max="11010" width="35" style="1014" customWidth="1"/>
    <col min="11011" max="11011" width="11" style="1014" customWidth="1"/>
    <col min="11012" max="11012" width="11.08984375" style="1014" customWidth="1"/>
    <col min="11013" max="11013" width="13.08984375" style="1014" customWidth="1"/>
    <col min="11014" max="11014" width="16.36328125" style="1014" customWidth="1"/>
    <col min="11015" max="11015" width="32.6328125" style="1014" customWidth="1"/>
    <col min="11016" max="11017" width="9.08984375" style="1014"/>
    <col min="11018" max="11018" width="19.453125" style="1014" customWidth="1"/>
    <col min="11019" max="11264" width="9.08984375" style="1014"/>
    <col min="11265" max="11265" width="6.453125" style="1014" customWidth="1"/>
    <col min="11266" max="11266" width="35" style="1014" customWidth="1"/>
    <col min="11267" max="11267" width="11" style="1014" customWidth="1"/>
    <col min="11268" max="11268" width="11.08984375" style="1014" customWidth="1"/>
    <col min="11269" max="11269" width="13.08984375" style="1014" customWidth="1"/>
    <col min="11270" max="11270" width="16.36328125" style="1014" customWidth="1"/>
    <col min="11271" max="11271" width="32.6328125" style="1014" customWidth="1"/>
    <col min="11272" max="11273" width="9.08984375" style="1014"/>
    <col min="11274" max="11274" width="19.453125" style="1014" customWidth="1"/>
    <col min="11275" max="11520" width="9.08984375" style="1014"/>
    <col min="11521" max="11521" width="6.453125" style="1014" customWidth="1"/>
    <col min="11522" max="11522" width="35" style="1014" customWidth="1"/>
    <col min="11523" max="11523" width="11" style="1014" customWidth="1"/>
    <col min="11524" max="11524" width="11.08984375" style="1014" customWidth="1"/>
    <col min="11525" max="11525" width="13.08984375" style="1014" customWidth="1"/>
    <col min="11526" max="11526" width="16.36328125" style="1014" customWidth="1"/>
    <col min="11527" max="11527" width="32.6328125" style="1014" customWidth="1"/>
    <col min="11528" max="11529" width="9.08984375" style="1014"/>
    <col min="11530" max="11530" width="19.453125" style="1014" customWidth="1"/>
    <col min="11531" max="11776" width="9.08984375" style="1014"/>
    <col min="11777" max="11777" width="6.453125" style="1014" customWidth="1"/>
    <col min="11778" max="11778" width="35" style="1014" customWidth="1"/>
    <col min="11779" max="11779" width="11" style="1014" customWidth="1"/>
    <col min="11780" max="11780" width="11.08984375" style="1014" customWidth="1"/>
    <col min="11781" max="11781" width="13.08984375" style="1014" customWidth="1"/>
    <col min="11782" max="11782" width="16.36328125" style="1014" customWidth="1"/>
    <col min="11783" max="11783" width="32.6328125" style="1014" customWidth="1"/>
    <col min="11784" max="11785" width="9.08984375" style="1014"/>
    <col min="11786" max="11786" width="19.453125" style="1014" customWidth="1"/>
    <col min="11787" max="12032" width="9.08984375" style="1014"/>
    <col min="12033" max="12033" width="6.453125" style="1014" customWidth="1"/>
    <col min="12034" max="12034" width="35" style="1014" customWidth="1"/>
    <col min="12035" max="12035" width="11" style="1014" customWidth="1"/>
    <col min="12036" max="12036" width="11.08984375" style="1014" customWidth="1"/>
    <col min="12037" max="12037" width="13.08984375" style="1014" customWidth="1"/>
    <col min="12038" max="12038" width="16.36328125" style="1014" customWidth="1"/>
    <col min="12039" max="12039" width="32.6328125" style="1014" customWidth="1"/>
    <col min="12040" max="12041" width="9.08984375" style="1014"/>
    <col min="12042" max="12042" width="19.453125" style="1014" customWidth="1"/>
    <col min="12043" max="12288" width="9.08984375" style="1014"/>
    <col min="12289" max="12289" width="6.453125" style="1014" customWidth="1"/>
    <col min="12290" max="12290" width="35" style="1014" customWidth="1"/>
    <col min="12291" max="12291" width="11" style="1014" customWidth="1"/>
    <col min="12292" max="12292" width="11.08984375" style="1014" customWidth="1"/>
    <col min="12293" max="12293" width="13.08984375" style="1014" customWidth="1"/>
    <col min="12294" max="12294" width="16.36328125" style="1014" customWidth="1"/>
    <col min="12295" max="12295" width="32.6328125" style="1014" customWidth="1"/>
    <col min="12296" max="12297" width="9.08984375" style="1014"/>
    <col min="12298" max="12298" width="19.453125" style="1014" customWidth="1"/>
    <col min="12299" max="12544" width="9.08984375" style="1014"/>
    <col min="12545" max="12545" width="6.453125" style="1014" customWidth="1"/>
    <col min="12546" max="12546" width="35" style="1014" customWidth="1"/>
    <col min="12547" max="12547" width="11" style="1014" customWidth="1"/>
    <col min="12548" max="12548" width="11.08984375" style="1014" customWidth="1"/>
    <col min="12549" max="12549" width="13.08984375" style="1014" customWidth="1"/>
    <col min="12550" max="12550" width="16.36328125" style="1014" customWidth="1"/>
    <col min="12551" max="12551" width="32.6328125" style="1014" customWidth="1"/>
    <col min="12552" max="12553" width="9.08984375" style="1014"/>
    <col min="12554" max="12554" width="19.453125" style="1014" customWidth="1"/>
    <col min="12555" max="12800" width="9.08984375" style="1014"/>
    <col min="12801" max="12801" width="6.453125" style="1014" customWidth="1"/>
    <col min="12802" max="12802" width="35" style="1014" customWidth="1"/>
    <col min="12803" max="12803" width="11" style="1014" customWidth="1"/>
    <col min="12804" max="12804" width="11.08984375" style="1014" customWidth="1"/>
    <col min="12805" max="12805" width="13.08984375" style="1014" customWidth="1"/>
    <col min="12806" max="12806" width="16.36328125" style="1014" customWidth="1"/>
    <col min="12807" max="12807" width="32.6328125" style="1014" customWidth="1"/>
    <col min="12808" max="12809" width="9.08984375" style="1014"/>
    <col min="12810" max="12810" width="19.453125" style="1014" customWidth="1"/>
    <col min="12811" max="13056" width="9.08984375" style="1014"/>
    <col min="13057" max="13057" width="6.453125" style="1014" customWidth="1"/>
    <col min="13058" max="13058" width="35" style="1014" customWidth="1"/>
    <col min="13059" max="13059" width="11" style="1014" customWidth="1"/>
    <col min="13060" max="13060" width="11.08984375" style="1014" customWidth="1"/>
    <col min="13061" max="13061" width="13.08984375" style="1014" customWidth="1"/>
    <col min="13062" max="13062" width="16.36328125" style="1014" customWidth="1"/>
    <col min="13063" max="13063" width="32.6328125" style="1014" customWidth="1"/>
    <col min="13064" max="13065" width="9.08984375" style="1014"/>
    <col min="13066" max="13066" width="19.453125" style="1014" customWidth="1"/>
    <col min="13067" max="13312" width="9.08984375" style="1014"/>
    <col min="13313" max="13313" width="6.453125" style="1014" customWidth="1"/>
    <col min="13314" max="13314" width="35" style="1014" customWidth="1"/>
    <col min="13315" max="13315" width="11" style="1014" customWidth="1"/>
    <col min="13316" max="13316" width="11.08984375" style="1014" customWidth="1"/>
    <col min="13317" max="13317" width="13.08984375" style="1014" customWidth="1"/>
    <col min="13318" max="13318" width="16.36328125" style="1014" customWidth="1"/>
    <col min="13319" max="13319" width="32.6328125" style="1014" customWidth="1"/>
    <col min="13320" max="13321" width="9.08984375" style="1014"/>
    <col min="13322" max="13322" width="19.453125" style="1014" customWidth="1"/>
    <col min="13323" max="13568" width="9.08984375" style="1014"/>
    <col min="13569" max="13569" width="6.453125" style="1014" customWidth="1"/>
    <col min="13570" max="13570" width="35" style="1014" customWidth="1"/>
    <col min="13571" max="13571" width="11" style="1014" customWidth="1"/>
    <col min="13572" max="13572" width="11.08984375" style="1014" customWidth="1"/>
    <col min="13573" max="13573" width="13.08984375" style="1014" customWidth="1"/>
    <col min="13574" max="13574" width="16.36328125" style="1014" customWidth="1"/>
    <col min="13575" max="13575" width="32.6328125" style="1014" customWidth="1"/>
    <col min="13576" max="13577" width="9.08984375" style="1014"/>
    <col min="13578" max="13578" width="19.453125" style="1014" customWidth="1"/>
    <col min="13579" max="13824" width="9.08984375" style="1014"/>
    <col min="13825" max="13825" width="6.453125" style="1014" customWidth="1"/>
    <col min="13826" max="13826" width="35" style="1014" customWidth="1"/>
    <col min="13827" max="13827" width="11" style="1014" customWidth="1"/>
    <col min="13828" max="13828" width="11.08984375" style="1014" customWidth="1"/>
    <col min="13829" max="13829" width="13.08984375" style="1014" customWidth="1"/>
    <col min="13830" max="13830" width="16.36328125" style="1014" customWidth="1"/>
    <col min="13831" max="13831" width="32.6328125" style="1014" customWidth="1"/>
    <col min="13832" max="13833" width="9.08984375" style="1014"/>
    <col min="13834" max="13834" width="19.453125" style="1014" customWidth="1"/>
    <col min="13835" max="14080" width="9.08984375" style="1014"/>
    <col min="14081" max="14081" width="6.453125" style="1014" customWidth="1"/>
    <col min="14082" max="14082" width="35" style="1014" customWidth="1"/>
    <col min="14083" max="14083" width="11" style="1014" customWidth="1"/>
    <col min="14084" max="14084" width="11.08984375" style="1014" customWidth="1"/>
    <col min="14085" max="14085" width="13.08984375" style="1014" customWidth="1"/>
    <col min="14086" max="14086" width="16.36328125" style="1014" customWidth="1"/>
    <col min="14087" max="14087" width="32.6328125" style="1014" customWidth="1"/>
    <col min="14088" max="14089" width="9.08984375" style="1014"/>
    <col min="14090" max="14090" width="19.453125" style="1014" customWidth="1"/>
    <col min="14091" max="14336" width="9.08984375" style="1014"/>
    <col min="14337" max="14337" width="6.453125" style="1014" customWidth="1"/>
    <col min="14338" max="14338" width="35" style="1014" customWidth="1"/>
    <col min="14339" max="14339" width="11" style="1014" customWidth="1"/>
    <col min="14340" max="14340" width="11.08984375" style="1014" customWidth="1"/>
    <col min="14341" max="14341" width="13.08984375" style="1014" customWidth="1"/>
    <col min="14342" max="14342" width="16.36328125" style="1014" customWidth="1"/>
    <col min="14343" max="14343" width="32.6328125" style="1014" customWidth="1"/>
    <col min="14344" max="14345" width="9.08984375" style="1014"/>
    <col min="14346" max="14346" width="19.453125" style="1014" customWidth="1"/>
    <col min="14347" max="14592" width="9.08984375" style="1014"/>
    <col min="14593" max="14593" width="6.453125" style="1014" customWidth="1"/>
    <col min="14594" max="14594" width="35" style="1014" customWidth="1"/>
    <col min="14595" max="14595" width="11" style="1014" customWidth="1"/>
    <col min="14596" max="14596" width="11.08984375" style="1014" customWidth="1"/>
    <col min="14597" max="14597" width="13.08984375" style="1014" customWidth="1"/>
    <col min="14598" max="14598" width="16.36328125" style="1014" customWidth="1"/>
    <col min="14599" max="14599" width="32.6328125" style="1014" customWidth="1"/>
    <col min="14600" max="14601" width="9.08984375" style="1014"/>
    <col min="14602" max="14602" width="19.453125" style="1014" customWidth="1"/>
    <col min="14603" max="14848" width="9.08984375" style="1014"/>
    <col min="14849" max="14849" width="6.453125" style="1014" customWidth="1"/>
    <col min="14850" max="14850" width="35" style="1014" customWidth="1"/>
    <col min="14851" max="14851" width="11" style="1014" customWidth="1"/>
    <col min="14852" max="14852" width="11.08984375" style="1014" customWidth="1"/>
    <col min="14853" max="14853" width="13.08984375" style="1014" customWidth="1"/>
    <col min="14854" max="14854" width="16.36328125" style="1014" customWidth="1"/>
    <col min="14855" max="14855" width="32.6328125" style="1014" customWidth="1"/>
    <col min="14856" max="14857" width="9.08984375" style="1014"/>
    <col min="14858" max="14858" width="19.453125" style="1014" customWidth="1"/>
    <col min="14859" max="15104" width="9.08984375" style="1014"/>
    <col min="15105" max="15105" width="6.453125" style="1014" customWidth="1"/>
    <col min="15106" max="15106" width="35" style="1014" customWidth="1"/>
    <col min="15107" max="15107" width="11" style="1014" customWidth="1"/>
    <col min="15108" max="15108" width="11.08984375" style="1014" customWidth="1"/>
    <col min="15109" max="15109" width="13.08984375" style="1014" customWidth="1"/>
    <col min="15110" max="15110" width="16.36328125" style="1014" customWidth="1"/>
    <col min="15111" max="15111" width="32.6328125" style="1014" customWidth="1"/>
    <col min="15112" max="15113" width="9.08984375" style="1014"/>
    <col min="15114" max="15114" width="19.453125" style="1014" customWidth="1"/>
    <col min="15115" max="15360" width="9.08984375" style="1014"/>
    <col min="15361" max="15361" width="6.453125" style="1014" customWidth="1"/>
    <col min="15362" max="15362" width="35" style="1014" customWidth="1"/>
    <col min="15363" max="15363" width="11" style="1014" customWidth="1"/>
    <col min="15364" max="15364" width="11.08984375" style="1014" customWidth="1"/>
    <col min="15365" max="15365" width="13.08984375" style="1014" customWidth="1"/>
    <col min="15366" max="15366" width="16.36328125" style="1014" customWidth="1"/>
    <col min="15367" max="15367" width="32.6328125" style="1014" customWidth="1"/>
    <col min="15368" max="15369" width="9.08984375" style="1014"/>
    <col min="15370" max="15370" width="19.453125" style="1014" customWidth="1"/>
    <col min="15371" max="15616" width="9.08984375" style="1014"/>
    <col min="15617" max="15617" width="6.453125" style="1014" customWidth="1"/>
    <col min="15618" max="15618" width="35" style="1014" customWidth="1"/>
    <col min="15619" max="15619" width="11" style="1014" customWidth="1"/>
    <col min="15620" max="15620" width="11.08984375" style="1014" customWidth="1"/>
    <col min="15621" max="15621" width="13.08984375" style="1014" customWidth="1"/>
    <col min="15622" max="15622" width="16.36328125" style="1014" customWidth="1"/>
    <col min="15623" max="15623" width="32.6328125" style="1014" customWidth="1"/>
    <col min="15624" max="15625" width="9.08984375" style="1014"/>
    <col min="15626" max="15626" width="19.453125" style="1014" customWidth="1"/>
    <col min="15627" max="15872" width="9.08984375" style="1014"/>
    <col min="15873" max="15873" width="6.453125" style="1014" customWidth="1"/>
    <col min="15874" max="15874" width="35" style="1014" customWidth="1"/>
    <col min="15875" max="15875" width="11" style="1014" customWidth="1"/>
    <col min="15876" max="15876" width="11.08984375" style="1014" customWidth="1"/>
    <col min="15877" max="15877" width="13.08984375" style="1014" customWidth="1"/>
    <col min="15878" max="15878" width="16.36328125" style="1014" customWidth="1"/>
    <col min="15879" max="15879" width="32.6328125" style="1014" customWidth="1"/>
    <col min="15880" max="15881" width="9.08984375" style="1014"/>
    <col min="15882" max="15882" width="19.453125" style="1014" customWidth="1"/>
    <col min="15883" max="16128" width="9.08984375" style="1014"/>
    <col min="16129" max="16129" width="6.453125" style="1014" customWidth="1"/>
    <col min="16130" max="16130" width="35" style="1014" customWidth="1"/>
    <col min="16131" max="16131" width="11" style="1014" customWidth="1"/>
    <col min="16132" max="16132" width="11.08984375" style="1014" customWidth="1"/>
    <col min="16133" max="16133" width="13.08984375" style="1014" customWidth="1"/>
    <col min="16134" max="16134" width="16.36328125" style="1014" customWidth="1"/>
    <col min="16135" max="16135" width="32.6328125" style="1014" customWidth="1"/>
    <col min="16136" max="16137" width="9.08984375" style="1014"/>
    <col min="16138" max="16138" width="19.453125" style="1014" customWidth="1"/>
    <col min="16139" max="16384" width="9.08984375" style="1014"/>
  </cols>
  <sheetData>
    <row r="1" spans="1:8" ht="16.5" customHeight="1" x14ac:dyDescent="0.35">
      <c r="B1" s="1012" t="s">
        <v>0</v>
      </c>
      <c r="C1" s="1208"/>
      <c r="D1" s="1208"/>
      <c r="E1" s="1208"/>
      <c r="F1" s="1208"/>
      <c r="G1" s="1208"/>
      <c r="H1" s="1013"/>
    </row>
    <row r="2" spans="1:8" ht="16.5" customHeight="1" x14ac:dyDescent="0.3">
      <c r="A2" s="1015"/>
      <c r="B2" s="1016" t="s">
        <v>1545</v>
      </c>
      <c r="C2" s="1208"/>
      <c r="D2" s="1208"/>
      <c r="E2" s="1208"/>
      <c r="F2" s="1208"/>
      <c r="G2" s="1208"/>
      <c r="H2" s="1013"/>
    </row>
    <row r="3" spans="1:8" ht="16.5" customHeight="1" x14ac:dyDescent="0.35">
      <c r="B3" s="1017"/>
      <c r="C3" s="1012"/>
      <c r="D3" s="1018"/>
      <c r="E3" s="1018"/>
      <c r="F3" s="1012"/>
      <c r="G3" s="1012"/>
      <c r="H3" s="1012"/>
    </row>
    <row r="4" spans="1:8" ht="15.75" customHeight="1" x14ac:dyDescent="0.35">
      <c r="A4" s="1209" t="s">
        <v>1546</v>
      </c>
      <c r="B4" s="1209"/>
      <c r="C4" s="1209"/>
      <c r="D4" s="1209"/>
      <c r="E4" s="1209"/>
      <c r="F4" s="1209"/>
      <c r="G4" s="1209"/>
      <c r="H4" s="1019"/>
    </row>
    <row r="5" spans="1:8" s="1020" customFormat="1" ht="21.75" customHeight="1" x14ac:dyDescent="0.35">
      <c r="A5" s="1017"/>
      <c r="B5" s="1017"/>
      <c r="C5" s="1015" t="s">
        <v>1547</v>
      </c>
      <c r="F5" s="1017"/>
      <c r="G5" s="1017"/>
      <c r="H5" s="1021"/>
    </row>
    <row r="6" spans="1:8" ht="24" customHeight="1" x14ac:dyDescent="0.35">
      <c r="A6" s="1022"/>
      <c r="B6" s="1022"/>
      <c r="C6" s="1015" t="s">
        <v>1548</v>
      </c>
      <c r="D6" s="1017"/>
      <c r="E6" s="1022"/>
      <c r="F6" s="1022"/>
      <c r="G6" s="1022"/>
      <c r="H6" s="1019"/>
    </row>
    <row r="7" spans="1:8" ht="36.75" customHeight="1" x14ac:dyDescent="0.25">
      <c r="A7" s="1023" t="s">
        <v>1</v>
      </c>
      <c r="B7" s="1024" t="s">
        <v>2</v>
      </c>
      <c r="C7" s="1023" t="s">
        <v>3</v>
      </c>
      <c r="D7" s="1023" t="s">
        <v>28</v>
      </c>
      <c r="E7" s="1023" t="s">
        <v>93</v>
      </c>
      <c r="F7" s="1023" t="s">
        <v>94</v>
      </c>
      <c r="G7" s="1023" t="s">
        <v>1549</v>
      </c>
    </row>
    <row r="8" spans="1:8" s="1027" customFormat="1" ht="24.9" customHeight="1" x14ac:dyDescent="0.35">
      <c r="A8" s="1023">
        <v>1</v>
      </c>
      <c r="B8" s="1210" t="s">
        <v>1459</v>
      </c>
      <c r="C8" s="1211"/>
      <c r="D8" s="1211"/>
      <c r="E8" s="1211"/>
      <c r="F8" s="1025">
        <f>SUM(F9:F12)</f>
        <v>2300000</v>
      </c>
      <c r="G8" s="1026"/>
    </row>
    <row r="9" spans="1:8" s="1027" customFormat="1" ht="19.5" customHeight="1" x14ac:dyDescent="0.35">
      <c r="A9" s="1028" t="s">
        <v>17</v>
      </c>
      <c r="B9" s="1029" t="s">
        <v>1550</v>
      </c>
      <c r="C9" s="1030" t="s">
        <v>1551</v>
      </c>
      <c r="D9" s="1031">
        <v>1</v>
      </c>
      <c r="E9" s="1032">
        <v>500000</v>
      </c>
      <c r="F9" s="1033">
        <f>D9*E9</f>
        <v>500000</v>
      </c>
      <c r="G9" s="1034" t="s">
        <v>1552</v>
      </c>
    </row>
    <row r="10" spans="1:8" s="1027" customFormat="1" ht="19.5" customHeight="1" x14ac:dyDescent="0.35">
      <c r="A10" s="1030" t="s">
        <v>19</v>
      </c>
      <c r="B10" s="1029" t="s">
        <v>1553</v>
      </c>
      <c r="C10" s="1030" t="s">
        <v>1551</v>
      </c>
      <c r="D10" s="1031">
        <v>2</v>
      </c>
      <c r="E10" s="1032">
        <v>300000</v>
      </c>
      <c r="F10" s="1033">
        <f>D10*E10</f>
        <v>600000</v>
      </c>
      <c r="G10" s="1034" t="s">
        <v>1552</v>
      </c>
    </row>
    <row r="11" spans="1:8" s="1027" customFormat="1" ht="20.25" customHeight="1" x14ac:dyDescent="0.35">
      <c r="A11" s="1028" t="s">
        <v>20</v>
      </c>
      <c r="B11" s="1029" t="s">
        <v>1554</v>
      </c>
      <c r="C11" s="1030" t="s">
        <v>1551</v>
      </c>
      <c r="D11" s="1031">
        <v>2</v>
      </c>
      <c r="E11" s="1032">
        <v>300000</v>
      </c>
      <c r="F11" s="1033">
        <v>600000</v>
      </c>
      <c r="G11" s="1034" t="s">
        <v>1552</v>
      </c>
    </row>
    <row r="12" spans="1:8" s="1027" customFormat="1" ht="17.25" customHeight="1" x14ac:dyDescent="0.35">
      <c r="A12" s="1030" t="s">
        <v>21</v>
      </c>
      <c r="B12" s="1029" t="s">
        <v>1555</v>
      </c>
      <c r="C12" s="1030" t="s">
        <v>1551</v>
      </c>
      <c r="D12" s="1031">
        <v>4</v>
      </c>
      <c r="E12" s="1032">
        <v>200000</v>
      </c>
      <c r="F12" s="1033">
        <v>600000</v>
      </c>
      <c r="G12" s="1034" t="s">
        <v>1552</v>
      </c>
    </row>
    <row r="13" spans="1:8" s="1027" customFormat="1" ht="24.9" customHeight="1" x14ac:dyDescent="0.35">
      <c r="A13" s="1023">
        <v>2</v>
      </c>
      <c r="B13" s="1210" t="s">
        <v>1458</v>
      </c>
      <c r="C13" s="1211"/>
      <c r="D13" s="1211"/>
      <c r="E13" s="1211"/>
      <c r="F13" s="1035">
        <f>SUM(F14:F16)</f>
        <v>1900000</v>
      </c>
      <c r="G13" s="1036"/>
    </row>
    <row r="14" spans="1:8" s="1027" customFormat="1" ht="18.75" customHeight="1" x14ac:dyDescent="0.35">
      <c r="A14" s="1030" t="s">
        <v>112</v>
      </c>
      <c r="B14" s="1029" t="s">
        <v>1550</v>
      </c>
      <c r="C14" s="1030" t="s">
        <v>1551</v>
      </c>
      <c r="D14" s="1031">
        <v>1</v>
      </c>
      <c r="E14" s="1032">
        <v>500000</v>
      </c>
      <c r="F14" s="1032">
        <v>500000</v>
      </c>
      <c r="G14" s="1034" t="s">
        <v>1552</v>
      </c>
    </row>
    <row r="15" spans="1:8" s="1027" customFormat="1" ht="20.25" customHeight="1" x14ac:dyDescent="0.35">
      <c r="A15" s="1030" t="s">
        <v>113</v>
      </c>
      <c r="B15" s="1029" t="s">
        <v>1553</v>
      </c>
      <c r="C15" s="1030" t="s">
        <v>1551</v>
      </c>
      <c r="D15" s="1031">
        <v>2</v>
      </c>
      <c r="E15" s="1032">
        <v>300000</v>
      </c>
      <c r="F15" s="1033">
        <v>600000</v>
      </c>
      <c r="G15" s="1034" t="s">
        <v>1552</v>
      </c>
    </row>
    <row r="16" spans="1:8" s="1027" customFormat="1" ht="19.5" customHeight="1" x14ac:dyDescent="0.35">
      <c r="A16" s="1030" t="s">
        <v>114</v>
      </c>
      <c r="B16" s="1029" t="s">
        <v>1555</v>
      </c>
      <c r="C16" s="1030" t="s">
        <v>1551</v>
      </c>
      <c r="D16" s="1031">
        <v>4</v>
      </c>
      <c r="E16" s="1032">
        <v>200000</v>
      </c>
      <c r="F16" s="1033">
        <v>800000</v>
      </c>
      <c r="G16" s="1034" t="s">
        <v>1552</v>
      </c>
    </row>
    <row r="17" spans="1:7" s="1027" customFormat="1" ht="24.9" customHeight="1" x14ac:dyDescent="0.35">
      <c r="A17" s="1023">
        <v>3</v>
      </c>
      <c r="B17" s="1210" t="s">
        <v>1461</v>
      </c>
      <c r="C17" s="1211"/>
      <c r="D17" s="1211"/>
      <c r="E17" s="1211"/>
      <c r="F17" s="1035">
        <f>SUM(F18:F21)</f>
        <v>1400000</v>
      </c>
      <c r="G17" s="1036"/>
    </row>
    <row r="18" spans="1:7" s="1027" customFormat="1" ht="20.25" customHeight="1" x14ac:dyDescent="0.35">
      <c r="A18" s="1030" t="s">
        <v>166</v>
      </c>
      <c r="B18" s="1029" t="s">
        <v>1556</v>
      </c>
      <c r="C18" s="1030" t="s">
        <v>1557</v>
      </c>
      <c r="D18" s="1030">
        <v>1</v>
      </c>
      <c r="E18" s="1032">
        <v>500000</v>
      </c>
      <c r="F18" s="1032">
        <v>500000</v>
      </c>
      <c r="G18" s="1034" t="s">
        <v>1552</v>
      </c>
    </row>
    <row r="19" spans="1:7" s="1027" customFormat="1" ht="16.5" customHeight="1" x14ac:dyDescent="0.35">
      <c r="A19" s="1030" t="s">
        <v>167</v>
      </c>
      <c r="B19" s="1029" t="s">
        <v>1558</v>
      </c>
      <c r="C19" s="1030" t="s">
        <v>1557</v>
      </c>
      <c r="D19" s="1030">
        <v>1</v>
      </c>
      <c r="E19" s="1032">
        <v>400000</v>
      </c>
      <c r="F19" s="1032">
        <v>400000</v>
      </c>
      <c r="G19" s="1034" t="s">
        <v>1552</v>
      </c>
    </row>
    <row r="20" spans="1:7" s="1027" customFormat="1" ht="17.25" customHeight="1" x14ac:dyDescent="0.35">
      <c r="A20" s="1030" t="s">
        <v>1559</v>
      </c>
      <c r="B20" s="1029" t="s">
        <v>1560</v>
      </c>
      <c r="C20" s="1030" t="s">
        <v>1557</v>
      </c>
      <c r="D20" s="1030">
        <v>1</v>
      </c>
      <c r="E20" s="1032">
        <v>300000</v>
      </c>
      <c r="F20" s="1032">
        <v>300000</v>
      </c>
      <c r="G20" s="1034" t="s">
        <v>1552</v>
      </c>
    </row>
    <row r="21" spans="1:7" s="1027" customFormat="1" ht="18.75" customHeight="1" x14ac:dyDescent="0.35">
      <c r="A21" s="1030">
        <v>3.4</v>
      </c>
      <c r="B21" s="1029" t="s">
        <v>1561</v>
      </c>
      <c r="C21" s="1030" t="s">
        <v>1557</v>
      </c>
      <c r="D21" s="1030">
        <v>1</v>
      </c>
      <c r="E21" s="1032">
        <v>200000</v>
      </c>
      <c r="F21" s="1032">
        <v>200000</v>
      </c>
      <c r="G21" s="1034" t="s">
        <v>1552</v>
      </c>
    </row>
    <row r="22" spans="1:7" s="1027" customFormat="1" ht="24.9" customHeight="1" x14ac:dyDescent="0.35">
      <c r="A22" s="1023">
        <v>4</v>
      </c>
      <c r="B22" s="1037" t="s">
        <v>1460</v>
      </c>
      <c r="C22" s="1034"/>
      <c r="D22" s="1038"/>
      <c r="E22" s="1039"/>
      <c r="F22" s="1035">
        <v>2000000</v>
      </c>
      <c r="G22" s="1034"/>
    </row>
    <row r="23" spans="1:7" s="1027" customFormat="1" ht="21.75" customHeight="1" x14ac:dyDescent="0.35">
      <c r="A23" s="1040">
        <v>4.0999999999999996</v>
      </c>
      <c r="B23" s="1041" t="s">
        <v>1562</v>
      </c>
      <c r="C23" s="1042" t="s">
        <v>1563</v>
      </c>
      <c r="D23" s="1043">
        <v>2</v>
      </c>
      <c r="E23" s="1044">
        <v>500000</v>
      </c>
      <c r="F23" s="1045">
        <v>1000000</v>
      </c>
      <c r="G23" s="1034" t="s">
        <v>1552</v>
      </c>
    </row>
    <row r="24" spans="1:7" s="1027" customFormat="1" ht="21" customHeight="1" x14ac:dyDescent="0.35">
      <c r="A24" s="1040">
        <v>4.0999999999999996</v>
      </c>
      <c r="B24" s="1041" t="s">
        <v>1564</v>
      </c>
      <c r="C24" s="1042" t="s">
        <v>1563</v>
      </c>
      <c r="D24" s="1043">
        <v>2</v>
      </c>
      <c r="E24" s="1044">
        <v>500000</v>
      </c>
      <c r="F24" s="1045">
        <v>1000000</v>
      </c>
      <c r="G24" s="1034" t="s">
        <v>1552</v>
      </c>
    </row>
    <row r="25" spans="1:7" s="1027" customFormat="1" ht="24.9" customHeight="1" x14ac:dyDescent="0.35">
      <c r="A25" s="1023">
        <v>5</v>
      </c>
      <c r="B25" s="1036" t="s">
        <v>1457</v>
      </c>
      <c r="C25" s="1042" t="s">
        <v>1557</v>
      </c>
      <c r="D25" s="1043">
        <v>4</v>
      </c>
      <c r="E25" s="1044">
        <v>1000000</v>
      </c>
      <c r="F25" s="1035">
        <v>4000000</v>
      </c>
      <c r="G25" s="1034" t="s">
        <v>1552</v>
      </c>
    </row>
    <row r="26" spans="1:7" s="1027" customFormat="1" ht="24.9" customHeight="1" thickBot="1" x14ac:dyDescent="0.4">
      <c r="A26" s="1040">
        <v>6</v>
      </c>
      <c r="B26" s="1046" t="s">
        <v>120</v>
      </c>
      <c r="C26" s="1042"/>
      <c r="D26" s="1043"/>
      <c r="E26" s="1044"/>
      <c r="F26" s="1035">
        <v>8500000</v>
      </c>
      <c r="G26" s="1034"/>
    </row>
    <row r="27" spans="1:7" s="1027" customFormat="1" ht="19.5" customHeight="1" thickBot="1" x14ac:dyDescent="0.4">
      <c r="A27" s="1040">
        <v>6.1</v>
      </c>
      <c r="B27" s="1047" t="s">
        <v>1565</v>
      </c>
      <c r="C27" s="1042" t="s">
        <v>1551</v>
      </c>
      <c r="D27" s="1043">
        <v>10</v>
      </c>
      <c r="E27" s="1044">
        <v>300000</v>
      </c>
      <c r="F27" s="1045">
        <v>3000000</v>
      </c>
      <c r="G27" s="1034" t="s">
        <v>1552</v>
      </c>
    </row>
    <row r="28" spans="1:7" s="1027" customFormat="1" ht="18.75" customHeight="1" x14ac:dyDescent="0.35">
      <c r="A28" s="1040">
        <v>6.2</v>
      </c>
      <c r="B28" s="1048" t="s">
        <v>1566</v>
      </c>
      <c r="C28" s="1042" t="s">
        <v>1482</v>
      </c>
      <c r="D28" s="1043">
        <v>30</v>
      </c>
      <c r="E28" s="1044">
        <v>20</v>
      </c>
      <c r="F28" s="1045">
        <v>600000</v>
      </c>
      <c r="G28" s="1034" t="s">
        <v>1567</v>
      </c>
    </row>
    <row r="29" spans="1:7" s="1027" customFormat="1" ht="17.25" customHeight="1" x14ac:dyDescent="0.35">
      <c r="A29" s="1049">
        <v>6.3</v>
      </c>
      <c r="B29" s="1050" t="s">
        <v>1568</v>
      </c>
      <c r="C29" s="1051" t="s">
        <v>1569</v>
      </c>
      <c r="D29" s="1043">
        <v>7</v>
      </c>
      <c r="E29" s="1044">
        <v>100000</v>
      </c>
      <c r="F29" s="1052">
        <v>700000</v>
      </c>
      <c r="G29" s="1034" t="s">
        <v>1567</v>
      </c>
    </row>
    <row r="30" spans="1:7" s="1027" customFormat="1" ht="23.25" customHeight="1" x14ac:dyDescent="0.35">
      <c r="A30" s="1040">
        <v>6.4</v>
      </c>
      <c r="B30" s="1050" t="s">
        <v>1570</v>
      </c>
      <c r="C30" s="1051" t="s">
        <v>1482</v>
      </c>
      <c r="D30" s="1043">
        <v>1</v>
      </c>
      <c r="E30" s="1044">
        <v>700000</v>
      </c>
      <c r="F30" s="1044">
        <v>700000</v>
      </c>
      <c r="G30" s="1034" t="s">
        <v>1567</v>
      </c>
    </row>
    <row r="31" spans="1:7" s="1027" customFormat="1" ht="31.5" customHeight="1" x14ac:dyDescent="0.35">
      <c r="A31" s="1049">
        <v>6.5</v>
      </c>
      <c r="B31" s="1048" t="s">
        <v>1571</v>
      </c>
      <c r="C31" s="1042" t="s">
        <v>1551</v>
      </c>
      <c r="D31" s="1043">
        <v>5</v>
      </c>
      <c r="E31" s="1044">
        <v>100000</v>
      </c>
      <c r="F31" s="1053">
        <v>500000</v>
      </c>
      <c r="G31" s="1034" t="s">
        <v>1552</v>
      </c>
    </row>
    <row r="32" spans="1:7" s="1027" customFormat="1" ht="20.25" customHeight="1" x14ac:dyDescent="0.35">
      <c r="A32" s="1049">
        <v>6.6</v>
      </c>
      <c r="B32" s="1050" t="s">
        <v>1572</v>
      </c>
      <c r="C32" s="1051" t="s">
        <v>1573</v>
      </c>
      <c r="D32" s="1043">
        <v>4</v>
      </c>
      <c r="E32" s="1044">
        <v>150000</v>
      </c>
      <c r="F32" s="1045">
        <v>600000</v>
      </c>
      <c r="G32" s="1034" t="s">
        <v>1567</v>
      </c>
    </row>
    <row r="33" spans="1:7" s="1027" customFormat="1" ht="29.25" customHeight="1" x14ac:dyDescent="0.35">
      <c r="A33" s="1049">
        <v>6.7</v>
      </c>
      <c r="B33" s="1050" t="s">
        <v>1574</v>
      </c>
      <c r="C33" s="1051" t="s">
        <v>1575</v>
      </c>
      <c r="D33" s="1049">
        <v>2</v>
      </c>
      <c r="E33" s="1044"/>
      <c r="F33" s="1045">
        <v>100000</v>
      </c>
      <c r="G33" s="1034" t="s">
        <v>1567</v>
      </c>
    </row>
    <row r="34" spans="1:7" s="1027" customFormat="1" ht="24.9" customHeight="1" x14ac:dyDescent="0.35">
      <c r="A34" s="1043">
        <v>6.8</v>
      </c>
      <c r="B34" s="1050" t="s">
        <v>1576</v>
      </c>
      <c r="C34" s="1051" t="s">
        <v>1482</v>
      </c>
      <c r="D34" s="1043">
        <v>30</v>
      </c>
      <c r="E34" s="1044">
        <v>50000</v>
      </c>
      <c r="F34" s="1045">
        <v>1500000</v>
      </c>
      <c r="G34" s="1034" t="s">
        <v>1567</v>
      </c>
    </row>
    <row r="35" spans="1:7" s="1027" customFormat="1" ht="24.9" customHeight="1" x14ac:dyDescent="0.35">
      <c r="A35" s="1034">
        <v>6.9</v>
      </c>
      <c r="B35" s="1054" t="s">
        <v>1577</v>
      </c>
      <c r="C35" s="1051" t="s">
        <v>1482</v>
      </c>
      <c r="D35" s="1043">
        <v>4</v>
      </c>
      <c r="E35" s="1044">
        <v>200000</v>
      </c>
      <c r="F35" s="1045">
        <v>800000</v>
      </c>
      <c r="G35" s="1034" t="s">
        <v>1567</v>
      </c>
    </row>
    <row r="36" spans="1:7" s="1027" customFormat="1" ht="24.9" customHeight="1" x14ac:dyDescent="0.35">
      <c r="A36" s="1043"/>
      <c r="B36" s="1036" t="s">
        <v>1578</v>
      </c>
      <c r="C36" s="1055"/>
      <c r="D36" s="1056"/>
      <c r="E36" s="1056"/>
      <c r="F36" s="1035">
        <v>20100000</v>
      </c>
      <c r="G36" s="1034"/>
    </row>
    <row r="37" spans="1:7" s="1027" customFormat="1" ht="24.9" customHeight="1" x14ac:dyDescent="0.35">
      <c r="A37" s="1057"/>
      <c r="B37" s="1058" t="s">
        <v>1579</v>
      </c>
      <c r="C37" s="1059"/>
      <c r="D37" s="1059"/>
      <c r="E37" s="1059"/>
      <c r="F37" s="1060"/>
      <c r="G37" s="1061"/>
    </row>
    <row r="38" spans="1:7" s="1064" customFormat="1" ht="22.5" customHeight="1" x14ac:dyDescent="0.35">
      <c r="A38" s="1062"/>
      <c r="B38" s="1063"/>
      <c r="C38" s="1207" t="s">
        <v>1580</v>
      </c>
      <c r="D38" s="1207"/>
      <c r="E38" s="1207"/>
      <c r="F38" s="1207"/>
      <c r="G38" s="1207"/>
    </row>
    <row r="39" spans="1:7" ht="22.5" customHeight="1" x14ac:dyDescent="0.3">
      <c r="B39" s="1065" t="s">
        <v>1581</v>
      </c>
      <c r="D39" s="1066"/>
      <c r="E39" s="1066"/>
      <c r="F39" s="1066" t="s">
        <v>1582</v>
      </c>
      <c r="G39" s="1066"/>
    </row>
    <row r="42" spans="1:7" ht="16.5" customHeight="1" x14ac:dyDescent="0.3">
      <c r="A42" s="1067"/>
      <c r="B42" s="1066"/>
      <c r="C42" s="1068"/>
      <c r="D42" s="1066"/>
      <c r="E42" s="1066"/>
      <c r="F42" s="1066"/>
    </row>
    <row r="43" spans="1:7" ht="16.5" customHeight="1" x14ac:dyDescent="0.3">
      <c r="B43" s="1066"/>
      <c r="C43" s="1068"/>
      <c r="D43" s="1066"/>
      <c r="E43" s="1066"/>
      <c r="F43" s="1066"/>
    </row>
    <row r="44" spans="1:7" ht="16.5" customHeight="1" x14ac:dyDescent="0.3">
      <c r="B44" s="1066"/>
      <c r="C44" s="1068"/>
      <c r="D44" s="1066"/>
      <c r="E44" s="1066"/>
      <c r="F44" s="1066" t="s">
        <v>1147</v>
      </c>
    </row>
    <row r="45" spans="1:7" ht="16.5" customHeight="1" x14ac:dyDescent="0.3">
      <c r="B45" s="1069"/>
      <c r="C45" s="1068"/>
      <c r="D45" s="1066"/>
      <c r="E45" s="1066"/>
      <c r="F45" s="1066"/>
    </row>
    <row r="46" spans="1:7" ht="16.5" customHeight="1" x14ac:dyDescent="0.3">
      <c r="B46" s="1068" t="s">
        <v>1583</v>
      </c>
      <c r="C46" s="1066"/>
      <c r="D46" s="1066" t="s">
        <v>1584</v>
      </c>
      <c r="E46" s="1066"/>
      <c r="F46" s="1066"/>
      <c r="G46" s="1066" t="s">
        <v>1585</v>
      </c>
    </row>
  </sheetData>
  <mergeCells count="7">
    <mergeCell ref="C38:G38"/>
    <mergeCell ref="C1:G1"/>
    <mergeCell ref="C2:G2"/>
    <mergeCell ref="A4:G4"/>
    <mergeCell ref="B8:E8"/>
    <mergeCell ref="B13:E13"/>
    <mergeCell ref="B17:E17"/>
  </mergeCells>
  <pageMargins left="0.56000000000000005" right="0" top="0.25" bottom="0.25" header="0.2" footer="0"/>
  <pageSetup paperSize="9"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Q32"/>
  <sheetViews>
    <sheetView zoomScaleNormal="100" workbookViewId="0">
      <selection activeCell="G19" sqref="G19"/>
    </sheetView>
  </sheetViews>
  <sheetFormatPr defaultColWidth="10.6328125" defaultRowHeight="15.5" x14ac:dyDescent="0.35"/>
  <cols>
    <col min="1" max="1" width="6" style="989" customWidth="1"/>
    <col min="2" max="2" width="27.08984375" style="989" customWidth="1"/>
    <col min="3" max="3" width="35.453125" style="989" customWidth="1"/>
    <col min="4" max="4" width="7.453125" style="989" customWidth="1"/>
    <col min="5" max="5" width="7.6328125" style="989" customWidth="1"/>
    <col min="6" max="7" width="7.90625" style="990" customWidth="1"/>
    <col min="8" max="8" width="12.453125" style="989" customWidth="1"/>
    <col min="9" max="9" width="11.90625" style="989" customWidth="1"/>
    <col min="10" max="10" width="12.453125" style="990" customWidth="1"/>
    <col min="11" max="11" width="12.08984375" style="989" customWidth="1"/>
    <col min="12" max="12" width="14" style="989" bestFit="1" customWidth="1"/>
    <col min="13" max="13" width="14.453125" style="989" customWidth="1"/>
    <col min="14" max="14" width="14" style="989" bestFit="1" customWidth="1"/>
    <col min="15" max="16" width="10.6328125" style="989"/>
    <col min="17" max="17" width="11.36328125" style="989" bestFit="1" customWidth="1"/>
    <col min="18" max="16384" width="10.6328125" style="989"/>
  </cols>
  <sheetData>
    <row r="1" spans="1:17" ht="38.25" customHeight="1" x14ac:dyDescent="0.35">
      <c r="A1" s="1214" t="s">
        <v>1504</v>
      </c>
      <c r="B1" s="1215"/>
      <c r="C1" s="1215"/>
      <c r="D1" s="1215"/>
      <c r="E1" s="1215"/>
      <c r="F1" s="1215"/>
      <c r="G1" s="1215"/>
      <c r="H1" s="1215"/>
      <c r="I1" s="1215"/>
      <c r="J1" s="1215"/>
      <c r="K1" s="1215"/>
      <c r="L1" s="1215"/>
      <c r="M1" s="1215"/>
    </row>
    <row r="2" spans="1:17" ht="7.5" customHeight="1" x14ac:dyDescent="0.35"/>
    <row r="3" spans="1:17" x14ac:dyDescent="0.35">
      <c r="A3" s="1216" t="s">
        <v>102</v>
      </c>
      <c r="B3" s="1216" t="s">
        <v>1505</v>
      </c>
      <c r="C3" s="1216" t="s">
        <v>1506</v>
      </c>
      <c r="D3" s="1216" t="s">
        <v>1507</v>
      </c>
      <c r="E3" s="1216" t="s">
        <v>1508</v>
      </c>
      <c r="F3" s="1216" t="s">
        <v>1509</v>
      </c>
      <c r="G3" s="1216" t="s">
        <v>1510</v>
      </c>
      <c r="H3" s="1217" t="s">
        <v>1511</v>
      </c>
      <c r="I3" s="1218"/>
      <c r="J3" s="1218"/>
      <c r="K3" s="1218"/>
      <c r="L3" s="1219"/>
      <c r="M3" s="1216" t="s">
        <v>12</v>
      </c>
    </row>
    <row r="4" spans="1:17" ht="71" x14ac:dyDescent="0.35">
      <c r="A4" s="1216"/>
      <c r="B4" s="1216"/>
      <c r="C4" s="1216"/>
      <c r="D4" s="1216"/>
      <c r="E4" s="1216"/>
      <c r="F4" s="1216"/>
      <c r="G4" s="1216"/>
      <c r="H4" s="991" t="s">
        <v>1512</v>
      </c>
      <c r="I4" s="991" t="s">
        <v>1513</v>
      </c>
      <c r="J4" s="991" t="s">
        <v>1514</v>
      </c>
      <c r="K4" s="991" t="s">
        <v>1515</v>
      </c>
      <c r="L4" s="991" t="s">
        <v>75</v>
      </c>
      <c r="M4" s="1216"/>
    </row>
    <row r="5" spans="1:17" ht="18.75" customHeight="1" x14ac:dyDescent="0.35">
      <c r="A5" s="992">
        <v>1</v>
      </c>
      <c r="B5" s="993" t="s">
        <v>1516</v>
      </c>
      <c r="C5" s="994" t="s">
        <v>1517</v>
      </c>
      <c r="D5" s="992">
        <v>42</v>
      </c>
      <c r="E5" s="992">
        <v>3</v>
      </c>
      <c r="F5" s="992">
        <v>3</v>
      </c>
      <c r="G5" s="992">
        <v>3</v>
      </c>
      <c r="H5" s="995">
        <v>500000</v>
      </c>
      <c r="I5" s="995">
        <f t="shared" ref="I5:I14" si="0">E5*300000</f>
        <v>900000</v>
      </c>
      <c r="J5" s="995">
        <f t="shared" ref="J5:K14" si="1">F5*100000</f>
        <v>300000</v>
      </c>
      <c r="K5" s="995">
        <f t="shared" si="1"/>
        <v>300000</v>
      </c>
      <c r="L5" s="996">
        <f t="shared" ref="L5:L14" si="2">SUM(H5:K5)</f>
        <v>2000000</v>
      </c>
      <c r="M5" s="997"/>
    </row>
    <row r="6" spans="1:17" ht="18.75" customHeight="1" x14ac:dyDescent="0.35">
      <c r="A6" s="992">
        <v>2</v>
      </c>
      <c r="B6" s="993" t="s">
        <v>1518</v>
      </c>
      <c r="C6" s="994" t="s">
        <v>1519</v>
      </c>
      <c r="D6" s="992">
        <v>42</v>
      </c>
      <c r="E6" s="992">
        <v>3</v>
      </c>
      <c r="F6" s="992">
        <v>3</v>
      </c>
      <c r="G6" s="992">
        <v>3</v>
      </c>
      <c r="H6" s="995">
        <v>500000</v>
      </c>
      <c r="I6" s="995">
        <f t="shared" si="0"/>
        <v>900000</v>
      </c>
      <c r="J6" s="995">
        <f t="shared" si="1"/>
        <v>300000</v>
      </c>
      <c r="K6" s="995">
        <f t="shared" si="1"/>
        <v>300000</v>
      </c>
      <c r="L6" s="996">
        <f t="shared" si="2"/>
        <v>2000000</v>
      </c>
      <c r="M6" s="997"/>
    </row>
    <row r="7" spans="1:17" ht="18.75" customHeight="1" x14ac:dyDescent="0.35">
      <c r="A7" s="992">
        <v>3</v>
      </c>
      <c r="B7" s="993" t="s">
        <v>1520</v>
      </c>
      <c r="C7" s="994" t="s">
        <v>1521</v>
      </c>
      <c r="D7" s="992">
        <v>42</v>
      </c>
      <c r="E7" s="992">
        <v>3</v>
      </c>
      <c r="F7" s="992">
        <v>3</v>
      </c>
      <c r="G7" s="992">
        <v>3</v>
      </c>
      <c r="H7" s="995">
        <v>500000</v>
      </c>
      <c r="I7" s="995">
        <f t="shared" si="0"/>
        <v>900000</v>
      </c>
      <c r="J7" s="995">
        <f t="shared" si="1"/>
        <v>300000</v>
      </c>
      <c r="K7" s="995">
        <f t="shared" si="1"/>
        <v>300000</v>
      </c>
      <c r="L7" s="996">
        <f t="shared" si="2"/>
        <v>2000000</v>
      </c>
      <c r="M7" s="997"/>
    </row>
    <row r="8" spans="1:17" ht="18.75" customHeight="1" x14ac:dyDescent="0.35">
      <c r="A8" s="992">
        <v>4</v>
      </c>
      <c r="B8" s="993" t="s">
        <v>1522</v>
      </c>
      <c r="C8" s="994" t="s">
        <v>1523</v>
      </c>
      <c r="D8" s="992">
        <v>42</v>
      </c>
      <c r="E8" s="992">
        <v>3</v>
      </c>
      <c r="F8" s="992">
        <v>3</v>
      </c>
      <c r="G8" s="992">
        <v>3</v>
      </c>
      <c r="H8" s="995">
        <v>500000</v>
      </c>
      <c r="I8" s="995">
        <f t="shared" si="0"/>
        <v>900000</v>
      </c>
      <c r="J8" s="995">
        <f t="shared" si="1"/>
        <v>300000</v>
      </c>
      <c r="K8" s="995">
        <f t="shared" si="1"/>
        <v>300000</v>
      </c>
      <c r="L8" s="996">
        <f t="shared" si="2"/>
        <v>2000000</v>
      </c>
      <c r="M8" s="997"/>
    </row>
    <row r="9" spans="1:17" ht="18.75" customHeight="1" x14ac:dyDescent="0.35">
      <c r="A9" s="992">
        <v>5</v>
      </c>
      <c r="B9" s="993" t="s">
        <v>1524</v>
      </c>
      <c r="C9" s="994" t="s">
        <v>1525</v>
      </c>
      <c r="D9" s="992">
        <v>42</v>
      </c>
      <c r="E9" s="992">
        <v>3</v>
      </c>
      <c r="F9" s="992">
        <v>3</v>
      </c>
      <c r="G9" s="992">
        <v>3</v>
      </c>
      <c r="H9" s="995">
        <v>500000</v>
      </c>
      <c r="I9" s="995">
        <f t="shared" si="0"/>
        <v>900000</v>
      </c>
      <c r="J9" s="995">
        <f t="shared" si="1"/>
        <v>300000</v>
      </c>
      <c r="K9" s="995">
        <f t="shared" si="1"/>
        <v>300000</v>
      </c>
      <c r="L9" s="996">
        <f t="shared" si="2"/>
        <v>2000000</v>
      </c>
      <c r="M9" s="997"/>
    </row>
    <row r="10" spans="1:17" ht="18.75" customHeight="1" x14ac:dyDescent="0.35">
      <c r="A10" s="992">
        <v>6</v>
      </c>
      <c r="B10" s="993" t="s">
        <v>1526</v>
      </c>
      <c r="C10" s="994" t="s">
        <v>1525</v>
      </c>
      <c r="D10" s="992">
        <v>42</v>
      </c>
      <c r="E10" s="992">
        <v>3</v>
      </c>
      <c r="F10" s="992">
        <v>3</v>
      </c>
      <c r="G10" s="992">
        <v>3</v>
      </c>
      <c r="H10" s="995">
        <v>500000</v>
      </c>
      <c r="I10" s="995">
        <f t="shared" si="0"/>
        <v>900000</v>
      </c>
      <c r="J10" s="995">
        <f t="shared" si="1"/>
        <v>300000</v>
      </c>
      <c r="K10" s="995">
        <f t="shared" si="1"/>
        <v>300000</v>
      </c>
      <c r="L10" s="996">
        <f t="shared" si="2"/>
        <v>2000000</v>
      </c>
      <c r="M10" s="997"/>
    </row>
    <row r="11" spans="1:17" ht="18.75" customHeight="1" x14ac:dyDescent="0.35">
      <c r="A11" s="992">
        <v>7</v>
      </c>
      <c r="B11" s="993" t="s">
        <v>1527</v>
      </c>
      <c r="C11" s="994" t="s">
        <v>1528</v>
      </c>
      <c r="D11" s="992">
        <v>42</v>
      </c>
      <c r="E11" s="992">
        <v>3</v>
      </c>
      <c r="F11" s="992">
        <v>3</v>
      </c>
      <c r="G11" s="992">
        <v>3</v>
      </c>
      <c r="H11" s="995">
        <v>500000</v>
      </c>
      <c r="I11" s="995">
        <f t="shared" si="0"/>
        <v>900000</v>
      </c>
      <c r="J11" s="995">
        <f t="shared" si="1"/>
        <v>300000</v>
      </c>
      <c r="K11" s="995">
        <f t="shared" si="1"/>
        <v>300000</v>
      </c>
      <c r="L11" s="996">
        <f t="shared" si="2"/>
        <v>2000000</v>
      </c>
      <c r="M11" s="997"/>
    </row>
    <row r="12" spans="1:17" ht="18.75" customHeight="1" x14ac:dyDescent="0.35">
      <c r="A12" s="992">
        <v>8</v>
      </c>
      <c r="B12" s="993" t="s">
        <v>1529</v>
      </c>
      <c r="C12" s="994" t="s">
        <v>1523</v>
      </c>
      <c r="D12" s="992">
        <v>42</v>
      </c>
      <c r="E12" s="992">
        <v>3</v>
      </c>
      <c r="F12" s="992">
        <v>3</v>
      </c>
      <c r="G12" s="992">
        <v>3</v>
      </c>
      <c r="H12" s="995">
        <v>500000</v>
      </c>
      <c r="I12" s="995">
        <f t="shared" si="0"/>
        <v>900000</v>
      </c>
      <c r="J12" s="995">
        <f t="shared" si="1"/>
        <v>300000</v>
      </c>
      <c r="K12" s="995">
        <f t="shared" si="1"/>
        <v>300000</v>
      </c>
      <c r="L12" s="996">
        <f t="shared" si="2"/>
        <v>2000000</v>
      </c>
      <c r="M12" s="997"/>
    </row>
    <row r="13" spans="1:17" ht="18.75" customHeight="1" x14ac:dyDescent="0.35">
      <c r="A13" s="992">
        <v>9</v>
      </c>
      <c r="B13" s="993" t="s">
        <v>1530</v>
      </c>
      <c r="C13" s="994" t="s">
        <v>1531</v>
      </c>
      <c r="D13" s="992">
        <v>42</v>
      </c>
      <c r="E13" s="992">
        <v>3</v>
      </c>
      <c r="F13" s="992">
        <v>3</v>
      </c>
      <c r="G13" s="992">
        <v>3</v>
      </c>
      <c r="H13" s="995">
        <v>500000</v>
      </c>
      <c r="I13" s="995">
        <f t="shared" si="0"/>
        <v>900000</v>
      </c>
      <c r="J13" s="995">
        <f t="shared" si="1"/>
        <v>300000</v>
      </c>
      <c r="K13" s="995">
        <f t="shared" si="1"/>
        <v>300000</v>
      </c>
      <c r="L13" s="996">
        <f t="shared" si="2"/>
        <v>2000000</v>
      </c>
      <c r="M13" s="997"/>
    </row>
    <row r="14" spans="1:17" ht="18.75" customHeight="1" x14ac:dyDescent="0.35">
      <c r="A14" s="992">
        <v>10</v>
      </c>
      <c r="B14" s="993" t="s">
        <v>1532</v>
      </c>
      <c r="C14" s="994" t="s">
        <v>1533</v>
      </c>
      <c r="D14" s="992">
        <v>42</v>
      </c>
      <c r="E14" s="992">
        <v>3</v>
      </c>
      <c r="F14" s="992">
        <v>3</v>
      </c>
      <c r="G14" s="992">
        <v>3</v>
      </c>
      <c r="H14" s="995">
        <v>500000</v>
      </c>
      <c r="I14" s="995">
        <f t="shared" si="0"/>
        <v>900000</v>
      </c>
      <c r="J14" s="995">
        <f t="shared" si="1"/>
        <v>300000</v>
      </c>
      <c r="K14" s="995">
        <f t="shared" si="1"/>
        <v>300000</v>
      </c>
      <c r="L14" s="996">
        <f t="shared" si="2"/>
        <v>2000000</v>
      </c>
      <c r="M14" s="997"/>
    </row>
    <row r="15" spans="1:17" ht="18.75" customHeight="1" x14ac:dyDescent="0.35">
      <c r="A15" s="992"/>
      <c r="B15" s="998" t="s">
        <v>75</v>
      </c>
      <c r="C15" s="994"/>
      <c r="D15" s="992"/>
      <c r="E15" s="992"/>
      <c r="F15" s="992"/>
      <c r="G15" s="992"/>
      <c r="H15" s="999">
        <v>5000000</v>
      </c>
      <c r="I15" s="999">
        <v>9000000</v>
      </c>
      <c r="J15" s="999">
        <v>3000000</v>
      </c>
      <c r="K15" s="999">
        <v>3000000</v>
      </c>
      <c r="L15" s="1000">
        <v>20000000</v>
      </c>
      <c r="M15" s="997"/>
    </row>
    <row r="16" spans="1:17" ht="18.75" customHeight="1" x14ac:dyDescent="0.35">
      <c r="A16" s="992">
        <v>11</v>
      </c>
      <c r="B16" s="993" t="s">
        <v>1534</v>
      </c>
      <c r="C16" s="1001"/>
      <c r="D16" s="992"/>
      <c r="E16" s="992"/>
      <c r="F16" s="992"/>
      <c r="G16" s="992"/>
      <c r="H16" s="995"/>
      <c r="I16" s="995"/>
      <c r="J16" s="995"/>
      <c r="K16" s="995"/>
      <c r="L16" s="996">
        <v>10600000</v>
      </c>
      <c r="M16" s="997"/>
      <c r="N16" s="1002"/>
      <c r="Q16" s="1003"/>
    </row>
    <row r="17" spans="1:17" ht="18.75" customHeight="1" x14ac:dyDescent="0.35">
      <c r="A17" s="992">
        <v>12</v>
      </c>
      <c r="B17" s="993" t="s">
        <v>1535</v>
      </c>
      <c r="C17" s="1001"/>
      <c r="D17" s="992"/>
      <c r="E17" s="992"/>
      <c r="F17" s="992"/>
      <c r="G17" s="992"/>
      <c r="H17" s="995"/>
      <c r="I17" s="995"/>
      <c r="J17" s="995"/>
      <c r="K17" s="995"/>
      <c r="L17" s="996">
        <v>1000000</v>
      </c>
      <c r="M17" s="997"/>
      <c r="N17" s="1002"/>
      <c r="Q17" s="1003"/>
    </row>
    <row r="18" spans="1:17" ht="18.75" customHeight="1" x14ac:dyDescent="0.35">
      <c r="A18" s="992">
        <v>13</v>
      </c>
      <c r="B18" s="993" t="s">
        <v>1536</v>
      </c>
      <c r="C18" s="1001"/>
      <c r="D18" s="992"/>
      <c r="E18" s="992"/>
      <c r="F18" s="992"/>
      <c r="G18" s="992"/>
      <c r="H18" s="995"/>
      <c r="I18" s="995"/>
      <c r="J18" s="995"/>
      <c r="K18" s="995"/>
      <c r="L18" s="996">
        <v>1000000</v>
      </c>
      <c r="M18" s="997"/>
      <c r="N18" s="1002"/>
      <c r="Q18" s="1003"/>
    </row>
    <row r="19" spans="1:17" ht="18.75" customHeight="1" x14ac:dyDescent="0.35">
      <c r="A19" s="992">
        <v>14</v>
      </c>
      <c r="B19" s="993" t="s">
        <v>1537</v>
      </c>
      <c r="C19" s="1001"/>
      <c r="D19" s="992"/>
      <c r="E19" s="992"/>
      <c r="F19" s="992"/>
      <c r="G19" s="992"/>
      <c r="H19" s="995"/>
      <c r="I19" s="995"/>
      <c r="J19" s="995"/>
      <c r="K19" s="995"/>
      <c r="L19" s="996">
        <v>2000000</v>
      </c>
      <c r="M19" s="997"/>
      <c r="Q19" s="1003"/>
    </row>
    <row r="20" spans="1:17" ht="18.75" customHeight="1" x14ac:dyDescent="0.35">
      <c r="A20" s="992">
        <v>15</v>
      </c>
      <c r="B20" s="993" t="s">
        <v>1538</v>
      </c>
      <c r="C20" s="1001"/>
      <c r="D20" s="992"/>
      <c r="E20" s="992"/>
      <c r="F20" s="992"/>
      <c r="G20" s="992"/>
      <c r="H20" s="995"/>
      <c r="I20" s="995"/>
      <c r="J20" s="995"/>
      <c r="K20" s="995"/>
      <c r="L20" s="996">
        <v>10000000</v>
      </c>
      <c r="M20" s="997"/>
    </row>
    <row r="21" spans="1:17" ht="18.75" customHeight="1" x14ac:dyDescent="0.35">
      <c r="A21" s="992"/>
      <c r="B21" s="993"/>
      <c r="C21" s="1001"/>
      <c r="D21" s="992"/>
      <c r="E21" s="992"/>
      <c r="F21" s="992"/>
      <c r="G21" s="992"/>
      <c r="H21" s="995"/>
      <c r="I21" s="995"/>
      <c r="J21" s="995"/>
      <c r="K21" s="995"/>
      <c r="L21" s="996"/>
      <c r="M21" s="997"/>
    </row>
    <row r="22" spans="1:17" ht="18.75" customHeight="1" x14ac:dyDescent="0.35">
      <c r="A22" s="992"/>
      <c r="B22" s="993"/>
      <c r="C22" s="1001"/>
      <c r="D22" s="992"/>
      <c r="E22" s="992"/>
      <c r="F22" s="992"/>
      <c r="G22" s="992"/>
      <c r="H22" s="995"/>
      <c r="I22" s="995"/>
      <c r="J22" s="995"/>
      <c r="K22" s="995"/>
      <c r="L22" s="996"/>
      <c r="M22" s="997"/>
    </row>
    <row r="23" spans="1:17" ht="18.75" customHeight="1" x14ac:dyDescent="0.35">
      <c r="A23" s="992"/>
      <c r="B23" s="993"/>
      <c r="C23" s="1001"/>
      <c r="D23" s="992"/>
      <c r="E23" s="992"/>
      <c r="F23" s="992"/>
      <c r="G23" s="992"/>
      <c r="H23" s="995"/>
      <c r="I23" s="995"/>
      <c r="J23" s="995"/>
      <c r="K23" s="995"/>
      <c r="L23" s="996"/>
      <c r="M23" s="997"/>
    </row>
    <row r="24" spans="1:17" ht="15" customHeight="1" x14ac:dyDescent="0.35">
      <c r="A24" s="1004"/>
      <c r="B24" s="1005" t="s">
        <v>1462</v>
      </c>
      <c r="C24" s="1004"/>
      <c r="D24" s="1006">
        <f>SUM(D5:D14)</f>
        <v>420</v>
      </c>
      <c r="E24" s="997"/>
      <c r="F24" s="992"/>
      <c r="G24" s="992"/>
      <c r="H24" s="1004"/>
      <c r="I24" s="1004"/>
      <c r="J24" s="994"/>
      <c r="K24" s="1004"/>
      <c r="L24" s="1006">
        <v>44600000</v>
      </c>
      <c r="M24" s="1004"/>
    </row>
    <row r="25" spans="1:17" ht="21.75" customHeight="1" x14ac:dyDescent="0.35"/>
    <row r="26" spans="1:17" x14ac:dyDescent="0.35">
      <c r="K26" s="1212" t="s">
        <v>1539</v>
      </c>
      <c r="L26" s="1212"/>
      <c r="M26" s="1212"/>
    </row>
    <row r="27" spans="1:17" x14ac:dyDescent="0.35">
      <c r="A27" s="1007" t="s">
        <v>1540</v>
      </c>
      <c r="B27" s="1007"/>
      <c r="C27" s="1008" t="s">
        <v>1541</v>
      </c>
      <c r="D27" s="1007"/>
      <c r="F27" s="1009" t="s">
        <v>1542</v>
      </c>
      <c r="G27" s="1007"/>
      <c r="H27" s="1007"/>
      <c r="I27" s="1008" t="s">
        <v>949</v>
      </c>
      <c r="K27" s="1213" t="s">
        <v>1543</v>
      </c>
      <c r="L27" s="1213"/>
      <c r="M27" s="1213"/>
    </row>
    <row r="28" spans="1:17" x14ac:dyDescent="0.35">
      <c r="L28" s="1010"/>
    </row>
    <row r="29" spans="1:17" x14ac:dyDescent="0.35">
      <c r="L29" s="1010"/>
    </row>
    <row r="30" spans="1:17" x14ac:dyDescent="0.35">
      <c r="L30" s="1010"/>
    </row>
    <row r="31" spans="1:17" x14ac:dyDescent="0.35">
      <c r="L31" s="1009" t="s">
        <v>1147</v>
      </c>
    </row>
    <row r="32" spans="1:17" x14ac:dyDescent="0.35">
      <c r="A32" s="989" t="s">
        <v>1544</v>
      </c>
      <c r="L32" s="1009"/>
    </row>
  </sheetData>
  <mergeCells count="12">
    <mergeCell ref="K26:M26"/>
    <mergeCell ref="K27:M27"/>
    <mergeCell ref="A1:M1"/>
    <mergeCell ref="A3:A4"/>
    <mergeCell ref="B3:B4"/>
    <mergeCell ref="C3:C4"/>
    <mergeCell ref="D3:D4"/>
    <mergeCell ref="E3:E4"/>
    <mergeCell ref="F3:F4"/>
    <mergeCell ref="G3:G4"/>
    <mergeCell ref="H3:L3"/>
    <mergeCell ref="M3:M4"/>
  </mergeCells>
  <printOptions horizontalCentered="1"/>
  <pageMargins left="0.2" right="0.2" top="0.25" bottom="0.25" header="0.3" footer="0.3"/>
  <pageSetup scale="77" orientation="landscape"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J52"/>
  <sheetViews>
    <sheetView topLeftCell="A10" workbookViewId="0">
      <selection activeCell="D23" sqref="D23"/>
    </sheetView>
  </sheetViews>
  <sheetFormatPr defaultColWidth="9" defaultRowHeight="14" outlineLevelCol="1" x14ac:dyDescent="0.35"/>
  <cols>
    <col min="1" max="1" width="4.6328125" style="43" customWidth="1"/>
    <col min="2" max="2" width="83" style="4" customWidth="1"/>
    <col min="3" max="3" width="16.6328125" style="4" customWidth="1"/>
    <col min="4" max="4" width="25.453125" style="4" customWidth="1"/>
    <col min="5" max="6" width="7.6328125" style="4" customWidth="1" outlineLevel="1"/>
    <col min="7" max="7" width="11.6328125" style="4" customWidth="1" outlineLevel="1"/>
    <col min="8" max="8" width="12.453125" style="4" customWidth="1"/>
    <col min="9" max="9" width="18.453125" style="80" customWidth="1"/>
    <col min="10" max="10" width="57.453125" style="80" bestFit="1" customWidth="1"/>
    <col min="11" max="16384" width="9" style="80"/>
  </cols>
  <sheetData>
    <row r="1" spans="1:10" ht="15.5" x14ac:dyDescent="0.35">
      <c r="A1" s="558"/>
      <c r="B1" s="194" t="s">
        <v>0</v>
      </c>
      <c r="C1" s="558"/>
      <c r="D1" s="83"/>
      <c r="I1" s="84" t="s">
        <v>91</v>
      </c>
    </row>
    <row r="2" spans="1:10" ht="15" x14ac:dyDescent="0.35">
      <c r="A2" s="347"/>
      <c r="B2" s="87" t="s">
        <v>949</v>
      </c>
      <c r="C2" s="347"/>
      <c r="D2" s="83"/>
      <c r="I2" s="84"/>
    </row>
    <row r="3" spans="1:10" ht="15" x14ac:dyDescent="0.35">
      <c r="A3" s="347"/>
      <c r="B3" s="87"/>
      <c r="C3" s="347"/>
      <c r="D3" s="83"/>
      <c r="I3" s="84"/>
    </row>
    <row r="4" spans="1:10" ht="15" x14ac:dyDescent="0.35">
      <c r="A4" s="347"/>
      <c r="B4" s="87" t="s">
        <v>951</v>
      </c>
      <c r="C4" s="347"/>
      <c r="D4" s="83"/>
      <c r="I4" s="84"/>
    </row>
    <row r="5" spans="1:10" ht="14.25" customHeight="1" x14ac:dyDescent="0.35">
      <c r="A5" s="558"/>
      <c r="B5" s="558"/>
      <c r="C5" s="558"/>
      <c r="D5" s="81"/>
      <c r="E5" s="1163"/>
      <c r="F5" s="1163"/>
      <c r="G5" s="1163"/>
      <c r="H5" s="1163"/>
      <c r="I5" s="1163"/>
    </row>
    <row r="6" spans="1:10" ht="30" customHeight="1" x14ac:dyDescent="0.35">
      <c r="A6" s="1220" t="s">
        <v>477</v>
      </c>
      <c r="B6" s="1220"/>
      <c r="C6" s="1220"/>
      <c r="D6" s="1220"/>
      <c r="E6" s="1220"/>
      <c r="F6" s="1220"/>
      <c r="G6" s="1220"/>
      <c r="H6" s="1220"/>
      <c r="I6" s="1220"/>
    </row>
    <row r="7" spans="1:10" ht="30" customHeight="1" x14ac:dyDescent="0.35">
      <c r="A7" s="1221" t="s">
        <v>478</v>
      </c>
      <c r="B7" s="1221"/>
      <c r="C7" s="1221"/>
      <c r="D7" s="1221"/>
      <c r="E7" s="1221"/>
      <c r="F7" s="1221"/>
      <c r="G7" s="1221"/>
      <c r="H7" s="1221"/>
      <c r="I7" s="1221"/>
    </row>
    <row r="8" spans="1:10" x14ac:dyDescent="0.35">
      <c r="A8" s="11"/>
      <c r="B8" s="11"/>
      <c r="C8" s="11"/>
      <c r="D8" s="11"/>
      <c r="E8" s="11"/>
      <c r="F8" s="11"/>
      <c r="G8" s="11"/>
      <c r="H8" s="11"/>
      <c r="I8" s="82" t="s">
        <v>83</v>
      </c>
    </row>
    <row r="9" spans="1:10" ht="38.25" customHeight="1" x14ac:dyDescent="0.35">
      <c r="A9" s="202" t="s">
        <v>1</v>
      </c>
      <c r="B9" s="202" t="s">
        <v>92</v>
      </c>
      <c r="C9" s="202" t="s">
        <v>162</v>
      </c>
      <c r="D9" s="202" t="s">
        <v>481</v>
      </c>
      <c r="E9" s="202" t="s">
        <v>3</v>
      </c>
      <c r="F9" s="202" t="s">
        <v>28</v>
      </c>
      <c r="G9" s="202" t="s">
        <v>93</v>
      </c>
      <c r="H9" s="202" t="s">
        <v>94</v>
      </c>
      <c r="I9" s="202" t="s">
        <v>12</v>
      </c>
    </row>
    <row r="10" spans="1:10" ht="38.25" customHeight="1" x14ac:dyDescent="0.35">
      <c r="A10" s="203" t="s">
        <v>15</v>
      </c>
      <c r="B10" s="204" t="s">
        <v>479</v>
      </c>
      <c r="C10" s="203"/>
      <c r="D10" s="203"/>
      <c r="E10" s="203"/>
      <c r="F10" s="203"/>
      <c r="G10" s="203"/>
      <c r="H10" s="203"/>
      <c r="I10" s="203"/>
    </row>
    <row r="11" spans="1:10" x14ac:dyDescent="0.35">
      <c r="A11" s="205"/>
      <c r="B11" s="128" t="s">
        <v>1489</v>
      </c>
      <c r="C11" s="128" t="s">
        <v>1485</v>
      </c>
      <c r="D11" s="128" t="s">
        <v>1486</v>
      </c>
      <c r="E11" s="207" t="s">
        <v>1487</v>
      </c>
      <c r="F11" s="207">
        <v>1</v>
      </c>
      <c r="G11" s="207">
        <v>10000000</v>
      </c>
      <c r="H11" s="207">
        <v>10000000</v>
      </c>
      <c r="I11" s="207"/>
    </row>
    <row r="12" spans="1:10" ht="22.4" customHeight="1" x14ac:dyDescent="0.35">
      <c r="A12" s="205"/>
      <c r="B12" s="128" t="s">
        <v>1488</v>
      </c>
      <c r="C12" s="128" t="s">
        <v>1485</v>
      </c>
      <c r="D12" s="128" t="s">
        <v>1486</v>
      </c>
      <c r="E12" s="207" t="s">
        <v>1487</v>
      </c>
      <c r="F12" s="207">
        <v>1</v>
      </c>
      <c r="G12" s="207">
        <v>10000000</v>
      </c>
      <c r="H12" s="207">
        <v>10000000</v>
      </c>
      <c r="I12" s="207"/>
    </row>
    <row r="13" spans="1:10" ht="22.4" customHeight="1" x14ac:dyDescent="0.35">
      <c r="A13" s="205"/>
      <c r="B13" s="128" t="s">
        <v>1490</v>
      </c>
      <c r="C13" s="128" t="s">
        <v>1485</v>
      </c>
      <c r="D13" s="128" t="s">
        <v>1486</v>
      </c>
      <c r="E13" s="207" t="s">
        <v>1487</v>
      </c>
      <c r="F13" s="207">
        <v>1</v>
      </c>
      <c r="G13" s="207">
        <v>10000000</v>
      </c>
      <c r="H13" s="207">
        <v>10000000</v>
      </c>
      <c r="I13" s="207"/>
    </row>
    <row r="14" spans="1:10" ht="43.5" customHeight="1" x14ac:dyDescent="0.35">
      <c r="A14" s="205"/>
      <c r="B14" s="206" t="s">
        <v>1496</v>
      </c>
      <c r="C14" s="128" t="s">
        <v>1497</v>
      </c>
      <c r="D14" s="128" t="s">
        <v>1486</v>
      </c>
      <c r="E14" s="207" t="s">
        <v>1487</v>
      </c>
      <c r="F14" s="207">
        <v>2</v>
      </c>
      <c r="G14" s="207"/>
      <c r="H14" s="208"/>
      <c r="I14" s="207"/>
      <c r="J14" s="259"/>
    </row>
    <row r="15" spans="1:10" ht="22.4" customHeight="1" x14ac:dyDescent="0.35">
      <c r="A15" s="210"/>
      <c r="B15" s="211"/>
      <c r="C15" s="211"/>
      <c r="D15" s="211"/>
      <c r="E15" s="212"/>
      <c r="F15" s="212"/>
      <c r="G15" s="213"/>
      <c r="H15" s="214"/>
      <c r="I15" s="212"/>
    </row>
    <row r="16" spans="1:10" ht="22.4" customHeight="1" x14ac:dyDescent="0.35">
      <c r="A16" s="205"/>
      <c r="B16" s="215"/>
      <c r="C16" s="128"/>
      <c r="D16" s="128"/>
      <c r="E16" s="207"/>
      <c r="F16" s="207"/>
      <c r="G16" s="207"/>
      <c r="H16" s="208"/>
      <c r="I16" s="207"/>
    </row>
    <row r="17" spans="1:9" ht="22.4" customHeight="1" x14ac:dyDescent="0.35">
      <c r="A17" s="205"/>
      <c r="B17" s="215"/>
      <c r="C17" s="128"/>
      <c r="D17" s="128"/>
      <c r="E17" s="218"/>
      <c r="F17" s="218"/>
      <c r="G17" s="217"/>
      <c r="H17" s="209"/>
      <c r="I17" s="207"/>
    </row>
    <row r="18" spans="1:9" s="85" customFormat="1" ht="42" customHeight="1" x14ac:dyDescent="0.35">
      <c r="A18" s="203" t="s">
        <v>22</v>
      </c>
      <c r="B18" s="204" t="s">
        <v>480</v>
      </c>
      <c r="C18" s="203"/>
      <c r="D18" s="203"/>
      <c r="E18" s="203"/>
      <c r="F18" s="203"/>
      <c r="G18" s="203"/>
      <c r="H18" s="203"/>
      <c r="I18" s="203"/>
    </row>
    <row r="19" spans="1:9" s="48" customFormat="1" ht="22.4" customHeight="1" x14ac:dyDescent="0.35">
      <c r="A19" s="205"/>
      <c r="B19" s="215"/>
      <c r="C19" s="128"/>
      <c r="D19" s="128"/>
      <c r="E19" s="219"/>
      <c r="F19" s="219"/>
      <c r="G19" s="219"/>
      <c r="H19" s="220">
        <f>SUM(H20:H20)</f>
        <v>0</v>
      </c>
      <c r="I19" s="128"/>
    </row>
    <row r="20" spans="1:9" s="48" customFormat="1" ht="22.4" customHeight="1" x14ac:dyDescent="0.35">
      <c r="A20" s="216"/>
      <c r="B20" s="128"/>
      <c r="C20" s="128"/>
      <c r="D20" s="128"/>
      <c r="E20" s="219"/>
      <c r="F20" s="219"/>
      <c r="G20" s="219"/>
      <c r="H20" s="221"/>
      <c r="I20" s="128"/>
    </row>
    <row r="21" spans="1:9" s="48" customFormat="1" ht="22.4" customHeight="1" x14ac:dyDescent="0.35">
      <c r="A21" s="216"/>
      <c r="B21" s="128"/>
      <c r="C21" s="128"/>
      <c r="D21" s="128"/>
      <c r="E21" s="219"/>
      <c r="F21" s="219"/>
      <c r="G21" s="219"/>
      <c r="H21" s="221"/>
      <c r="I21" s="128"/>
    </row>
    <row r="22" spans="1:9" s="48" customFormat="1" ht="22.4" customHeight="1" x14ac:dyDescent="0.35">
      <c r="A22" s="216"/>
      <c r="B22" s="128"/>
      <c r="C22" s="128"/>
      <c r="D22" s="128"/>
      <c r="E22" s="219"/>
      <c r="F22" s="219"/>
      <c r="G22" s="219"/>
      <c r="H22" s="221"/>
      <c r="I22" s="128"/>
    </row>
    <row r="23" spans="1:9" s="48" customFormat="1" ht="22.4" customHeight="1" x14ac:dyDescent="0.35">
      <c r="A23" s="216"/>
      <c r="B23" s="128"/>
      <c r="C23" s="128"/>
      <c r="D23" s="128"/>
      <c r="E23" s="219"/>
      <c r="F23" s="219"/>
      <c r="G23" s="219"/>
      <c r="H23" s="221"/>
      <c r="I23" s="128"/>
    </row>
    <row r="24" spans="1:9" s="48" customFormat="1" ht="22.4" customHeight="1" x14ac:dyDescent="0.35">
      <c r="A24" s="216"/>
      <c r="B24" s="128"/>
      <c r="C24" s="128"/>
      <c r="D24" s="128"/>
      <c r="E24" s="219"/>
      <c r="F24" s="219"/>
      <c r="G24" s="219"/>
      <c r="H24" s="221"/>
      <c r="I24" s="128"/>
    </row>
    <row r="25" spans="1:9" s="48" customFormat="1" ht="22.4" customHeight="1" x14ac:dyDescent="0.35">
      <c r="A25" s="38"/>
      <c r="B25" s="126"/>
      <c r="C25" s="126"/>
      <c r="D25" s="126"/>
      <c r="E25" s="126"/>
      <c r="F25" s="126"/>
      <c r="G25" s="126"/>
      <c r="H25" s="221"/>
      <c r="I25" s="128"/>
    </row>
    <row r="26" spans="1:9" s="9" customFormat="1" ht="18" customHeight="1" x14ac:dyDescent="0.35">
      <c r="A26" s="1222" t="s">
        <v>257</v>
      </c>
      <c r="B26" s="1222"/>
      <c r="C26" s="130"/>
      <c r="D26" s="130"/>
      <c r="E26" s="126"/>
      <c r="F26" s="126"/>
      <c r="G26" s="126"/>
      <c r="H26" s="220"/>
      <c r="I26" s="128"/>
    </row>
    <row r="27" spans="1:9" s="32" customFormat="1" ht="18" x14ac:dyDescent="0.35">
      <c r="B27" s="31"/>
      <c r="C27" s="88"/>
      <c r="D27" s="97"/>
      <c r="E27" s="96"/>
      <c r="F27" s="96"/>
    </row>
    <row r="28" spans="1:9" s="32" customFormat="1" ht="18" x14ac:dyDescent="0.35">
      <c r="B28" s="664"/>
      <c r="C28" s="664"/>
      <c r="D28" s="812"/>
      <c r="E28" s="1149" t="s">
        <v>435</v>
      </c>
      <c r="F28" s="1149"/>
      <c r="G28" s="1149"/>
      <c r="H28" s="1149"/>
      <c r="I28" s="1149"/>
    </row>
    <row r="29" spans="1:9" ht="15.75" customHeight="1" x14ac:dyDescent="0.35">
      <c r="A29" s="7"/>
      <c r="B29" s="890" t="s">
        <v>23</v>
      </c>
      <c r="C29" s="664"/>
      <c r="D29" s="812"/>
      <c r="E29" s="1143" t="s">
        <v>953</v>
      </c>
      <c r="F29" s="1143"/>
      <c r="G29" s="1143"/>
      <c r="H29" s="1143"/>
      <c r="I29" s="1143"/>
    </row>
    <row r="30" spans="1:9" ht="13.5" customHeight="1" x14ac:dyDescent="0.35">
      <c r="A30" s="7"/>
      <c r="B30" s="901" t="s">
        <v>954</v>
      </c>
      <c r="C30" s="664"/>
      <c r="D30" s="664"/>
      <c r="E30" s="1144" t="s">
        <v>954</v>
      </c>
      <c r="F30" s="1144"/>
      <c r="G30" s="1144"/>
      <c r="H30" s="1144"/>
      <c r="I30" s="1144"/>
    </row>
    <row r="31" spans="1:9" x14ac:dyDescent="0.35">
      <c r="A31" s="7"/>
      <c r="B31" s="8"/>
      <c r="C31" s="8"/>
      <c r="D31" s="8"/>
      <c r="E31" s="8"/>
      <c r="F31" s="8"/>
      <c r="G31" s="8"/>
      <c r="H31" s="8"/>
      <c r="I31" s="9"/>
    </row>
    <row r="32" spans="1:9" x14ac:dyDescent="0.35">
      <c r="A32" s="7"/>
      <c r="B32" s="8"/>
      <c r="C32" s="8"/>
      <c r="D32" s="8"/>
      <c r="E32" s="8"/>
      <c r="F32" s="8"/>
      <c r="G32" s="8"/>
      <c r="H32" s="8"/>
      <c r="I32" s="9"/>
    </row>
    <row r="33" spans="1:9" x14ac:dyDescent="0.35">
      <c r="A33" s="7"/>
      <c r="B33" s="8"/>
      <c r="C33" s="8"/>
      <c r="D33" s="8"/>
      <c r="E33" s="8"/>
      <c r="F33" s="8"/>
      <c r="G33" s="8"/>
      <c r="H33" s="8"/>
      <c r="I33" s="9"/>
    </row>
    <row r="34" spans="1:9" x14ac:dyDescent="0.35">
      <c r="A34" s="7"/>
      <c r="B34" s="8"/>
      <c r="C34" s="8"/>
      <c r="D34" s="8"/>
      <c r="E34" s="8"/>
      <c r="F34" s="8"/>
      <c r="G34" s="8"/>
      <c r="H34" s="8"/>
      <c r="I34" s="9"/>
    </row>
    <row r="35" spans="1:9" x14ac:dyDescent="0.35">
      <c r="A35" s="7"/>
      <c r="B35" s="8"/>
      <c r="C35" s="8"/>
      <c r="D35" s="8"/>
      <c r="E35" s="8"/>
      <c r="F35" s="8"/>
      <c r="G35" s="8"/>
      <c r="H35" s="8"/>
      <c r="I35" s="9"/>
    </row>
    <row r="36" spans="1:9" x14ac:dyDescent="0.35">
      <c r="A36" s="7"/>
      <c r="B36" s="8"/>
      <c r="C36" s="8"/>
      <c r="D36" s="8"/>
      <c r="E36" s="8"/>
      <c r="F36" s="8"/>
      <c r="G36" s="8"/>
      <c r="H36" s="8"/>
      <c r="I36" s="9"/>
    </row>
    <row r="37" spans="1:9" x14ac:dyDescent="0.35">
      <c r="A37" s="7"/>
      <c r="B37" s="8"/>
      <c r="C37" s="8"/>
      <c r="D37" s="8"/>
      <c r="E37" s="8"/>
      <c r="F37" s="8"/>
      <c r="G37" s="8"/>
      <c r="H37" s="8"/>
      <c r="I37" s="9"/>
    </row>
    <row r="38" spans="1:9" x14ac:dyDescent="0.35">
      <c r="A38" s="7"/>
      <c r="B38" s="8"/>
      <c r="C38" s="8"/>
      <c r="D38" s="8"/>
      <c r="E38" s="8"/>
      <c r="F38" s="8"/>
      <c r="G38" s="8"/>
      <c r="H38" s="8"/>
      <c r="I38" s="9"/>
    </row>
    <row r="39" spans="1:9" x14ac:dyDescent="0.35">
      <c r="A39" s="7"/>
      <c r="B39" s="8"/>
      <c r="C39" s="8"/>
      <c r="D39" s="8"/>
      <c r="E39" s="8"/>
      <c r="F39" s="8"/>
      <c r="G39" s="8"/>
      <c r="H39" s="8"/>
      <c r="I39" s="9"/>
    </row>
    <row r="40" spans="1:9" x14ac:dyDescent="0.35">
      <c r="A40" s="7"/>
      <c r="B40" s="8"/>
      <c r="C40" s="8"/>
      <c r="D40" s="8"/>
      <c r="E40" s="8"/>
      <c r="F40" s="8"/>
      <c r="G40" s="8"/>
      <c r="H40" s="8"/>
      <c r="I40" s="9"/>
    </row>
    <row r="41" spans="1:9" x14ac:dyDescent="0.35">
      <c r="A41" s="7"/>
      <c r="B41" s="8"/>
      <c r="C41" s="8"/>
      <c r="D41" s="8"/>
      <c r="E41" s="8"/>
      <c r="F41" s="8"/>
      <c r="G41" s="8"/>
      <c r="H41" s="8"/>
      <c r="I41" s="9"/>
    </row>
    <row r="42" spans="1:9" x14ac:dyDescent="0.35">
      <c r="A42" s="7"/>
      <c r="B42" s="8"/>
      <c r="C42" s="8"/>
      <c r="D42" s="8"/>
      <c r="E42" s="8"/>
      <c r="F42" s="8"/>
      <c r="G42" s="8"/>
      <c r="H42" s="8"/>
      <c r="I42" s="9"/>
    </row>
    <row r="43" spans="1:9" x14ac:dyDescent="0.35">
      <c r="A43" s="7"/>
      <c r="B43" s="8"/>
      <c r="C43" s="8"/>
      <c r="D43" s="8"/>
      <c r="E43" s="8"/>
      <c r="F43" s="8"/>
      <c r="G43" s="8"/>
      <c r="H43" s="8"/>
      <c r="I43" s="9"/>
    </row>
    <row r="44" spans="1:9" x14ac:dyDescent="0.35">
      <c r="A44" s="7"/>
      <c r="B44" s="8"/>
      <c r="C44" s="8"/>
      <c r="D44" s="8"/>
      <c r="E44" s="8"/>
      <c r="F44" s="8"/>
      <c r="G44" s="8"/>
      <c r="H44" s="8"/>
      <c r="I44" s="9"/>
    </row>
    <row r="45" spans="1:9" x14ac:dyDescent="0.35">
      <c r="A45" s="7"/>
      <c r="B45" s="8"/>
      <c r="C45" s="8"/>
      <c r="D45" s="8"/>
      <c r="E45" s="8"/>
      <c r="F45" s="8"/>
      <c r="G45" s="8"/>
      <c r="H45" s="8"/>
      <c r="I45" s="9"/>
    </row>
    <row r="46" spans="1:9" x14ac:dyDescent="0.35">
      <c r="A46" s="7"/>
      <c r="B46" s="8"/>
      <c r="C46" s="8"/>
      <c r="D46" s="8"/>
      <c r="E46" s="8"/>
      <c r="F46" s="8"/>
      <c r="G46" s="8"/>
      <c r="H46" s="8"/>
      <c r="I46" s="9"/>
    </row>
    <row r="47" spans="1:9" x14ac:dyDescent="0.35">
      <c r="A47" s="7"/>
      <c r="B47" s="8"/>
      <c r="C47" s="8"/>
      <c r="D47" s="8"/>
      <c r="E47" s="8"/>
      <c r="F47" s="8"/>
      <c r="G47" s="8"/>
      <c r="H47" s="8"/>
      <c r="I47" s="9"/>
    </row>
    <row r="48" spans="1:9" x14ac:dyDescent="0.35">
      <c r="A48" s="7"/>
      <c r="B48" s="8"/>
      <c r="C48" s="8"/>
      <c r="D48" s="8"/>
      <c r="E48" s="8"/>
      <c r="F48" s="8"/>
      <c r="G48" s="8"/>
      <c r="H48" s="8"/>
      <c r="I48" s="9"/>
    </row>
    <row r="49" spans="1:9" x14ac:dyDescent="0.35">
      <c r="A49" s="7"/>
      <c r="B49" s="8"/>
      <c r="C49" s="8"/>
      <c r="D49" s="8"/>
      <c r="E49" s="8"/>
      <c r="F49" s="8"/>
      <c r="G49" s="8"/>
      <c r="H49" s="8"/>
      <c r="I49" s="9"/>
    </row>
    <row r="50" spans="1:9" x14ac:dyDescent="0.35">
      <c r="A50" s="7"/>
      <c r="B50" s="8"/>
      <c r="C50" s="8"/>
      <c r="D50" s="8"/>
      <c r="E50" s="8"/>
      <c r="F50" s="8"/>
      <c r="G50" s="8"/>
      <c r="H50" s="8"/>
      <c r="I50" s="9"/>
    </row>
    <row r="51" spans="1:9" x14ac:dyDescent="0.35">
      <c r="A51" s="7"/>
      <c r="B51" s="8"/>
      <c r="C51" s="8"/>
      <c r="D51" s="8"/>
      <c r="E51" s="8"/>
      <c r="F51" s="8"/>
      <c r="G51" s="8"/>
      <c r="H51" s="8"/>
      <c r="I51" s="9"/>
    </row>
    <row r="52" spans="1:9" x14ac:dyDescent="0.35">
      <c r="A52" s="7"/>
      <c r="B52" s="8"/>
      <c r="C52" s="8"/>
      <c r="D52" s="8"/>
      <c r="E52" s="8"/>
      <c r="F52" s="8"/>
      <c r="G52" s="8"/>
      <c r="H52" s="8"/>
      <c r="I52" s="9"/>
    </row>
  </sheetData>
  <mergeCells count="7">
    <mergeCell ref="E30:I30"/>
    <mergeCell ref="E28:I28"/>
    <mergeCell ref="E5:I5"/>
    <mergeCell ref="A6:I6"/>
    <mergeCell ref="A7:I7"/>
    <mergeCell ref="A26:B26"/>
    <mergeCell ref="E29:I29"/>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J20"/>
  <sheetViews>
    <sheetView zoomScale="88" workbookViewId="0">
      <selection activeCell="B10" sqref="B10"/>
    </sheetView>
  </sheetViews>
  <sheetFormatPr defaultRowHeight="14.5" x14ac:dyDescent="0.35"/>
  <cols>
    <col min="1" max="1" width="5.90625" style="2" customWidth="1"/>
    <col min="2" max="2" width="29.36328125" style="2" customWidth="1"/>
    <col min="3" max="3" width="16.453125" style="2" customWidth="1"/>
    <col min="4" max="4" width="11.08984375" style="2" customWidth="1"/>
    <col min="5" max="7" width="9" style="2"/>
    <col min="8" max="8" width="16" style="2" customWidth="1"/>
    <col min="9" max="9" width="14.90625" style="2" customWidth="1"/>
    <col min="10" max="10" width="20" style="2" customWidth="1"/>
    <col min="11" max="257" width="9" style="2"/>
    <col min="258" max="258" width="29.36328125" style="2" customWidth="1"/>
    <col min="259" max="259" width="16.453125" style="2" customWidth="1"/>
    <col min="260" max="260" width="11.08984375" style="2" customWidth="1"/>
    <col min="261" max="263" width="9" style="2"/>
    <col min="264" max="264" width="16" style="2" customWidth="1"/>
    <col min="265" max="265" width="14.90625" style="2" customWidth="1"/>
    <col min="266" max="266" width="20" style="2" customWidth="1"/>
    <col min="267" max="513" width="9" style="2"/>
    <col min="514" max="514" width="29.36328125" style="2" customWidth="1"/>
    <col min="515" max="515" width="16.453125" style="2" customWidth="1"/>
    <col min="516" max="516" width="11.08984375" style="2" customWidth="1"/>
    <col min="517" max="519" width="9" style="2"/>
    <col min="520" max="520" width="16" style="2" customWidth="1"/>
    <col min="521" max="521" width="14.90625" style="2" customWidth="1"/>
    <col min="522" max="522" width="20" style="2" customWidth="1"/>
    <col min="523" max="769" width="9" style="2"/>
    <col min="770" max="770" width="29.36328125" style="2" customWidth="1"/>
    <col min="771" max="771" width="16.453125" style="2" customWidth="1"/>
    <col min="772" max="772" width="11.08984375" style="2" customWidth="1"/>
    <col min="773" max="775" width="9" style="2"/>
    <col min="776" max="776" width="16" style="2" customWidth="1"/>
    <col min="777" max="777" width="14.90625" style="2" customWidth="1"/>
    <col min="778" max="778" width="20" style="2" customWidth="1"/>
    <col min="779" max="1025" width="9" style="2"/>
    <col min="1026" max="1026" width="29.36328125" style="2" customWidth="1"/>
    <col min="1027" max="1027" width="16.453125" style="2" customWidth="1"/>
    <col min="1028" max="1028" width="11.08984375" style="2" customWidth="1"/>
    <col min="1029" max="1031" width="9" style="2"/>
    <col min="1032" max="1032" width="16" style="2" customWidth="1"/>
    <col min="1033" max="1033" width="14.90625" style="2" customWidth="1"/>
    <col min="1034" max="1034" width="20" style="2" customWidth="1"/>
    <col min="1035" max="1281" width="9" style="2"/>
    <col min="1282" max="1282" width="29.36328125" style="2" customWidth="1"/>
    <col min="1283" max="1283" width="16.453125" style="2" customWidth="1"/>
    <col min="1284" max="1284" width="11.08984375" style="2" customWidth="1"/>
    <col min="1285" max="1287" width="9" style="2"/>
    <col min="1288" max="1288" width="16" style="2" customWidth="1"/>
    <col min="1289" max="1289" width="14.90625" style="2" customWidth="1"/>
    <col min="1290" max="1290" width="20" style="2" customWidth="1"/>
    <col min="1291" max="1537" width="9" style="2"/>
    <col min="1538" max="1538" width="29.36328125" style="2" customWidth="1"/>
    <col min="1539" max="1539" width="16.453125" style="2" customWidth="1"/>
    <col min="1540" max="1540" width="11.08984375" style="2" customWidth="1"/>
    <col min="1541" max="1543" width="9" style="2"/>
    <col min="1544" max="1544" width="16" style="2" customWidth="1"/>
    <col min="1545" max="1545" width="14.90625" style="2" customWidth="1"/>
    <col min="1546" max="1546" width="20" style="2" customWidth="1"/>
    <col min="1547" max="1793" width="9" style="2"/>
    <col min="1794" max="1794" width="29.36328125" style="2" customWidth="1"/>
    <col min="1795" max="1795" width="16.453125" style="2" customWidth="1"/>
    <col min="1796" max="1796" width="11.08984375" style="2" customWidth="1"/>
    <col min="1797" max="1799" width="9" style="2"/>
    <col min="1800" max="1800" width="16" style="2" customWidth="1"/>
    <col min="1801" max="1801" width="14.90625" style="2" customWidth="1"/>
    <col min="1802" max="1802" width="20" style="2" customWidth="1"/>
    <col min="1803" max="2049" width="9" style="2"/>
    <col min="2050" max="2050" width="29.36328125" style="2" customWidth="1"/>
    <col min="2051" max="2051" width="16.453125" style="2" customWidth="1"/>
    <col min="2052" max="2052" width="11.08984375" style="2" customWidth="1"/>
    <col min="2053" max="2055" width="9" style="2"/>
    <col min="2056" max="2056" width="16" style="2" customWidth="1"/>
    <col min="2057" max="2057" width="14.90625" style="2" customWidth="1"/>
    <col min="2058" max="2058" width="20" style="2" customWidth="1"/>
    <col min="2059" max="2305" width="9" style="2"/>
    <col min="2306" max="2306" width="29.36328125" style="2" customWidth="1"/>
    <col min="2307" max="2307" width="16.453125" style="2" customWidth="1"/>
    <col min="2308" max="2308" width="11.08984375" style="2" customWidth="1"/>
    <col min="2309" max="2311" width="9" style="2"/>
    <col min="2312" max="2312" width="16" style="2" customWidth="1"/>
    <col min="2313" max="2313" width="14.90625" style="2" customWidth="1"/>
    <col min="2314" max="2314" width="20" style="2" customWidth="1"/>
    <col min="2315" max="2561" width="9" style="2"/>
    <col min="2562" max="2562" width="29.36328125" style="2" customWidth="1"/>
    <col min="2563" max="2563" width="16.453125" style="2" customWidth="1"/>
    <col min="2564" max="2564" width="11.08984375" style="2" customWidth="1"/>
    <col min="2565" max="2567" width="9" style="2"/>
    <col min="2568" max="2568" width="16" style="2" customWidth="1"/>
    <col min="2569" max="2569" width="14.90625" style="2" customWidth="1"/>
    <col min="2570" max="2570" width="20" style="2" customWidth="1"/>
    <col min="2571" max="2817" width="9" style="2"/>
    <col min="2818" max="2818" width="29.36328125" style="2" customWidth="1"/>
    <col min="2819" max="2819" width="16.453125" style="2" customWidth="1"/>
    <col min="2820" max="2820" width="11.08984375" style="2" customWidth="1"/>
    <col min="2821" max="2823" width="9" style="2"/>
    <col min="2824" max="2824" width="16" style="2" customWidth="1"/>
    <col min="2825" max="2825" width="14.90625" style="2" customWidth="1"/>
    <col min="2826" max="2826" width="20" style="2" customWidth="1"/>
    <col min="2827" max="3073" width="9" style="2"/>
    <col min="3074" max="3074" width="29.36328125" style="2" customWidth="1"/>
    <col min="3075" max="3075" width="16.453125" style="2" customWidth="1"/>
    <col min="3076" max="3076" width="11.08984375" style="2" customWidth="1"/>
    <col min="3077" max="3079" width="9" style="2"/>
    <col min="3080" max="3080" width="16" style="2" customWidth="1"/>
    <col min="3081" max="3081" width="14.90625" style="2" customWidth="1"/>
    <col min="3082" max="3082" width="20" style="2" customWidth="1"/>
    <col min="3083" max="3329" width="9" style="2"/>
    <col min="3330" max="3330" width="29.36328125" style="2" customWidth="1"/>
    <col min="3331" max="3331" width="16.453125" style="2" customWidth="1"/>
    <col min="3332" max="3332" width="11.08984375" style="2" customWidth="1"/>
    <col min="3333" max="3335" width="9" style="2"/>
    <col min="3336" max="3336" width="16" style="2" customWidth="1"/>
    <col min="3337" max="3337" width="14.90625" style="2" customWidth="1"/>
    <col min="3338" max="3338" width="20" style="2" customWidth="1"/>
    <col min="3339" max="3585" width="9" style="2"/>
    <col min="3586" max="3586" width="29.36328125" style="2" customWidth="1"/>
    <col min="3587" max="3587" width="16.453125" style="2" customWidth="1"/>
    <col min="3588" max="3588" width="11.08984375" style="2" customWidth="1"/>
    <col min="3589" max="3591" width="9" style="2"/>
    <col min="3592" max="3592" width="16" style="2" customWidth="1"/>
    <col min="3593" max="3593" width="14.90625" style="2" customWidth="1"/>
    <col min="3594" max="3594" width="20" style="2" customWidth="1"/>
    <col min="3595" max="3841" width="9" style="2"/>
    <col min="3842" max="3842" width="29.36328125" style="2" customWidth="1"/>
    <col min="3843" max="3843" width="16.453125" style="2" customWidth="1"/>
    <col min="3844" max="3844" width="11.08984375" style="2" customWidth="1"/>
    <col min="3845" max="3847" width="9" style="2"/>
    <col min="3848" max="3848" width="16" style="2" customWidth="1"/>
    <col min="3849" max="3849" width="14.90625" style="2" customWidth="1"/>
    <col min="3850" max="3850" width="20" style="2" customWidth="1"/>
    <col min="3851" max="4097" width="9" style="2"/>
    <col min="4098" max="4098" width="29.36328125" style="2" customWidth="1"/>
    <col min="4099" max="4099" width="16.453125" style="2" customWidth="1"/>
    <col min="4100" max="4100" width="11.08984375" style="2" customWidth="1"/>
    <col min="4101" max="4103" width="9" style="2"/>
    <col min="4104" max="4104" width="16" style="2" customWidth="1"/>
    <col min="4105" max="4105" width="14.90625" style="2" customWidth="1"/>
    <col min="4106" max="4106" width="20" style="2" customWidth="1"/>
    <col min="4107" max="4353" width="9" style="2"/>
    <col min="4354" max="4354" width="29.36328125" style="2" customWidth="1"/>
    <col min="4355" max="4355" width="16.453125" style="2" customWidth="1"/>
    <col min="4356" max="4356" width="11.08984375" style="2" customWidth="1"/>
    <col min="4357" max="4359" width="9" style="2"/>
    <col min="4360" max="4360" width="16" style="2" customWidth="1"/>
    <col min="4361" max="4361" width="14.90625" style="2" customWidth="1"/>
    <col min="4362" max="4362" width="20" style="2" customWidth="1"/>
    <col min="4363" max="4609" width="9" style="2"/>
    <col min="4610" max="4610" width="29.36328125" style="2" customWidth="1"/>
    <col min="4611" max="4611" width="16.453125" style="2" customWidth="1"/>
    <col min="4612" max="4612" width="11.08984375" style="2" customWidth="1"/>
    <col min="4613" max="4615" width="9" style="2"/>
    <col min="4616" max="4616" width="16" style="2" customWidth="1"/>
    <col min="4617" max="4617" width="14.90625" style="2" customWidth="1"/>
    <col min="4618" max="4618" width="20" style="2" customWidth="1"/>
    <col min="4619" max="4865" width="9" style="2"/>
    <col min="4866" max="4866" width="29.36328125" style="2" customWidth="1"/>
    <col min="4867" max="4867" width="16.453125" style="2" customWidth="1"/>
    <col min="4868" max="4868" width="11.08984375" style="2" customWidth="1"/>
    <col min="4869" max="4871" width="9" style="2"/>
    <col min="4872" max="4872" width="16" style="2" customWidth="1"/>
    <col min="4873" max="4873" width="14.90625" style="2" customWidth="1"/>
    <col min="4874" max="4874" width="20" style="2" customWidth="1"/>
    <col min="4875" max="5121" width="9" style="2"/>
    <col min="5122" max="5122" width="29.36328125" style="2" customWidth="1"/>
    <col min="5123" max="5123" width="16.453125" style="2" customWidth="1"/>
    <col min="5124" max="5124" width="11.08984375" style="2" customWidth="1"/>
    <col min="5125" max="5127" width="9" style="2"/>
    <col min="5128" max="5128" width="16" style="2" customWidth="1"/>
    <col min="5129" max="5129" width="14.90625" style="2" customWidth="1"/>
    <col min="5130" max="5130" width="20" style="2" customWidth="1"/>
    <col min="5131" max="5377" width="9" style="2"/>
    <col min="5378" max="5378" width="29.36328125" style="2" customWidth="1"/>
    <col min="5379" max="5379" width="16.453125" style="2" customWidth="1"/>
    <col min="5380" max="5380" width="11.08984375" style="2" customWidth="1"/>
    <col min="5381" max="5383" width="9" style="2"/>
    <col min="5384" max="5384" width="16" style="2" customWidth="1"/>
    <col min="5385" max="5385" width="14.90625" style="2" customWidth="1"/>
    <col min="5386" max="5386" width="20" style="2" customWidth="1"/>
    <col min="5387" max="5633" width="9" style="2"/>
    <col min="5634" max="5634" width="29.36328125" style="2" customWidth="1"/>
    <col min="5635" max="5635" width="16.453125" style="2" customWidth="1"/>
    <col min="5636" max="5636" width="11.08984375" style="2" customWidth="1"/>
    <col min="5637" max="5639" width="9" style="2"/>
    <col min="5640" max="5640" width="16" style="2" customWidth="1"/>
    <col min="5641" max="5641" width="14.90625" style="2" customWidth="1"/>
    <col min="5642" max="5642" width="20" style="2" customWidth="1"/>
    <col min="5643" max="5889" width="9" style="2"/>
    <col min="5890" max="5890" width="29.36328125" style="2" customWidth="1"/>
    <col min="5891" max="5891" width="16.453125" style="2" customWidth="1"/>
    <col min="5892" max="5892" width="11.08984375" style="2" customWidth="1"/>
    <col min="5893" max="5895" width="9" style="2"/>
    <col min="5896" max="5896" width="16" style="2" customWidth="1"/>
    <col min="5897" max="5897" width="14.90625" style="2" customWidth="1"/>
    <col min="5898" max="5898" width="20" style="2" customWidth="1"/>
    <col min="5899" max="6145" width="9" style="2"/>
    <col min="6146" max="6146" width="29.36328125" style="2" customWidth="1"/>
    <col min="6147" max="6147" width="16.453125" style="2" customWidth="1"/>
    <col min="6148" max="6148" width="11.08984375" style="2" customWidth="1"/>
    <col min="6149" max="6151" width="9" style="2"/>
    <col min="6152" max="6152" width="16" style="2" customWidth="1"/>
    <col min="6153" max="6153" width="14.90625" style="2" customWidth="1"/>
    <col min="6154" max="6154" width="20" style="2" customWidth="1"/>
    <col min="6155" max="6401" width="9" style="2"/>
    <col min="6402" max="6402" width="29.36328125" style="2" customWidth="1"/>
    <col min="6403" max="6403" width="16.453125" style="2" customWidth="1"/>
    <col min="6404" max="6404" width="11.08984375" style="2" customWidth="1"/>
    <col min="6405" max="6407" width="9" style="2"/>
    <col min="6408" max="6408" width="16" style="2" customWidth="1"/>
    <col min="6409" max="6409" width="14.90625" style="2" customWidth="1"/>
    <col min="6410" max="6410" width="20" style="2" customWidth="1"/>
    <col min="6411" max="6657" width="9" style="2"/>
    <col min="6658" max="6658" width="29.36328125" style="2" customWidth="1"/>
    <col min="6659" max="6659" width="16.453125" style="2" customWidth="1"/>
    <col min="6660" max="6660" width="11.08984375" style="2" customWidth="1"/>
    <col min="6661" max="6663" width="9" style="2"/>
    <col min="6664" max="6664" width="16" style="2" customWidth="1"/>
    <col min="6665" max="6665" width="14.90625" style="2" customWidth="1"/>
    <col min="6666" max="6666" width="20" style="2" customWidth="1"/>
    <col min="6667" max="6913" width="9" style="2"/>
    <col min="6914" max="6914" width="29.36328125" style="2" customWidth="1"/>
    <col min="6915" max="6915" width="16.453125" style="2" customWidth="1"/>
    <col min="6916" max="6916" width="11.08984375" style="2" customWidth="1"/>
    <col min="6917" max="6919" width="9" style="2"/>
    <col min="6920" max="6920" width="16" style="2" customWidth="1"/>
    <col min="6921" max="6921" width="14.90625" style="2" customWidth="1"/>
    <col min="6922" max="6922" width="20" style="2" customWidth="1"/>
    <col min="6923" max="7169" width="9" style="2"/>
    <col min="7170" max="7170" width="29.36328125" style="2" customWidth="1"/>
    <col min="7171" max="7171" width="16.453125" style="2" customWidth="1"/>
    <col min="7172" max="7172" width="11.08984375" style="2" customWidth="1"/>
    <col min="7173" max="7175" width="9" style="2"/>
    <col min="7176" max="7176" width="16" style="2" customWidth="1"/>
    <col min="7177" max="7177" width="14.90625" style="2" customWidth="1"/>
    <col min="7178" max="7178" width="20" style="2" customWidth="1"/>
    <col min="7179" max="7425" width="9" style="2"/>
    <col min="7426" max="7426" width="29.36328125" style="2" customWidth="1"/>
    <col min="7427" max="7427" width="16.453125" style="2" customWidth="1"/>
    <col min="7428" max="7428" width="11.08984375" style="2" customWidth="1"/>
    <col min="7429" max="7431" width="9" style="2"/>
    <col min="7432" max="7432" width="16" style="2" customWidth="1"/>
    <col min="7433" max="7433" width="14.90625" style="2" customWidth="1"/>
    <col min="7434" max="7434" width="20" style="2" customWidth="1"/>
    <col min="7435" max="7681" width="9" style="2"/>
    <col min="7682" max="7682" width="29.36328125" style="2" customWidth="1"/>
    <col min="7683" max="7683" width="16.453125" style="2" customWidth="1"/>
    <col min="7684" max="7684" width="11.08984375" style="2" customWidth="1"/>
    <col min="7685" max="7687" width="9" style="2"/>
    <col min="7688" max="7688" width="16" style="2" customWidth="1"/>
    <col min="7689" max="7689" width="14.90625" style="2" customWidth="1"/>
    <col min="7690" max="7690" width="20" style="2" customWidth="1"/>
    <col min="7691" max="7937" width="9" style="2"/>
    <col min="7938" max="7938" width="29.36328125" style="2" customWidth="1"/>
    <col min="7939" max="7939" width="16.453125" style="2" customWidth="1"/>
    <col min="7940" max="7940" width="11.08984375" style="2" customWidth="1"/>
    <col min="7941" max="7943" width="9" style="2"/>
    <col min="7944" max="7944" width="16" style="2" customWidth="1"/>
    <col min="7945" max="7945" width="14.90625" style="2" customWidth="1"/>
    <col min="7946" max="7946" width="20" style="2" customWidth="1"/>
    <col min="7947" max="8193" width="9" style="2"/>
    <col min="8194" max="8194" width="29.36328125" style="2" customWidth="1"/>
    <col min="8195" max="8195" width="16.453125" style="2" customWidth="1"/>
    <col min="8196" max="8196" width="11.08984375" style="2" customWidth="1"/>
    <col min="8197" max="8199" width="9" style="2"/>
    <col min="8200" max="8200" width="16" style="2" customWidth="1"/>
    <col min="8201" max="8201" width="14.90625" style="2" customWidth="1"/>
    <col min="8202" max="8202" width="20" style="2" customWidth="1"/>
    <col min="8203" max="8449" width="9" style="2"/>
    <col min="8450" max="8450" width="29.36328125" style="2" customWidth="1"/>
    <col min="8451" max="8451" width="16.453125" style="2" customWidth="1"/>
    <col min="8452" max="8452" width="11.08984375" style="2" customWidth="1"/>
    <col min="8453" max="8455" width="9" style="2"/>
    <col min="8456" max="8456" width="16" style="2" customWidth="1"/>
    <col min="8457" max="8457" width="14.90625" style="2" customWidth="1"/>
    <col min="8458" max="8458" width="20" style="2" customWidth="1"/>
    <col min="8459" max="8705" width="9" style="2"/>
    <col min="8706" max="8706" width="29.36328125" style="2" customWidth="1"/>
    <col min="8707" max="8707" width="16.453125" style="2" customWidth="1"/>
    <col min="8708" max="8708" width="11.08984375" style="2" customWidth="1"/>
    <col min="8709" max="8711" width="9" style="2"/>
    <col min="8712" max="8712" width="16" style="2" customWidth="1"/>
    <col min="8713" max="8713" width="14.90625" style="2" customWidth="1"/>
    <col min="8714" max="8714" width="20" style="2" customWidth="1"/>
    <col min="8715" max="8961" width="9" style="2"/>
    <col min="8962" max="8962" width="29.36328125" style="2" customWidth="1"/>
    <col min="8963" max="8963" width="16.453125" style="2" customWidth="1"/>
    <col min="8964" max="8964" width="11.08984375" style="2" customWidth="1"/>
    <col min="8965" max="8967" width="9" style="2"/>
    <col min="8968" max="8968" width="16" style="2" customWidth="1"/>
    <col min="8969" max="8969" width="14.90625" style="2" customWidth="1"/>
    <col min="8970" max="8970" width="20" style="2" customWidth="1"/>
    <col min="8971" max="9217" width="9" style="2"/>
    <col min="9218" max="9218" width="29.36328125" style="2" customWidth="1"/>
    <col min="9219" max="9219" width="16.453125" style="2" customWidth="1"/>
    <col min="9220" max="9220" width="11.08984375" style="2" customWidth="1"/>
    <col min="9221" max="9223" width="9" style="2"/>
    <col min="9224" max="9224" width="16" style="2" customWidth="1"/>
    <col min="9225" max="9225" width="14.90625" style="2" customWidth="1"/>
    <col min="9226" max="9226" width="20" style="2" customWidth="1"/>
    <col min="9227" max="9473" width="9" style="2"/>
    <col min="9474" max="9474" width="29.36328125" style="2" customWidth="1"/>
    <col min="9475" max="9475" width="16.453125" style="2" customWidth="1"/>
    <col min="9476" max="9476" width="11.08984375" style="2" customWidth="1"/>
    <col min="9477" max="9479" width="9" style="2"/>
    <col min="9480" max="9480" width="16" style="2" customWidth="1"/>
    <col min="9481" max="9481" width="14.90625" style="2" customWidth="1"/>
    <col min="9482" max="9482" width="20" style="2" customWidth="1"/>
    <col min="9483" max="9729" width="9" style="2"/>
    <col min="9730" max="9730" width="29.36328125" style="2" customWidth="1"/>
    <col min="9731" max="9731" width="16.453125" style="2" customWidth="1"/>
    <col min="9732" max="9732" width="11.08984375" style="2" customWidth="1"/>
    <col min="9733" max="9735" width="9" style="2"/>
    <col min="9736" max="9736" width="16" style="2" customWidth="1"/>
    <col min="9737" max="9737" width="14.90625" style="2" customWidth="1"/>
    <col min="9738" max="9738" width="20" style="2" customWidth="1"/>
    <col min="9739" max="9985" width="9" style="2"/>
    <col min="9986" max="9986" width="29.36328125" style="2" customWidth="1"/>
    <col min="9987" max="9987" width="16.453125" style="2" customWidth="1"/>
    <col min="9988" max="9988" width="11.08984375" style="2" customWidth="1"/>
    <col min="9989" max="9991" width="9" style="2"/>
    <col min="9992" max="9992" width="16" style="2" customWidth="1"/>
    <col min="9993" max="9993" width="14.90625" style="2" customWidth="1"/>
    <col min="9994" max="9994" width="20" style="2" customWidth="1"/>
    <col min="9995" max="10241" width="9" style="2"/>
    <col min="10242" max="10242" width="29.36328125" style="2" customWidth="1"/>
    <col min="10243" max="10243" width="16.453125" style="2" customWidth="1"/>
    <col min="10244" max="10244" width="11.08984375" style="2" customWidth="1"/>
    <col min="10245" max="10247" width="9" style="2"/>
    <col min="10248" max="10248" width="16" style="2" customWidth="1"/>
    <col min="10249" max="10249" width="14.90625" style="2" customWidth="1"/>
    <col min="10250" max="10250" width="20" style="2" customWidth="1"/>
    <col min="10251" max="10497" width="9" style="2"/>
    <col min="10498" max="10498" width="29.36328125" style="2" customWidth="1"/>
    <col min="10499" max="10499" width="16.453125" style="2" customWidth="1"/>
    <col min="10500" max="10500" width="11.08984375" style="2" customWidth="1"/>
    <col min="10501" max="10503" width="9" style="2"/>
    <col min="10504" max="10504" width="16" style="2" customWidth="1"/>
    <col min="10505" max="10505" width="14.90625" style="2" customWidth="1"/>
    <col min="10506" max="10506" width="20" style="2" customWidth="1"/>
    <col min="10507" max="10753" width="9" style="2"/>
    <col min="10754" max="10754" width="29.36328125" style="2" customWidth="1"/>
    <col min="10755" max="10755" width="16.453125" style="2" customWidth="1"/>
    <col min="10756" max="10756" width="11.08984375" style="2" customWidth="1"/>
    <col min="10757" max="10759" width="9" style="2"/>
    <col min="10760" max="10760" width="16" style="2" customWidth="1"/>
    <col min="10761" max="10761" width="14.90625" style="2" customWidth="1"/>
    <col min="10762" max="10762" width="20" style="2" customWidth="1"/>
    <col min="10763" max="11009" width="9" style="2"/>
    <col min="11010" max="11010" width="29.36328125" style="2" customWidth="1"/>
    <col min="11011" max="11011" width="16.453125" style="2" customWidth="1"/>
    <col min="11012" max="11012" width="11.08984375" style="2" customWidth="1"/>
    <col min="11013" max="11015" width="9" style="2"/>
    <col min="11016" max="11016" width="16" style="2" customWidth="1"/>
    <col min="11017" max="11017" width="14.90625" style="2" customWidth="1"/>
    <col min="11018" max="11018" width="20" style="2" customWidth="1"/>
    <col min="11019" max="11265" width="9" style="2"/>
    <col min="11266" max="11266" width="29.36328125" style="2" customWidth="1"/>
    <col min="11267" max="11267" width="16.453125" style="2" customWidth="1"/>
    <col min="11268" max="11268" width="11.08984375" style="2" customWidth="1"/>
    <col min="11269" max="11271" width="9" style="2"/>
    <col min="11272" max="11272" width="16" style="2" customWidth="1"/>
    <col min="11273" max="11273" width="14.90625" style="2" customWidth="1"/>
    <col min="11274" max="11274" width="20" style="2" customWidth="1"/>
    <col min="11275" max="11521" width="9" style="2"/>
    <col min="11522" max="11522" width="29.36328125" style="2" customWidth="1"/>
    <col min="11523" max="11523" width="16.453125" style="2" customWidth="1"/>
    <col min="11524" max="11524" width="11.08984375" style="2" customWidth="1"/>
    <col min="11525" max="11527" width="9" style="2"/>
    <col min="11528" max="11528" width="16" style="2" customWidth="1"/>
    <col min="11529" max="11529" width="14.90625" style="2" customWidth="1"/>
    <col min="11530" max="11530" width="20" style="2" customWidth="1"/>
    <col min="11531" max="11777" width="9" style="2"/>
    <col min="11778" max="11778" width="29.36328125" style="2" customWidth="1"/>
    <col min="11779" max="11779" width="16.453125" style="2" customWidth="1"/>
    <col min="11780" max="11780" width="11.08984375" style="2" customWidth="1"/>
    <col min="11781" max="11783" width="9" style="2"/>
    <col min="11784" max="11784" width="16" style="2" customWidth="1"/>
    <col min="11785" max="11785" width="14.90625" style="2" customWidth="1"/>
    <col min="11786" max="11786" width="20" style="2" customWidth="1"/>
    <col min="11787" max="12033" width="9" style="2"/>
    <col min="12034" max="12034" width="29.36328125" style="2" customWidth="1"/>
    <col min="12035" max="12035" width="16.453125" style="2" customWidth="1"/>
    <col min="12036" max="12036" width="11.08984375" style="2" customWidth="1"/>
    <col min="12037" max="12039" width="9" style="2"/>
    <col min="12040" max="12040" width="16" style="2" customWidth="1"/>
    <col min="12041" max="12041" width="14.90625" style="2" customWidth="1"/>
    <col min="12042" max="12042" width="20" style="2" customWidth="1"/>
    <col min="12043" max="12289" width="9" style="2"/>
    <col min="12290" max="12290" width="29.36328125" style="2" customWidth="1"/>
    <col min="12291" max="12291" width="16.453125" style="2" customWidth="1"/>
    <col min="12292" max="12292" width="11.08984375" style="2" customWidth="1"/>
    <col min="12293" max="12295" width="9" style="2"/>
    <col min="12296" max="12296" width="16" style="2" customWidth="1"/>
    <col min="12297" max="12297" width="14.90625" style="2" customWidth="1"/>
    <col min="12298" max="12298" width="20" style="2" customWidth="1"/>
    <col min="12299" max="12545" width="9" style="2"/>
    <col min="12546" max="12546" width="29.36328125" style="2" customWidth="1"/>
    <col min="12547" max="12547" width="16.453125" style="2" customWidth="1"/>
    <col min="12548" max="12548" width="11.08984375" style="2" customWidth="1"/>
    <col min="12549" max="12551" width="9" style="2"/>
    <col min="12552" max="12552" width="16" style="2" customWidth="1"/>
    <col min="12553" max="12553" width="14.90625" style="2" customWidth="1"/>
    <col min="12554" max="12554" width="20" style="2" customWidth="1"/>
    <col min="12555" max="12801" width="9" style="2"/>
    <col min="12802" max="12802" width="29.36328125" style="2" customWidth="1"/>
    <col min="12803" max="12803" width="16.453125" style="2" customWidth="1"/>
    <col min="12804" max="12804" width="11.08984375" style="2" customWidth="1"/>
    <col min="12805" max="12807" width="9" style="2"/>
    <col min="12808" max="12808" width="16" style="2" customWidth="1"/>
    <col min="12809" max="12809" width="14.90625" style="2" customWidth="1"/>
    <col min="12810" max="12810" width="20" style="2" customWidth="1"/>
    <col min="12811" max="13057" width="9" style="2"/>
    <col min="13058" max="13058" width="29.36328125" style="2" customWidth="1"/>
    <col min="13059" max="13059" width="16.453125" style="2" customWidth="1"/>
    <col min="13060" max="13060" width="11.08984375" style="2" customWidth="1"/>
    <col min="13061" max="13063" width="9" style="2"/>
    <col min="13064" max="13064" width="16" style="2" customWidth="1"/>
    <col min="13065" max="13065" width="14.90625" style="2" customWidth="1"/>
    <col min="13066" max="13066" width="20" style="2" customWidth="1"/>
    <col min="13067" max="13313" width="9" style="2"/>
    <col min="13314" max="13314" width="29.36328125" style="2" customWidth="1"/>
    <col min="13315" max="13315" width="16.453125" style="2" customWidth="1"/>
    <col min="13316" max="13316" width="11.08984375" style="2" customWidth="1"/>
    <col min="13317" max="13319" width="9" style="2"/>
    <col min="13320" max="13320" width="16" style="2" customWidth="1"/>
    <col min="13321" max="13321" width="14.90625" style="2" customWidth="1"/>
    <col min="13322" max="13322" width="20" style="2" customWidth="1"/>
    <col min="13323" max="13569" width="9" style="2"/>
    <col min="13570" max="13570" width="29.36328125" style="2" customWidth="1"/>
    <col min="13571" max="13571" width="16.453125" style="2" customWidth="1"/>
    <col min="13572" max="13572" width="11.08984375" style="2" customWidth="1"/>
    <col min="13573" max="13575" width="9" style="2"/>
    <col min="13576" max="13576" width="16" style="2" customWidth="1"/>
    <col min="13577" max="13577" width="14.90625" style="2" customWidth="1"/>
    <col min="13578" max="13578" width="20" style="2" customWidth="1"/>
    <col min="13579" max="13825" width="9" style="2"/>
    <col min="13826" max="13826" width="29.36328125" style="2" customWidth="1"/>
    <col min="13827" max="13827" width="16.453125" style="2" customWidth="1"/>
    <col min="13828" max="13828" width="11.08984375" style="2" customWidth="1"/>
    <col min="13829" max="13831" width="9" style="2"/>
    <col min="13832" max="13832" width="16" style="2" customWidth="1"/>
    <col min="13833" max="13833" width="14.90625" style="2" customWidth="1"/>
    <col min="13834" max="13834" width="20" style="2" customWidth="1"/>
    <col min="13835" max="14081" width="9" style="2"/>
    <col min="14082" max="14082" width="29.36328125" style="2" customWidth="1"/>
    <col min="14083" max="14083" width="16.453125" style="2" customWidth="1"/>
    <col min="14084" max="14084" width="11.08984375" style="2" customWidth="1"/>
    <col min="14085" max="14087" width="9" style="2"/>
    <col min="14088" max="14088" width="16" style="2" customWidth="1"/>
    <col min="14089" max="14089" width="14.90625" style="2" customWidth="1"/>
    <col min="14090" max="14090" width="20" style="2" customWidth="1"/>
    <col min="14091" max="14337" width="9" style="2"/>
    <col min="14338" max="14338" width="29.36328125" style="2" customWidth="1"/>
    <col min="14339" max="14339" width="16.453125" style="2" customWidth="1"/>
    <col min="14340" max="14340" width="11.08984375" style="2" customWidth="1"/>
    <col min="14341" max="14343" width="9" style="2"/>
    <col min="14344" max="14344" width="16" style="2" customWidth="1"/>
    <col min="14345" max="14345" width="14.90625" style="2" customWidth="1"/>
    <col min="14346" max="14346" width="20" style="2" customWidth="1"/>
    <col min="14347" max="14593" width="9" style="2"/>
    <col min="14594" max="14594" width="29.36328125" style="2" customWidth="1"/>
    <col min="14595" max="14595" width="16.453125" style="2" customWidth="1"/>
    <col min="14596" max="14596" width="11.08984375" style="2" customWidth="1"/>
    <col min="14597" max="14599" width="9" style="2"/>
    <col min="14600" max="14600" width="16" style="2" customWidth="1"/>
    <col min="14601" max="14601" width="14.90625" style="2" customWidth="1"/>
    <col min="14602" max="14602" width="20" style="2" customWidth="1"/>
    <col min="14603" max="14849" width="9" style="2"/>
    <col min="14850" max="14850" width="29.36328125" style="2" customWidth="1"/>
    <col min="14851" max="14851" width="16.453125" style="2" customWidth="1"/>
    <col min="14852" max="14852" width="11.08984375" style="2" customWidth="1"/>
    <col min="14853" max="14855" width="9" style="2"/>
    <col min="14856" max="14856" width="16" style="2" customWidth="1"/>
    <col min="14857" max="14857" width="14.90625" style="2" customWidth="1"/>
    <col min="14858" max="14858" width="20" style="2" customWidth="1"/>
    <col min="14859" max="15105" width="9" style="2"/>
    <col min="15106" max="15106" width="29.36328125" style="2" customWidth="1"/>
    <col min="15107" max="15107" width="16.453125" style="2" customWidth="1"/>
    <col min="15108" max="15108" width="11.08984375" style="2" customWidth="1"/>
    <col min="15109" max="15111" width="9" style="2"/>
    <col min="15112" max="15112" width="16" style="2" customWidth="1"/>
    <col min="15113" max="15113" width="14.90625" style="2" customWidth="1"/>
    <col min="15114" max="15114" width="20" style="2" customWidth="1"/>
    <col min="15115" max="15361" width="9" style="2"/>
    <col min="15362" max="15362" width="29.36328125" style="2" customWidth="1"/>
    <col min="15363" max="15363" width="16.453125" style="2" customWidth="1"/>
    <col min="15364" max="15364" width="11.08984375" style="2" customWidth="1"/>
    <col min="15365" max="15367" width="9" style="2"/>
    <col min="15368" max="15368" width="16" style="2" customWidth="1"/>
    <col min="15369" max="15369" width="14.90625" style="2" customWidth="1"/>
    <col min="15370" max="15370" width="20" style="2" customWidth="1"/>
    <col min="15371" max="15617" width="9" style="2"/>
    <col min="15618" max="15618" width="29.36328125" style="2" customWidth="1"/>
    <col min="15619" max="15619" width="16.453125" style="2" customWidth="1"/>
    <col min="15620" max="15620" width="11.08984375" style="2" customWidth="1"/>
    <col min="15621" max="15623" width="9" style="2"/>
    <col min="15624" max="15624" width="16" style="2" customWidth="1"/>
    <col min="15625" max="15625" width="14.90625" style="2" customWidth="1"/>
    <col min="15626" max="15626" width="20" style="2" customWidth="1"/>
    <col min="15627" max="15873" width="9" style="2"/>
    <col min="15874" max="15874" width="29.36328125" style="2" customWidth="1"/>
    <col min="15875" max="15875" width="16.453125" style="2" customWidth="1"/>
    <col min="15876" max="15876" width="11.08984375" style="2" customWidth="1"/>
    <col min="15877" max="15879" width="9" style="2"/>
    <col min="15880" max="15880" width="16" style="2" customWidth="1"/>
    <col min="15881" max="15881" width="14.90625" style="2" customWidth="1"/>
    <col min="15882" max="15882" width="20" style="2" customWidth="1"/>
    <col min="15883" max="16129" width="9" style="2"/>
    <col min="16130" max="16130" width="29.36328125" style="2" customWidth="1"/>
    <col min="16131" max="16131" width="16.453125" style="2" customWidth="1"/>
    <col min="16132" max="16132" width="11.08984375" style="2" customWidth="1"/>
    <col min="16133" max="16135" width="9" style="2"/>
    <col min="16136" max="16136" width="16" style="2" customWidth="1"/>
    <col min="16137" max="16137" width="14.90625" style="2" customWidth="1"/>
    <col min="16138" max="16138" width="20" style="2" customWidth="1"/>
    <col min="16139" max="16384" width="9" style="2"/>
  </cols>
  <sheetData>
    <row r="1" spans="1:10" ht="15.5" x14ac:dyDescent="0.35">
      <c r="A1" s="592"/>
      <c r="B1" s="1145" t="s">
        <v>0</v>
      </c>
      <c r="C1" s="1145"/>
      <c r="D1" s="592"/>
      <c r="E1" s="593"/>
      <c r="F1" s="592"/>
      <c r="G1" s="592"/>
      <c r="H1" s="592"/>
      <c r="I1" s="592"/>
      <c r="J1" s="592" t="s">
        <v>485</v>
      </c>
    </row>
    <row r="2" spans="1:10" ht="15.5" x14ac:dyDescent="0.35">
      <c r="A2" s="894"/>
      <c r="B2" s="1146" t="s">
        <v>949</v>
      </c>
      <c r="C2" s="1146"/>
      <c r="D2" s="893"/>
      <c r="E2" s="893"/>
      <c r="F2" s="893"/>
      <c r="G2" s="893"/>
      <c r="H2" s="893"/>
      <c r="I2" s="893"/>
      <c r="J2" s="594" t="s">
        <v>161</v>
      </c>
    </row>
    <row r="3" spans="1:10" ht="18" x14ac:dyDescent="0.35">
      <c r="A3" s="895"/>
      <c r="B3" s="87"/>
      <c r="C3" s="893"/>
      <c r="D3" s="893"/>
      <c r="E3" s="893"/>
      <c r="F3" s="893"/>
      <c r="G3" s="893"/>
      <c r="H3" s="893"/>
      <c r="I3" s="893"/>
      <c r="J3" s="595"/>
    </row>
    <row r="4" spans="1:10" ht="18" x14ac:dyDescent="0.35">
      <c r="A4" s="888"/>
      <c r="B4" s="1146" t="s">
        <v>951</v>
      </c>
      <c r="C4" s="1146"/>
      <c r="D4" s="887"/>
      <c r="E4" s="887"/>
      <c r="F4" s="887"/>
      <c r="G4" s="887"/>
      <c r="H4" s="887"/>
      <c r="I4" s="887"/>
      <c r="J4" s="595"/>
    </row>
    <row r="5" spans="1:10" ht="21.9" customHeight="1" x14ac:dyDescent="0.35">
      <c r="A5" s="888"/>
      <c r="B5" s="888"/>
      <c r="C5" s="887"/>
      <c r="D5" s="887"/>
      <c r="E5" s="887"/>
      <c r="F5" s="887"/>
      <c r="G5" s="887"/>
      <c r="H5" s="887"/>
      <c r="I5" s="887"/>
      <c r="J5" s="595"/>
    </row>
    <row r="6" spans="1:10" ht="21.9" customHeight="1" x14ac:dyDescent="0.35">
      <c r="A6" s="1223" t="s">
        <v>745</v>
      </c>
      <c r="B6" s="1223"/>
      <c r="C6" s="1223"/>
      <c r="D6" s="1223"/>
      <c r="E6" s="1223"/>
      <c r="F6" s="1223"/>
      <c r="G6" s="1223"/>
      <c r="H6" s="1223"/>
      <c r="I6" s="1223"/>
      <c r="J6" s="1223"/>
    </row>
    <row r="7" spans="1:10" ht="18" x14ac:dyDescent="0.35">
      <c r="A7" s="893"/>
      <c r="B7" s="893"/>
      <c r="C7" s="893"/>
      <c r="D7" s="893"/>
      <c r="E7" s="893"/>
      <c r="F7" s="893"/>
      <c r="G7" s="893"/>
      <c r="H7" s="595"/>
      <c r="I7" s="595"/>
      <c r="J7" s="595"/>
    </row>
    <row r="8" spans="1:10" ht="46" x14ac:dyDescent="0.35">
      <c r="A8" s="596" t="s">
        <v>102</v>
      </c>
      <c r="B8" s="597" t="s">
        <v>298</v>
      </c>
      <c r="C8" s="597" t="s">
        <v>179</v>
      </c>
      <c r="D8" s="597" t="s">
        <v>180</v>
      </c>
      <c r="E8" s="597" t="s">
        <v>181</v>
      </c>
      <c r="F8" s="597" t="s">
        <v>182</v>
      </c>
      <c r="G8" s="597" t="s">
        <v>746</v>
      </c>
      <c r="H8" s="597" t="s">
        <v>747</v>
      </c>
      <c r="I8" s="597" t="s">
        <v>748</v>
      </c>
      <c r="J8" s="597" t="s">
        <v>749</v>
      </c>
    </row>
    <row r="9" spans="1:10" s="608" customFormat="1" ht="15.5" x14ac:dyDescent="0.35">
      <c r="A9" s="598" t="s">
        <v>39</v>
      </c>
      <c r="B9" s="599" t="s">
        <v>40</v>
      </c>
      <c r="C9" s="599" t="s">
        <v>41</v>
      </c>
      <c r="D9" s="599" t="s">
        <v>42</v>
      </c>
      <c r="E9" s="599" t="s">
        <v>43</v>
      </c>
      <c r="F9" s="599" t="s">
        <v>66</v>
      </c>
      <c r="G9" s="599" t="s">
        <v>44</v>
      </c>
      <c r="H9" s="599" t="s">
        <v>67</v>
      </c>
      <c r="I9" s="599" t="s">
        <v>79</v>
      </c>
      <c r="J9" s="599" t="s">
        <v>45</v>
      </c>
    </row>
    <row r="10" spans="1:10" ht="15.5" x14ac:dyDescent="0.35">
      <c r="A10" s="600">
        <v>1</v>
      </c>
      <c r="B10" s="601" t="s">
        <v>1421</v>
      </c>
      <c r="C10" s="602" t="s">
        <v>1421</v>
      </c>
      <c r="D10" s="600" t="s">
        <v>1422</v>
      </c>
      <c r="E10" s="601" t="s">
        <v>1423</v>
      </c>
      <c r="F10" s="600">
        <v>3</v>
      </c>
      <c r="G10" s="601" t="s">
        <v>1424</v>
      </c>
      <c r="H10" s="601" t="s">
        <v>1425</v>
      </c>
      <c r="I10" s="601"/>
      <c r="J10" s="942">
        <v>45444</v>
      </c>
    </row>
    <row r="11" spans="1:10" ht="15.5" x14ac:dyDescent="0.35">
      <c r="A11" s="600">
        <v>2</v>
      </c>
      <c r="B11" s="601" t="s">
        <v>1426</v>
      </c>
      <c r="C11" s="602" t="s">
        <v>1426</v>
      </c>
      <c r="D11" s="600" t="s">
        <v>1422</v>
      </c>
      <c r="E11" s="601" t="s">
        <v>1427</v>
      </c>
      <c r="F11" s="600">
        <v>5</v>
      </c>
      <c r="G11" s="601" t="s">
        <v>1424</v>
      </c>
      <c r="H11" s="601" t="s">
        <v>1425</v>
      </c>
      <c r="I11" s="601"/>
      <c r="J11" s="942">
        <v>45444</v>
      </c>
    </row>
    <row r="12" spans="1:10" ht="15.5" x14ac:dyDescent="0.35">
      <c r="A12" s="600">
        <v>3</v>
      </c>
      <c r="B12" s="601" t="s">
        <v>1409</v>
      </c>
      <c r="C12" s="601" t="s">
        <v>1409</v>
      </c>
      <c r="D12" s="600" t="s">
        <v>1422</v>
      </c>
      <c r="E12" s="601" t="s">
        <v>1428</v>
      </c>
      <c r="F12" s="600">
        <v>5</v>
      </c>
      <c r="G12" s="601" t="s">
        <v>1424</v>
      </c>
      <c r="H12" s="601" t="s">
        <v>1429</v>
      </c>
      <c r="I12" s="601"/>
      <c r="J12" s="943">
        <v>45444</v>
      </c>
    </row>
    <row r="13" spans="1:10" ht="15.5" x14ac:dyDescent="0.35">
      <c r="A13" s="600">
        <v>4</v>
      </c>
      <c r="B13" s="604"/>
      <c r="C13" s="604"/>
      <c r="D13" s="600"/>
      <c r="E13" s="601"/>
      <c r="F13" s="600"/>
      <c r="G13" s="601"/>
      <c r="H13" s="601"/>
      <c r="I13" s="601"/>
      <c r="J13" s="600"/>
    </row>
    <row r="14" spans="1:10" ht="15.5" x14ac:dyDescent="0.35">
      <c r="A14" s="600">
        <v>5</v>
      </c>
      <c r="B14" s="605"/>
      <c r="C14" s="605"/>
      <c r="D14" s="605"/>
      <c r="E14" s="605"/>
      <c r="F14" s="605"/>
      <c r="G14" s="605"/>
      <c r="H14" s="601"/>
      <c r="I14" s="601"/>
      <c r="J14" s="603"/>
    </row>
    <row r="15" spans="1:10" ht="15.5" x14ac:dyDescent="0.35">
      <c r="A15" s="600">
        <v>6</v>
      </c>
      <c r="B15" s="604"/>
      <c r="C15" s="606"/>
      <c r="D15" s="605"/>
      <c r="E15" s="601"/>
      <c r="F15" s="600"/>
      <c r="G15" s="601"/>
      <c r="H15" s="601"/>
      <c r="I15" s="601"/>
      <c r="J15" s="603"/>
    </row>
    <row r="16" spans="1:10" ht="15.5" x14ac:dyDescent="0.35">
      <c r="A16" s="607"/>
      <c r="B16" s="597" t="s">
        <v>165</v>
      </c>
      <c r="C16" s="1224" t="s">
        <v>750</v>
      </c>
      <c r="D16" s="1225"/>
      <c r="E16" s="1225"/>
      <c r="F16" s="1225"/>
      <c r="G16" s="1225"/>
      <c r="H16" s="1225"/>
      <c r="I16" s="1225"/>
      <c r="J16" s="1226"/>
    </row>
    <row r="18" spans="2:10" ht="15.5" x14ac:dyDescent="0.35">
      <c r="B18" s="664"/>
      <c r="C18" s="664"/>
      <c r="D18" s="812"/>
      <c r="E18" s="1149" t="s">
        <v>435</v>
      </c>
      <c r="F18" s="1149"/>
      <c r="G18" s="1149"/>
      <c r="H18" s="1149"/>
      <c r="I18" s="1149"/>
      <c r="J18" s="1149"/>
    </row>
    <row r="19" spans="2:10" ht="15.75" customHeight="1" x14ac:dyDescent="0.35">
      <c r="B19" s="890" t="s">
        <v>23</v>
      </c>
      <c r="C19" s="664"/>
      <c r="D19" s="812"/>
      <c r="E19" s="1143" t="s">
        <v>953</v>
      </c>
      <c r="F19" s="1143"/>
      <c r="G19" s="1143"/>
      <c r="H19" s="1143"/>
      <c r="I19" s="1143"/>
      <c r="J19" s="1143"/>
    </row>
    <row r="20" spans="2:10" ht="15.75" customHeight="1" x14ac:dyDescent="0.35">
      <c r="B20" s="901" t="s">
        <v>954</v>
      </c>
      <c r="C20" s="664"/>
      <c r="D20" s="664"/>
      <c r="E20" s="1144" t="s">
        <v>954</v>
      </c>
      <c r="F20" s="1144"/>
      <c r="G20" s="1144"/>
      <c r="H20" s="1144"/>
      <c r="I20" s="1144"/>
      <c r="J20" s="1144"/>
    </row>
  </sheetData>
  <sortState xmlns:xlrd2="http://schemas.microsoft.com/office/spreadsheetml/2017/richdata2" ref="A13:J21">
    <sortCondition ref="A13:A21"/>
  </sortState>
  <mergeCells count="8">
    <mergeCell ref="E20:J20"/>
    <mergeCell ref="A6:J6"/>
    <mergeCell ref="B2:C2"/>
    <mergeCell ref="B1:C1"/>
    <mergeCell ref="B4:C4"/>
    <mergeCell ref="C16:J16"/>
    <mergeCell ref="E18:J18"/>
    <mergeCell ref="E19:J19"/>
  </mergeCells>
  <pageMargins left="0" right="0" top="0.4" bottom="0" header="0" footer="0"/>
  <pageSetup paperSize="9" scale="72"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B986"/>
  <sheetViews>
    <sheetView topLeftCell="A13" workbookViewId="0">
      <selection activeCell="B24" sqref="B24:J26"/>
    </sheetView>
  </sheetViews>
  <sheetFormatPr defaultColWidth="14.453125" defaultRowHeight="15" customHeight="1" x14ac:dyDescent="0.35"/>
  <cols>
    <col min="1" max="1" width="5.6328125" style="361" customWidth="1"/>
    <col min="2" max="2" width="34.90625" style="361" customWidth="1"/>
    <col min="3" max="3" width="18" style="361" customWidth="1"/>
    <col min="4" max="4" width="9.54296875" style="361" customWidth="1"/>
    <col min="5" max="5" width="20.90625" style="361" customWidth="1"/>
    <col min="6" max="6" width="13.90625" style="361" customWidth="1"/>
    <col min="7" max="7" width="14" style="361" customWidth="1"/>
    <col min="8" max="8" width="14.6328125" style="361" customWidth="1"/>
    <col min="9" max="9" width="25.36328125" style="361" customWidth="1"/>
    <col min="10" max="11" width="23.54296875" style="361" customWidth="1"/>
    <col min="12" max="28" width="9" style="361" customWidth="1"/>
    <col min="29" max="16384" width="14.453125" style="361"/>
  </cols>
  <sheetData>
    <row r="1" spans="1:28" ht="15.75" customHeight="1" x14ac:dyDescent="0.35">
      <c r="A1" s="12"/>
      <c r="B1" s="1145" t="s">
        <v>0</v>
      </c>
      <c r="C1" s="1145"/>
      <c r="E1" s="193"/>
      <c r="F1" s="193"/>
      <c r="G1" s="193"/>
      <c r="H1" s="193"/>
      <c r="J1" s="84" t="s">
        <v>489</v>
      </c>
      <c r="K1" s="12"/>
      <c r="L1" s="12"/>
      <c r="M1" s="12"/>
      <c r="N1" s="12"/>
      <c r="O1" s="12"/>
      <c r="P1" s="12"/>
      <c r="Q1" s="12"/>
      <c r="R1" s="12"/>
      <c r="S1" s="12"/>
      <c r="T1" s="12"/>
      <c r="U1" s="12"/>
      <c r="V1" s="12"/>
      <c r="W1" s="12"/>
      <c r="X1" s="12"/>
      <c r="Y1" s="12"/>
      <c r="Z1" s="12"/>
      <c r="AA1" s="12"/>
      <c r="AB1" s="12"/>
    </row>
    <row r="2" spans="1:28" ht="20.25" customHeight="1" x14ac:dyDescent="0.35">
      <c r="A2" s="19"/>
      <c r="B2" s="1146" t="s">
        <v>949</v>
      </c>
      <c r="C2" s="1146"/>
      <c r="E2" s="193"/>
      <c r="F2" s="193"/>
      <c r="G2" s="193"/>
      <c r="H2" s="193"/>
      <c r="I2" s="12"/>
      <c r="J2" s="12"/>
      <c r="K2" s="12"/>
      <c r="L2" s="12"/>
      <c r="M2" s="12"/>
      <c r="N2" s="12"/>
      <c r="O2" s="12"/>
      <c r="P2" s="12"/>
      <c r="Q2" s="12"/>
      <c r="R2" s="12"/>
      <c r="S2" s="12"/>
      <c r="T2" s="12"/>
      <c r="U2" s="12"/>
      <c r="V2" s="12"/>
      <c r="W2" s="12"/>
      <c r="X2" s="12"/>
      <c r="Y2" s="12"/>
      <c r="Z2" s="12"/>
      <c r="AA2" s="12"/>
      <c r="AB2" s="12"/>
    </row>
    <row r="3" spans="1:28" ht="15.75" customHeight="1" x14ac:dyDescent="0.35">
      <c r="A3" s="87"/>
      <c r="B3" s="87"/>
      <c r="C3" s="893"/>
      <c r="D3" s="87"/>
      <c r="E3" s="10"/>
      <c r="F3" s="10"/>
      <c r="G3" s="10"/>
      <c r="H3" s="193"/>
      <c r="I3" s="12"/>
      <c r="J3" s="12"/>
      <c r="K3" s="12"/>
      <c r="L3" s="12"/>
      <c r="M3" s="12"/>
      <c r="N3" s="12"/>
      <c r="O3" s="12"/>
      <c r="P3" s="12"/>
      <c r="Q3" s="12"/>
      <c r="R3" s="12"/>
      <c r="S3" s="12"/>
      <c r="T3" s="12"/>
      <c r="U3" s="12"/>
      <c r="V3" s="12"/>
      <c r="W3" s="12"/>
      <c r="X3" s="12"/>
      <c r="Y3" s="12"/>
      <c r="Z3" s="12"/>
      <c r="AA3" s="12"/>
      <c r="AB3" s="12"/>
    </row>
    <row r="4" spans="1:28" ht="15.75" customHeight="1" x14ac:dyDescent="0.35">
      <c r="A4" s="87"/>
      <c r="B4" s="1146" t="s">
        <v>951</v>
      </c>
      <c r="C4" s="1146"/>
      <c r="D4" s="87"/>
      <c r="E4" s="10"/>
      <c r="F4" s="10"/>
      <c r="G4" s="10"/>
      <c r="H4" s="193"/>
      <c r="I4" s="12"/>
      <c r="J4" s="12"/>
      <c r="K4" s="12"/>
      <c r="L4" s="12"/>
      <c r="M4" s="12"/>
      <c r="N4" s="12"/>
      <c r="O4" s="12"/>
      <c r="P4" s="12"/>
      <c r="Q4" s="12"/>
      <c r="R4" s="12"/>
      <c r="S4" s="12"/>
      <c r="T4" s="12"/>
      <c r="U4" s="12"/>
      <c r="V4" s="12"/>
      <c r="W4" s="12"/>
      <c r="X4" s="12"/>
      <c r="Y4" s="12"/>
      <c r="Z4" s="12"/>
      <c r="AA4" s="12"/>
      <c r="AB4" s="12"/>
    </row>
    <row r="5" spans="1:28" ht="15.75" customHeight="1" x14ac:dyDescent="0.35">
      <c r="A5" s="87"/>
      <c r="B5" s="87"/>
      <c r="C5" s="87"/>
      <c r="D5" s="87"/>
      <c r="E5" s="10"/>
      <c r="F5" s="10"/>
      <c r="G5" s="10"/>
      <c r="H5" s="193"/>
      <c r="I5" s="12"/>
      <c r="J5" s="12"/>
      <c r="K5" s="12"/>
      <c r="L5" s="12"/>
      <c r="M5" s="12"/>
      <c r="N5" s="12"/>
      <c r="O5" s="12"/>
      <c r="P5" s="12"/>
      <c r="Q5" s="12"/>
      <c r="R5" s="12"/>
      <c r="S5" s="12"/>
      <c r="T5" s="12"/>
      <c r="U5" s="12"/>
      <c r="V5" s="12"/>
      <c r="W5" s="12"/>
      <c r="X5" s="12"/>
      <c r="Y5" s="12"/>
      <c r="Z5" s="12"/>
      <c r="AA5" s="12"/>
      <c r="AB5" s="12"/>
    </row>
    <row r="6" spans="1:28" ht="24.75" customHeight="1" x14ac:dyDescent="0.4">
      <c r="A6" s="1198" t="s">
        <v>488</v>
      </c>
      <c r="B6" s="1231"/>
      <c r="C6" s="1231"/>
      <c r="D6" s="1231"/>
      <c r="E6" s="1231"/>
      <c r="F6" s="1231"/>
      <c r="G6" s="1231"/>
      <c r="H6" s="1231"/>
      <c r="I6" s="1231"/>
      <c r="J6" s="12"/>
      <c r="K6" s="12"/>
      <c r="L6" s="12"/>
      <c r="M6" s="12"/>
      <c r="N6" s="12"/>
      <c r="O6" s="12"/>
      <c r="P6" s="12"/>
      <c r="Q6" s="12"/>
      <c r="R6" s="12"/>
      <c r="S6" s="12"/>
      <c r="T6" s="12"/>
      <c r="U6" s="12"/>
      <c r="V6" s="12"/>
      <c r="W6" s="12"/>
      <c r="X6" s="12"/>
      <c r="Y6" s="12"/>
      <c r="Z6" s="12"/>
      <c r="AA6" s="12"/>
      <c r="AB6" s="12"/>
    </row>
    <row r="7" spans="1:28" ht="24.75" customHeight="1" x14ac:dyDescent="0.35">
      <c r="A7" s="1147" t="s">
        <v>493</v>
      </c>
      <c r="B7" s="1232"/>
      <c r="C7" s="1232"/>
      <c r="D7" s="1232"/>
      <c r="E7" s="1232"/>
      <c r="F7" s="1232"/>
      <c r="G7" s="1232"/>
      <c r="H7" s="1232"/>
      <c r="I7" s="1232"/>
      <c r="J7" s="12"/>
      <c r="K7" s="12"/>
      <c r="L7" s="12"/>
      <c r="M7" s="12"/>
      <c r="N7" s="12"/>
      <c r="O7" s="12"/>
      <c r="P7" s="12"/>
      <c r="Q7" s="12"/>
      <c r="R7" s="12"/>
      <c r="S7" s="12"/>
      <c r="T7" s="12"/>
      <c r="U7" s="12"/>
      <c r="V7" s="12"/>
      <c r="W7" s="12"/>
      <c r="X7" s="12"/>
      <c r="Y7" s="12"/>
      <c r="Z7" s="12"/>
      <c r="AA7" s="12"/>
      <c r="AB7" s="12"/>
    </row>
    <row r="8" spans="1:28" ht="15.75" customHeight="1" x14ac:dyDescent="0.35">
      <c r="A8" s="12"/>
      <c r="B8" s="12"/>
      <c r="C8" s="12"/>
      <c r="D8" s="12"/>
      <c r="E8" s="10"/>
      <c r="F8" s="10"/>
      <c r="G8" s="10"/>
      <c r="H8" s="193"/>
      <c r="I8" s="12"/>
      <c r="J8" s="12"/>
      <c r="K8" s="12"/>
      <c r="L8" s="12"/>
      <c r="M8" s="12"/>
      <c r="N8" s="12"/>
      <c r="O8" s="12"/>
      <c r="P8" s="12"/>
      <c r="Q8" s="12"/>
      <c r="R8" s="12"/>
      <c r="S8" s="12"/>
      <c r="T8" s="12"/>
      <c r="U8" s="12"/>
      <c r="V8" s="12"/>
      <c r="W8" s="12"/>
      <c r="X8" s="12"/>
      <c r="Y8" s="12"/>
      <c r="Z8" s="12"/>
      <c r="AA8" s="12"/>
      <c r="AB8" s="12"/>
    </row>
    <row r="9" spans="1:28" ht="33.75" customHeight="1" x14ac:dyDescent="0.35">
      <c r="A9" s="1238" t="s">
        <v>102</v>
      </c>
      <c r="B9" s="1227" t="s">
        <v>757</v>
      </c>
      <c r="C9" s="1227" t="s">
        <v>106</v>
      </c>
      <c r="D9" s="1227" t="s">
        <v>758</v>
      </c>
      <c r="E9" s="1229" t="s">
        <v>762</v>
      </c>
      <c r="F9" s="1233" t="s">
        <v>759</v>
      </c>
      <c r="G9" s="1233" t="s">
        <v>209</v>
      </c>
      <c r="H9" s="1235"/>
      <c r="I9" s="1235" t="s">
        <v>208</v>
      </c>
      <c r="J9" s="1227" t="s">
        <v>492</v>
      </c>
      <c r="K9" s="12"/>
      <c r="L9" s="12"/>
      <c r="M9" s="12"/>
      <c r="N9" s="12"/>
      <c r="O9" s="12"/>
      <c r="P9" s="12"/>
      <c r="Q9" s="12"/>
      <c r="R9" s="12"/>
      <c r="S9" s="12"/>
      <c r="T9" s="12"/>
      <c r="U9" s="12"/>
      <c r="V9" s="12"/>
      <c r="W9" s="12"/>
      <c r="X9" s="12"/>
      <c r="Y9" s="12"/>
      <c r="Z9" s="12"/>
      <c r="AA9" s="12"/>
      <c r="AB9" s="12"/>
    </row>
    <row r="10" spans="1:28" ht="51" customHeight="1" x14ac:dyDescent="0.35">
      <c r="A10" s="1239"/>
      <c r="B10" s="1237"/>
      <c r="C10" s="1237"/>
      <c r="D10" s="1228"/>
      <c r="E10" s="1230"/>
      <c r="F10" s="1234"/>
      <c r="G10" s="318" t="s">
        <v>763</v>
      </c>
      <c r="H10" s="318" t="s">
        <v>764</v>
      </c>
      <c r="I10" s="1236"/>
      <c r="J10" s="1237"/>
      <c r="K10" s="12"/>
      <c r="L10" s="12"/>
      <c r="M10" s="12"/>
      <c r="N10" s="12"/>
      <c r="O10" s="12"/>
      <c r="P10" s="12"/>
      <c r="Q10" s="12"/>
      <c r="R10" s="12"/>
      <c r="S10" s="12"/>
      <c r="T10" s="12"/>
      <c r="U10" s="12"/>
      <c r="V10" s="12"/>
      <c r="W10" s="12"/>
      <c r="X10" s="12"/>
      <c r="Y10" s="12"/>
      <c r="Z10" s="12"/>
      <c r="AA10" s="12"/>
      <c r="AB10" s="12"/>
    </row>
    <row r="11" spans="1:28" ht="15.75" customHeight="1" x14ac:dyDescent="0.35">
      <c r="A11" s="411" t="s">
        <v>15</v>
      </c>
      <c r="B11" s="415" t="s">
        <v>760</v>
      </c>
      <c r="C11" s="621"/>
      <c r="D11" s="622"/>
      <c r="E11" s="622"/>
      <c r="F11" s="623"/>
      <c r="G11" s="624">
        <v>90100000</v>
      </c>
      <c r="H11" s="624">
        <v>280000000</v>
      </c>
      <c r="I11" s="419"/>
      <c r="J11" s="419"/>
      <c r="K11" s="12"/>
      <c r="L11" s="12"/>
      <c r="M11" s="12"/>
      <c r="N11" s="12"/>
      <c r="O11" s="12"/>
      <c r="P11" s="12"/>
      <c r="Q11" s="12"/>
      <c r="R11" s="12"/>
      <c r="S11" s="12"/>
      <c r="T11" s="12"/>
      <c r="U11" s="12"/>
      <c r="V11" s="12"/>
      <c r="W11" s="12"/>
      <c r="X11" s="12"/>
      <c r="Y11" s="12"/>
      <c r="Z11" s="12"/>
      <c r="AA11" s="12"/>
      <c r="AB11" s="12"/>
    </row>
    <row r="12" spans="1:28" ht="15.75" customHeight="1" x14ac:dyDescent="0.35">
      <c r="A12" s="417">
        <v>1</v>
      </c>
      <c r="B12" s="420"/>
      <c r="C12" s="625"/>
      <c r="D12" s="622"/>
      <c r="E12" s="622"/>
      <c r="F12" s="626"/>
      <c r="G12" s="421"/>
      <c r="H12" s="421"/>
      <c r="I12" s="419"/>
      <c r="J12" s="419"/>
      <c r="K12" s="12"/>
      <c r="L12" s="12"/>
      <c r="M12" s="12"/>
      <c r="N12" s="12"/>
      <c r="O12" s="12"/>
      <c r="P12" s="12"/>
      <c r="Q12" s="12"/>
      <c r="R12" s="12"/>
      <c r="S12" s="12"/>
      <c r="T12" s="12"/>
      <c r="U12" s="12"/>
      <c r="V12" s="12"/>
      <c r="W12" s="12"/>
      <c r="X12" s="12"/>
      <c r="Y12" s="12"/>
      <c r="Z12" s="12"/>
      <c r="AA12" s="12"/>
      <c r="AB12" s="12"/>
    </row>
    <row r="13" spans="1:28" ht="15.75" customHeight="1" x14ac:dyDescent="0.35">
      <c r="A13" s="417">
        <v>2</v>
      </c>
      <c r="B13" s="420"/>
      <c r="C13" s="420"/>
      <c r="D13" s="627"/>
      <c r="E13" s="628"/>
      <c r="F13" s="416"/>
      <c r="G13" s="416"/>
      <c r="H13" s="421"/>
      <c r="I13" s="419"/>
      <c r="J13" s="419"/>
      <c r="K13" s="27"/>
      <c r="L13" s="27"/>
      <c r="M13" s="27"/>
      <c r="N13" s="27"/>
      <c r="O13" s="27"/>
      <c r="P13" s="27"/>
      <c r="Q13" s="27"/>
      <c r="R13" s="27"/>
      <c r="S13" s="27"/>
      <c r="T13" s="27"/>
      <c r="U13" s="27"/>
      <c r="V13" s="27"/>
      <c r="W13" s="27"/>
      <c r="X13" s="27"/>
      <c r="Y13" s="27"/>
      <c r="Z13" s="27"/>
      <c r="AA13" s="27"/>
      <c r="AB13" s="27"/>
    </row>
    <row r="14" spans="1:28" ht="15.75" customHeight="1" x14ac:dyDescent="0.35">
      <c r="A14" s="417"/>
      <c r="B14" s="629"/>
      <c r="C14" s="629"/>
      <c r="D14" s="629"/>
      <c r="E14" s="416"/>
      <c r="F14" s="416"/>
      <c r="G14" s="416"/>
      <c r="H14" s="421"/>
      <c r="I14" s="536"/>
      <c r="J14" s="536"/>
      <c r="K14" s="27"/>
      <c r="L14" s="27"/>
      <c r="M14" s="27"/>
      <c r="N14" s="27"/>
      <c r="O14" s="27"/>
      <c r="P14" s="27"/>
      <c r="Q14" s="27"/>
      <c r="R14" s="27"/>
      <c r="S14" s="27"/>
      <c r="T14" s="27"/>
      <c r="U14" s="27"/>
      <c r="V14" s="27"/>
      <c r="W14" s="27"/>
      <c r="X14" s="27"/>
      <c r="Y14" s="27"/>
      <c r="Z14" s="27"/>
      <c r="AA14" s="27"/>
      <c r="AB14" s="27"/>
    </row>
    <row r="15" spans="1:28" ht="15.75" customHeight="1" x14ac:dyDescent="0.35">
      <c r="A15" s="630" t="s">
        <v>22</v>
      </c>
      <c r="B15" s="631" t="s">
        <v>761</v>
      </c>
      <c r="C15" s="631"/>
      <c r="D15" s="631"/>
      <c r="E15" s="632"/>
      <c r="F15" s="427"/>
      <c r="G15" s="633"/>
      <c r="H15" s="634"/>
      <c r="I15" s="635"/>
      <c r="J15" s="616"/>
      <c r="K15" s="19"/>
      <c r="L15" s="19"/>
      <c r="M15" s="19"/>
      <c r="N15" s="19"/>
      <c r="O15" s="19"/>
      <c r="P15" s="19"/>
      <c r="Q15" s="19"/>
      <c r="R15" s="19"/>
      <c r="S15" s="19"/>
      <c r="T15" s="19"/>
      <c r="U15" s="19"/>
      <c r="V15" s="19"/>
      <c r="W15" s="19"/>
      <c r="X15" s="19"/>
      <c r="Y15" s="19"/>
      <c r="Z15" s="19"/>
      <c r="AA15" s="19"/>
      <c r="AB15" s="19"/>
    </row>
    <row r="16" spans="1:28" ht="15.75" customHeight="1" x14ac:dyDescent="0.35">
      <c r="A16" s="417">
        <v>1</v>
      </c>
      <c r="B16" s="617"/>
      <c r="C16" s="636"/>
      <c r="D16" s="636"/>
      <c r="E16" s="575"/>
      <c r="F16" s="575"/>
      <c r="G16" s="575"/>
      <c r="H16" s="618"/>
      <c r="I16" s="576"/>
      <c r="J16" s="637"/>
      <c r="K16" s="19"/>
      <c r="L16" s="19"/>
      <c r="M16" s="19"/>
      <c r="N16" s="19"/>
      <c r="O16" s="19"/>
      <c r="P16" s="19"/>
      <c r="Q16" s="19"/>
      <c r="R16" s="19"/>
      <c r="S16" s="19"/>
      <c r="T16" s="19"/>
      <c r="U16" s="19"/>
      <c r="V16" s="19"/>
      <c r="W16" s="19"/>
      <c r="X16" s="19"/>
      <c r="Y16" s="19"/>
      <c r="Z16" s="19"/>
      <c r="AA16" s="19"/>
      <c r="AB16" s="19"/>
    </row>
    <row r="17" spans="1:28" ht="15.75" customHeight="1" x14ac:dyDescent="0.35">
      <c r="A17" s="417">
        <v>2</v>
      </c>
      <c r="B17" s="617"/>
      <c r="C17" s="638"/>
      <c r="D17" s="638"/>
      <c r="E17" s="575"/>
      <c r="F17" s="575"/>
      <c r="G17" s="575"/>
      <c r="H17" s="618"/>
      <c r="I17" s="576"/>
      <c r="J17" s="419"/>
      <c r="K17" s="19"/>
      <c r="L17" s="19"/>
      <c r="M17" s="19"/>
      <c r="N17" s="19"/>
      <c r="O17" s="19"/>
      <c r="P17" s="19"/>
      <c r="Q17" s="19"/>
      <c r="R17" s="19"/>
      <c r="S17" s="19"/>
      <c r="T17" s="19"/>
      <c r="U17" s="19"/>
      <c r="V17" s="19"/>
      <c r="W17" s="19"/>
      <c r="X17" s="19"/>
      <c r="Y17" s="19"/>
      <c r="Z17" s="19"/>
      <c r="AA17" s="19"/>
      <c r="AB17" s="19"/>
    </row>
    <row r="18" spans="1:28" ht="15.75" customHeight="1" x14ac:dyDescent="0.35">
      <c r="A18" s="417"/>
      <c r="B18" s="617"/>
      <c r="C18" s="638"/>
      <c r="D18" s="638"/>
      <c r="E18" s="575"/>
      <c r="F18" s="575"/>
      <c r="G18" s="575"/>
      <c r="H18" s="618"/>
      <c r="I18" s="576"/>
      <c r="J18" s="419"/>
      <c r="K18" s="19"/>
      <c r="L18" s="19"/>
      <c r="M18" s="19"/>
      <c r="N18" s="19"/>
      <c r="O18" s="19"/>
      <c r="P18" s="19"/>
      <c r="Q18" s="19"/>
      <c r="R18" s="19"/>
      <c r="S18" s="19"/>
      <c r="T18" s="19"/>
      <c r="U18" s="19"/>
      <c r="V18" s="19"/>
      <c r="W18" s="19"/>
      <c r="X18" s="19"/>
      <c r="Y18" s="19"/>
      <c r="Z18" s="19"/>
      <c r="AA18" s="19"/>
      <c r="AB18" s="19"/>
    </row>
    <row r="19" spans="1:28" ht="15.75" customHeight="1" x14ac:dyDescent="0.35">
      <c r="A19" s="417"/>
      <c r="B19" s="617"/>
      <c r="C19" s="638"/>
      <c r="D19" s="638"/>
      <c r="E19" s="575"/>
      <c r="F19" s="575"/>
      <c r="G19" s="575"/>
      <c r="H19" s="618"/>
      <c r="I19" s="576"/>
      <c r="J19" s="419"/>
      <c r="K19" s="19"/>
      <c r="L19" s="19"/>
      <c r="M19" s="19"/>
      <c r="N19" s="19"/>
      <c r="O19" s="19"/>
      <c r="P19" s="19"/>
      <c r="Q19" s="19"/>
      <c r="R19" s="19"/>
      <c r="S19" s="19"/>
      <c r="T19" s="19"/>
      <c r="U19" s="19"/>
      <c r="V19" s="19"/>
      <c r="W19" s="19"/>
      <c r="X19" s="19"/>
      <c r="Y19" s="19"/>
      <c r="Z19" s="19"/>
      <c r="AA19" s="19"/>
      <c r="AB19" s="19"/>
    </row>
    <row r="20" spans="1:28" ht="15.75" customHeight="1" x14ac:dyDescent="0.35">
      <c r="A20" s="417"/>
      <c r="B20" s="617"/>
      <c r="C20" s="638"/>
      <c r="D20" s="638"/>
      <c r="E20" s="575"/>
      <c r="F20" s="575"/>
      <c r="G20" s="575"/>
      <c r="H20" s="618"/>
      <c r="I20" s="576"/>
      <c r="J20" s="419"/>
      <c r="K20" s="19"/>
      <c r="L20" s="19"/>
      <c r="M20" s="19"/>
      <c r="N20" s="19"/>
      <c r="O20" s="19"/>
      <c r="P20" s="19"/>
      <c r="Q20" s="19"/>
      <c r="R20" s="19"/>
      <c r="S20" s="19"/>
      <c r="T20" s="19"/>
      <c r="U20" s="19"/>
      <c r="V20" s="19"/>
      <c r="W20" s="19"/>
      <c r="X20" s="19"/>
      <c r="Y20" s="19"/>
      <c r="Z20" s="19"/>
      <c r="AA20" s="19"/>
      <c r="AB20" s="19"/>
    </row>
    <row r="21" spans="1:28" ht="15.75" customHeight="1" x14ac:dyDescent="0.35">
      <c r="A21" s="417"/>
      <c r="B21" s="422"/>
      <c r="C21" s="422"/>
      <c r="D21" s="422"/>
      <c r="E21" s="639"/>
      <c r="F21" s="640"/>
      <c r="G21" s="640"/>
      <c r="H21" s="641"/>
      <c r="I21" s="419"/>
      <c r="J21" s="419"/>
      <c r="K21" s="19"/>
      <c r="L21" s="19"/>
      <c r="M21" s="19"/>
      <c r="N21" s="19"/>
      <c r="O21" s="19"/>
      <c r="P21" s="19"/>
      <c r="Q21" s="19"/>
      <c r="R21" s="19"/>
      <c r="S21" s="19"/>
      <c r="T21" s="19"/>
      <c r="U21" s="19"/>
      <c r="V21" s="19"/>
      <c r="W21" s="19"/>
      <c r="X21" s="19"/>
      <c r="Y21" s="19"/>
      <c r="Z21" s="19"/>
      <c r="AA21" s="19"/>
      <c r="AB21" s="19"/>
    </row>
    <row r="22" spans="1:28" ht="15.75" customHeight="1" x14ac:dyDescent="0.35">
      <c r="A22" s="429"/>
      <c r="B22" s="430" t="s">
        <v>165</v>
      </c>
      <c r="C22" s="430"/>
      <c r="D22" s="430"/>
      <c r="E22" s="619"/>
      <c r="F22" s="319"/>
      <c r="G22" s="319"/>
      <c r="H22" s="620"/>
      <c r="I22" s="501"/>
      <c r="J22" s="431"/>
      <c r="K22" s="12"/>
      <c r="L22" s="12"/>
      <c r="M22" s="12"/>
      <c r="N22" s="12"/>
      <c r="O22" s="12"/>
      <c r="P22" s="12"/>
      <c r="Q22" s="12"/>
      <c r="R22" s="12"/>
      <c r="S22" s="12"/>
      <c r="T22" s="12"/>
      <c r="U22" s="12"/>
      <c r="V22" s="12"/>
      <c r="W22" s="12"/>
      <c r="X22" s="12"/>
      <c r="Y22" s="12"/>
      <c r="Z22" s="12"/>
      <c r="AA22" s="12"/>
      <c r="AB22" s="12"/>
    </row>
    <row r="23" spans="1:28" ht="15.75" customHeight="1" x14ac:dyDescent="0.35">
      <c r="A23" s="12"/>
      <c r="B23" s="12"/>
      <c r="C23" s="12"/>
      <c r="D23" s="12"/>
      <c r="E23" s="39"/>
      <c r="F23" s="12"/>
      <c r="G23" s="12"/>
      <c r="H23" s="340"/>
      <c r="I23" s="39"/>
      <c r="J23" s="12"/>
      <c r="K23" s="12"/>
      <c r="L23" s="12"/>
      <c r="M23" s="12"/>
      <c r="N23" s="12"/>
      <c r="O23" s="12"/>
      <c r="P23" s="12"/>
      <c r="Q23" s="12"/>
      <c r="R23" s="12"/>
      <c r="S23" s="12"/>
      <c r="T23" s="12"/>
      <c r="U23" s="12"/>
      <c r="V23" s="12"/>
      <c r="W23" s="12"/>
      <c r="X23" s="12"/>
      <c r="Y23" s="12"/>
      <c r="Z23" s="12"/>
      <c r="AA23" s="12"/>
      <c r="AB23" s="12"/>
    </row>
    <row r="24" spans="1:28" ht="15.75" customHeight="1" x14ac:dyDescent="0.35">
      <c r="A24" s="12"/>
      <c r="B24" s="664"/>
      <c r="C24" s="664"/>
      <c r="D24" s="812"/>
      <c r="E24" s="1149" t="s">
        <v>435</v>
      </c>
      <c r="F24" s="1149"/>
      <c r="G24" s="1149"/>
      <c r="H24" s="1149"/>
      <c r="I24" s="1149"/>
      <c r="J24" s="1149"/>
      <c r="K24" s="12"/>
      <c r="L24" s="12"/>
      <c r="M24" s="12"/>
      <c r="N24" s="12"/>
      <c r="O24" s="12"/>
      <c r="P24" s="12"/>
      <c r="Q24" s="12"/>
      <c r="R24" s="12"/>
      <c r="S24" s="12"/>
      <c r="T24" s="12"/>
      <c r="U24" s="12"/>
      <c r="V24" s="12"/>
      <c r="W24" s="12"/>
      <c r="X24" s="12"/>
      <c r="Y24" s="12"/>
      <c r="Z24" s="12"/>
      <c r="AA24" s="12"/>
      <c r="AB24" s="12"/>
    </row>
    <row r="25" spans="1:28" ht="15.75" customHeight="1" x14ac:dyDescent="0.35">
      <c r="A25" s="12"/>
      <c r="B25" s="890" t="s">
        <v>23</v>
      </c>
      <c r="C25" s="664"/>
      <c r="D25" s="812"/>
      <c r="E25" s="1143" t="s">
        <v>953</v>
      </c>
      <c r="F25" s="1143"/>
      <c r="G25" s="1143"/>
      <c r="H25" s="1143"/>
      <c r="I25" s="1143"/>
      <c r="J25" s="1143"/>
      <c r="K25" s="12"/>
      <c r="L25" s="12"/>
      <c r="M25" s="12"/>
      <c r="N25" s="12"/>
      <c r="O25" s="12"/>
      <c r="P25" s="12"/>
      <c r="Q25" s="12"/>
      <c r="R25" s="12"/>
      <c r="S25" s="12"/>
      <c r="T25" s="12"/>
      <c r="U25" s="12"/>
      <c r="V25" s="12"/>
      <c r="W25" s="12"/>
      <c r="X25" s="12"/>
      <c r="Y25" s="12"/>
      <c r="Z25" s="12"/>
      <c r="AA25" s="12"/>
      <c r="AB25" s="12"/>
    </row>
    <row r="26" spans="1:28" ht="15.75" customHeight="1" x14ac:dyDescent="0.35">
      <c r="A26" s="12"/>
      <c r="B26" s="901" t="s">
        <v>954</v>
      </c>
      <c r="C26" s="664"/>
      <c r="D26" s="664"/>
      <c r="E26" s="1144" t="s">
        <v>954</v>
      </c>
      <c r="F26" s="1144"/>
      <c r="G26" s="1144"/>
      <c r="H26" s="1144"/>
      <c r="I26" s="1144"/>
      <c r="J26" s="1144"/>
      <c r="K26" s="12"/>
      <c r="L26" s="12"/>
      <c r="M26" s="12"/>
      <c r="N26" s="12"/>
      <c r="O26" s="12"/>
      <c r="P26" s="12"/>
      <c r="Q26" s="12"/>
      <c r="R26" s="12"/>
      <c r="S26" s="12"/>
      <c r="T26" s="12"/>
      <c r="U26" s="12"/>
      <c r="V26" s="12"/>
      <c r="W26" s="12"/>
      <c r="X26" s="12"/>
      <c r="Y26" s="12"/>
      <c r="Z26" s="12"/>
      <c r="AA26" s="12"/>
      <c r="AB26" s="12"/>
    </row>
    <row r="27" spans="1:28" ht="15.75" customHeight="1" x14ac:dyDescent="0.35">
      <c r="A27" s="12"/>
      <c r="B27" s="12"/>
      <c r="C27" s="12"/>
      <c r="D27" s="12"/>
      <c r="E27" s="12"/>
      <c r="F27" s="12"/>
      <c r="G27" s="12"/>
      <c r="H27" s="194"/>
      <c r="I27" s="12"/>
      <c r="J27" s="12"/>
      <c r="K27" s="12"/>
      <c r="L27" s="12"/>
      <c r="M27" s="12"/>
      <c r="N27" s="12"/>
      <c r="O27" s="12"/>
      <c r="P27" s="12"/>
      <c r="Q27" s="12"/>
      <c r="R27" s="12"/>
      <c r="S27" s="12"/>
      <c r="T27" s="12"/>
      <c r="U27" s="12"/>
      <c r="V27" s="12"/>
      <c r="W27" s="12"/>
      <c r="X27" s="12"/>
      <c r="Y27" s="12"/>
      <c r="Z27" s="12"/>
      <c r="AA27" s="12"/>
      <c r="AB27" s="12"/>
    </row>
    <row r="28" spans="1:28" ht="15.75" customHeight="1" x14ac:dyDescent="0.35">
      <c r="A28" s="12"/>
      <c r="B28" s="12"/>
      <c r="C28" s="12"/>
      <c r="D28" s="12"/>
      <c r="E28" s="12"/>
      <c r="F28" s="12"/>
      <c r="G28" s="12"/>
      <c r="H28" s="194"/>
      <c r="I28" s="12"/>
      <c r="J28" s="12"/>
      <c r="K28" s="12"/>
      <c r="L28" s="12"/>
      <c r="M28" s="12"/>
      <c r="N28" s="12"/>
      <c r="O28" s="12"/>
      <c r="P28" s="12"/>
      <c r="Q28" s="12"/>
      <c r="R28" s="12"/>
      <c r="S28" s="12"/>
      <c r="T28" s="12"/>
      <c r="U28" s="12"/>
      <c r="V28" s="12"/>
      <c r="W28" s="12"/>
      <c r="X28" s="12"/>
      <c r="Y28" s="12"/>
      <c r="Z28" s="12"/>
      <c r="AA28" s="12"/>
      <c r="AB28" s="12"/>
    </row>
    <row r="29" spans="1:28" ht="15.75" customHeight="1" x14ac:dyDescent="0.35">
      <c r="A29" s="12"/>
      <c r="B29" s="12"/>
      <c r="C29" s="12"/>
      <c r="D29" s="12"/>
      <c r="E29" s="12"/>
      <c r="F29" s="12"/>
      <c r="G29" s="12"/>
      <c r="H29" s="194"/>
      <c r="I29" s="12"/>
      <c r="J29" s="12"/>
      <c r="K29" s="12"/>
      <c r="L29" s="12"/>
      <c r="M29" s="12"/>
      <c r="N29" s="12"/>
      <c r="O29" s="12"/>
      <c r="P29" s="12"/>
      <c r="Q29" s="12"/>
      <c r="R29" s="12"/>
      <c r="S29" s="12"/>
      <c r="T29" s="12"/>
      <c r="U29" s="12"/>
      <c r="V29" s="12"/>
      <c r="W29" s="12"/>
      <c r="X29" s="12"/>
      <c r="Y29" s="12"/>
      <c r="Z29" s="12"/>
      <c r="AA29" s="12"/>
      <c r="AB29" s="12"/>
    </row>
    <row r="30" spans="1:28" ht="15.75" customHeight="1" x14ac:dyDescent="0.35">
      <c r="A30" s="12"/>
      <c r="B30" s="12"/>
      <c r="C30" s="12"/>
      <c r="D30" s="12"/>
      <c r="E30" s="12"/>
      <c r="F30" s="12"/>
      <c r="G30" s="12"/>
      <c r="H30" s="194"/>
      <c r="I30" s="12"/>
      <c r="J30" s="12"/>
      <c r="K30" s="12"/>
      <c r="L30" s="12"/>
      <c r="M30" s="12"/>
      <c r="N30" s="12"/>
      <c r="O30" s="12"/>
      <c r="P30" s="12"/>
      <c r="Q30" s="12"/>
      <c r="R30" s="12"/>
      <c r="S30" s="12"/>
      <c r="T30" s="12"/>
      <c r="U30" s="12"/>
      <c r="V30" s="12"/>
      <c r="W30" s="12"/>
      <c r="X30" s="12"/>
      <c r="Y30" s="12"/>
      <c r="Z30" s="12"/>
      <c r="AA30" s="12"/>
      <c r="AB30" s="12"/>
    </row>
    <row r="31" spans="1:28" ht="15.75" customHeight="1" x14ac:dyDescent="0.35">
      <c r="A31" s="12"/>
      <c r="B31" s="12"/>
      <c r="C31" s="12"/>
      <c r="D31" s="12"/>
      <c r="E31" s="12"/>
      <c r="F31" s="12"/>
      <c r="G31" s="12"/>
      <c r="H31" s="194"/>
      <c r="I31" s="12"/>
      <c r="J31" s="12"/>
      <c r="K31" s="12"/>
      <c r="L31" s="12"/>
      <c r="M31" s="12"/>
      <c r="N31" s="12"/>
      <c r="O31" s="12"/>
      <c r="P31" s="12"/>
      <c r="Q31" s="12"/>
      <c r="R31" s="12"/>
      <c r="S31" s="12"/>
      <c r="T31" s="12"/>
      <c r="U31" s="12"/>
      <c r="V31" s="12"/>
      <c r="W31" s="12"/>
      <c r="X31" s="12"/>
      <c r="Y31" s="12"/>
      <c r="Z31" s="12"/>
      <c r="AA31" s="12"/>
      <c r="AB31" s="12"/>
    </row>
    <row r="32" spans="1:28" ht="15.75" customHeight="1" x14ac:dyDescent="0.35">
      <c r="A32" s="12"/>
      <c r="B32" s="12"/>
      <c r="C32" s="12"/>
      <c r="D32" s="12"/>
      <c r="E32" s="12"/>
      <c r="F32" s="12"/>
      <c r="G32" s="12"/>
      <c r="H32" s="194"/>
      <c r="I32" s="12"/>
      <c r="J32" s="12"/>
      <c r="K32" s="12"/>
      <c r="L32" s="12"/>
      <c r="M32" s="12"/>
      <c r="N32" s="12"/>
      <c r="O32" s="12"/>
      <c r="P32" s="12"/>
      <c r="Q32" s="12"/>
      <c r="R32" s="12"/>
      <c r="S32" s="12"/>
      <c r="T32" s="12"/>
      <c r="U32" s="12"/>
      <c r="V32" s="12"/>
      <c r="W32" s="12"/>
      <c r="X32" s="12"/>
      <c r="Y32" s="12"/>
      <c r="Z32" s="12"/>
      <c r="AA32" s="12"/>
      <c r="AB32" s="12"/>
    </row>
    <row r="33" spans="1:28" ht="15.75" customHeight="1" x14ac:dyDescent="0.35">
      <c r="A33" s="12"/>
      <c r="B33" s="12"/>
      <c r="C33" s="12"/>
      <c r="D33" s="12"/>
      <c r="E33" s="12"/>
      <c r="F33" s="12"/>
      <c r="G33" s="12"/>
      <c r="H33" s="194"/>
      <c r="I33" s="12"/>
      <c r="J33" s="12"/>
      <c r="K33" s="12"/>
      <c r="L33" s="12"/>
      <c r="M33" s="12"/>
      <c r="N33" s="12"/>
      <c r="O33" s="12"/>
      <c r="P33" s="12"/>
      <c r="Q33" s="12"/>
      <c r="R33" s="12"/>
      <c r="S33" s="12"/>
      <c r="T33" s="12"/>
      <c r="U33" s="12"/>
      <c r="V33" s="12"/>
      <c r="W33" s="12"/>
      <c r="X33" s="12"/>
      <c r="Y33" s="12"/>
      <c r="Z33" s="12"/>
      <c r="AA33" s="12"/>
      <c r="AB33" s="12"/>
    </row>
    <row r="34" spans="1:28" ht="15.75" customHeight="1" x14ac:dyDescent="0.35">
      <c r="A34" s="12"/>
      <c r="B34" s="12"/>
      <c r="C34" s="12"/>
      <c r="D34" s="12"/>
      <c r="E34" s="12"/>
      <c r="F34" s="12"/>
      <c r="G34" s="12"/>
      <c r="H34" s="194"/>
      <c r="I34" s="12"/>
      <c r="J34" s="12"/>
      <c r="K34" s="12"/>
      <c r="L34" s="12"/>
      <c r="M34" s="12"/>
      <c r="N34" s="12"/>
      <c r="O34" s="12"/>
      <c r="P34" s="12"/>
      <c r="Q34" s="12"/>
      <c r="R34" s="12"/>
      <c r="S34" s="12"/>
      <c r="T34" s="12"/>
      <c r="U34" s="12"/>
      <c r="V34" s="12"/>
      <c r="W34" s="12"/>
      <c r="X34" s="12"/>
      <c r="Y34" s="12"/>
      <c r="Z34" s="12"/>
      <c r="AA34" s="12"/>
      <c r="AB34" s="12"/>
    </row>
    <row r="35" spans="1:28" ht="15.75" customHeight="1" x14ac:dyDescent="0.35">
      <c r="A35" s="12"/>
      <c r="B35" s="12"/>
      <c r="C35" s="12"/>
      <c r="D35" s="12"/>
      <c r="E35" s="12"/>
      <c r="F35" s="12"/>
      <c r="G35" s="12"/>
      <c r="H35" s="194"/>
      <c r="I35" s="12"/>
      <c r="J35" s="12"/>
      <c r="K35" s="12"/>
      <c r="L35" s="12"/>
      <c r="M35" s="12"/>
      <c r="N35" s="12"/>
      <c r="O35" s="12"/>
      <c r="P35" s="12"/>
      <c r="Q35" s="12"/>
      <c r="R35" s="12"/>
      <c r="S35" s="12"/>
      <c r="T35" s="12"/>
      <c r="U35" s="12"/>
      <c r="V35" s="12"/>
      <c r="W35" s="12"/>
      <c r="X35" s="12"/>
      <c r="Y35" s="12"/>
      <c r="Z35" s="12"/>
      <c r="AA35" s="12"/>
      <c r="AB35" s="12"/>
    </row>
    <row r="36" spans="1:28" ht="15.75" customHeight="1" x14ac:dyDescent="0.35">
      <c r="A36" s="12"/>
      <c r="B36" s="12"/>
      <c r="C36" s="12"/>
      <c r="D36" s="12"/>
      <c r="E36" s="12"/>
      <c r="F36" s="12"/>
      <c r="G36" s="12"/>
      <c r="H36" s="194"/>
      <c r="I36" s="12"/>
      <c r="J36" s="12"/>
      <c r="K36" s="12"/>
      <c r="L36" s="12"/>
      <c r="M36" s="12"/>
      <c r="N36" s="12"/>
      <c r="O36" s="12"/>
      <c r="P36" s="12"/>
      <c r="Q36" s="12"/>
      <c r="R36" s="12"/>
      <c r="S36" s="12"/>
      <c r="T36" s="12"/>
      <c r="U36" s="12"/>
      <c r="V36" s="12"/>
      <c r="W36" s="12"/>
      <c r="X36" s="12"/>
      <c r="Y36" s="12"/>
      <c r="Z36" s="12"/>
      <c r="AA36" s="12"/>
      <c r="AB36" s="12"/>
    </row>
    <row r="37" spans="1:28" ht="15.75" customHeight="1" x14ac:dyDescent="0.35">
      <c r="A37" s="12"/>
      <c r="B37" s="12"/>
      <c r="C37" s="12"/>
      <c r="D37" s="12"/>
      <c r="E37" s="12"/>
      <c r="F37" s="12"/>
      <c r="G37" s="12"/>
      <c r="H37" s="194"/>
      <c r="I37" s="12"/>
      <c r="J37" s="12"/>
      <c r="K37" s="12"/>
      <c r="L37" s="12"/>
      <c r="M37" s="12"/>
      <c r="N37" s="12"/>
      <c r="O37" s="12"/>
      <c r="P37" s="12"/>
      <c r="Q37" s="12"/>
      <c r="R37" s="12"/>
      <c r="S37" s="12"/>
      <c r="T37" s="12"/>
      <c r="U37" s="12"/>
      <c r="V37" s="12"/>
      <c r="W37" s="12"/>
      <c r="X37" s="12"/>
      <c r="Y37" s="12"/>
      <c r="Z37" s="12"/>
      <c r="AA37" s="12"/>
      <c r="AB37" s="12"/>
    </row>
    <row r="38" spans="1:28" ht="15.75" customHeight="1" x14ac:dyDescent="0.35">
      <c r="A38" s="12"/>
      <c r="B38" s="12"/>
      <c r="C38" s="12"/>
      <c r="D38" s="12"/>
      <c r="E38" s="12"/>
      <c r="F38" s="12"/>
      <c r="G38" s="12"/>
      <c r="H38" s="194"/>
      <c r="I38" s="12"/>
      <c r="J38" s="12"/>
      <c r="K38" s="12"/>
      <c r="L38" s="12"/>
      <c r="M38" s="12"/>
      <c r="N38" s="12"/>
      <c r="O38" s="12"/>
      <c r="P38" s="12"/>
      <c r="Q38" s="12"/>
      <c r="R38" s="12"/>
      <c r="S38" s="12"/>
      <c r="T38" s="12"/>
      <c r="U38" s="12"/>
      <c r="V38" s="12"/>
      <c r="W38" s="12"/>
      <c r="X38" s="12"/>
      <c r="Y38" s="12"/>
      <c r="Z38" s="12"/>
      <c r="AA38" s="12"/>
      <c r="AB38" s="12"/>
    </row>
    <row r="39" spans="1:28" ht="15.75" customHeight="1" x14ac:dyDescent="0.35">
      <c r="A39" s="12"/>
      <c r="B39" s="12"/>
      <c r="C39" s="12"/>
      <c r="D39" s="12"/>
      <c r="E39" s="12"/>
      <c r="F39" s="12"/>
      <c r="G39" s="12"/>
      <c r="H39" s="194"/>
      <c r="I39" s="12"/>
      <c r="J39" s="12"/>
      <c r="K39" s="12"/>
      <c r="L39" s="12"/>
      <c r="M39" s="12"/>
      <c r="N39" s="12"/>
      <c r="O39" s="12"/>
      <c r="P39" s="12"/>
      <c r="Q39" s="12"/>
      <c r="R39" s="12"/>
      <c r="S39" s="12"/>
      <c r="T39" s="12"/>
      <c r="U39" s="12"/>
      <c r="V39" s="12"/>
      <c r="W39" s="12"/>
      <c r="X39" s="12"/>
      <c r="Y39" s="12"/>
      <c r="Z39" s="12"/>
      <c r="AA39" s="12"/>
      <c r="AB39" s="12"/>
    </row>
    <row r="40" spans="1:28" ht="15.75" customHeight="1" x14ac:dyDescent="0.35">
      <c r="A40" s="12"/>
      <c r="B40" s="12"/>
      <c r="C40" s="12"/>
      <c r="D40" s="12"/>
      <c r="E40" s="12"/>
      <c r="F40" s="12"/>
      <c r="G40" s="12"/>
      <c r="H40" s="194"/>
      <c r="I40" s="12"/>
      <c r="J40" s="12"/>
      <c r="K40" s="12"/>
      <c r="L40" s="12"/>
      <c r="M40" s="12"/>
      <c r="N40" s="12"/>
      <c r="O40" s="12"/>
      <c r="P40" s="12"/>
      <c r="Q40" s="12"/>
      <c r="R40" s="12"/>
      <c r="S40" s="12"/>
      <c r="T40" s="12"/>
      <c r="U40" s="12"/>
      <c r="V40" s="12"/>
      <c r="W40" s="12"/>
      <c r="X40" s="12"/>
      <c r="Y40" s="12"/>
      <c r="Z40" s="12"/>
      <c r="AA40" s="12"/>
      <c r="AB40" s="12"/>
    </row>
    <row r="41" spans="1:28" ht="15.75" customHeight="1" x14ac:dyDescent="0.35">
      <c r="A41" s="12"/>
      <c r="B41" s="12"/>
      <c r="C41" s="12"/>
      <c r="D41" s="12"/>
      <c r="E41" s="12"/>
      <c r="F41" s="12"/>
      <c r="G41" s="12"/>
      <c r="H41" s="194"/>
      <c r="I41" s="12"/>
      <c r="J41" s="12"/>
      <c r="K41" s="12"/>
      <c r="L41" s="12"/>
      <c r="M41" s="12"/>
      <c r="N41" s="12"/>
      <c r="O41" s="12"/>
      <c r="P41" s="12"/>
      <c r="Q41" s="12"/>
      <c r="R41" s="12"/>
      <c r="S41" s="12"/>
      <c r="T41" s="12"/>
      <c r="U41" s="12"/>
      <c r="V41" s="12"/>
      <c r="W41" s="12"/>
      <c r="X41" s="12"/>
      <c r="Y41" s="12"/>
      <c r="Z41" s="12"/>
      <c r="AA41" s="12"/>
      <c r="AB41" s="12"/>
    </row>
    <row r="42" spans="1:28" ht="15.75" customHeight="1" x14ac:dyDescent="0.35">
      <c r="A42" s="12"/>
      <c r="B42" s="12"/>
      <c r="C42" s="12"/>
      <c r="D42" s="12"/>
      <c r="E42" s="12"/>
      <c r="F42" s="12"/>
      <c r="G42" s="12"/>
      <c r="H42" s="194"/>
      <c r="I42" s="12"/>
      <c r="J42" s="12"/>
      <c r="K42" s="12"/>
      <c r="L42" s="12"/>
      <c r="M42" s="12"/>
      <c r="N42" s="12"/>
      <c r="O42" s="12"/>
      <c r="P42" s="12"/>
      <c r="Q42" s="12"/>
      <c r="R42" s="12"/>
      <c r="S42" s="12"/>
      <c r="T42" s="12"/>
      <c r="U42" s="12"/>
      <c r="V42" s="12"/>
      <c r="W42" s="12"/>
      <c r="X42" s="12"/>
      <c r="Y42" s="12"/>
      <c r="Z42" s="12"/>
      <c r="AA42" s="12"/>
      <c r="AB42" s="12"/>
    </row>
    <row r="43" spans="1:28" ht="15.75" customHeight="1" x14ac:dyDescent="0.35">
      <c r="A43" s="12"/>
      <c r="B43" s="12"/>
      <c r="C43" s="12"/>
      <c r="D43" s="12"/>
      <c r="E43" s="12"/>
      <c r="F43" s="12"/>
      <c r="G43" s="12"/>
      <c r="H43" s="194"/>
      <c r="I43" s="12"/>
      <c r="J43" s="12"/>
      <c r="K43" s="12"/>
      <c r="L43" s="12"/>
      <c r="M43" s="12"/>
      <c r="N43" s="12"/>
      <c r="O43" s="12"/>
      <c r="P43" s="12"/>
      <c r="Q43" s="12"/>
      <c r="R43" s="12"/>
      <c r="S43" s="12"/>
      <c r="T43" s="12"/>
      <c r="U43" s="12"/>
      <c r="V43" s="12"/>
      <c r="W43" s="12"/>
      <c r="X43" s="12"/>
      <c r="Y43" s="12"/>
      <c r="Z43" s="12"/>
      <c r="AA43" s="12"/>
      <c r="AB43" s="12"/>
    </row>
    <row r="44" spans="1:28" ht="15.75" customHeight="1" x14ac:dyDescent="0.35">
      <c r="A44" s="12"/>
      <c r="B44" s="12"/>
      <c r="C44" s="12"/>
      <c r="D44" s="12"/>
      <c r="E44" s="12"/>
      <c r="F44" s="12"/>
      <c r="G44" s="12"/>
      <c r="H44" s="194"/>
      <c r="I44" s="12"/>
      <c r="J44" s="12"/>
      <c r="K44" s="12"/>
      <c r="L44" s="12"/>
      <c r="M44" s="12"/>
      <c r="N44" s="12"/>
      <c r="O44" s="12"/>
      <c r="P44" s="12"/>
      <c r="Q44" s="12"/>
      <c r="R44" s="12"/>
      <c r="S44" s="12"/>
      <c r="T44" s="12"/>
      <c r="U44" s="12"/>
      <c r="V44" s="12"/>
      <c r="W44" s="12"/>
      <c r="X44" s="12"/>
      <c r="Y44" s="12"/>
      <c r="Z44" s="12"/>
      <c r="AA44" s="12"/>
      <c r="AB44" s="12"/>
    </row>
    <row r="45" spans="1:28" ht="15.75" customHeight="1" x14ac:dyDescent="0.35">
      <c r="A45" s="12"/>
      <c r="B45" s="12"/>
      <c r="C45" s="12"/>
      <c r="D45" s="12"/>
      <c r="E45" s="12"/>
      <c r="F45" s="12"/>
      <c r="G45" s="12"/>
      <c r="H45" s="194"/>
      <c r="I45" s="12"/>
      <c r="J45" s="12"/>
      <c r="K45" s="12"/>
      <c r="L45" s="12"/>
      <c r="M45" s="12"/>
      <c r="N45" s="12"/>
      <c r="O45" s="12"/>
      <c r="P45" s="12"/>
      <c r="Q45" s="12"/>
      <c r="R45" s="12"/>
      <c r="S45" s="12"/>
      <c r="T45" s="12"/>
      <c r="U45" s="12"/>
      <c r="V45" s="12"/>
      <c r="W45" s="12"/>
      <c r="X45" s="12"/>
      <c r="Y45" s="12"/>
      <c r="Z45" s="12"/>
      <c r="AA45" s="12"/>
      <c r="AB45" s="12"/>
    </row>
    <row r="46" spans="1:28" ht="15.75" customHeight="1" x14ac:dyDescent="0.35">
      <c r="A46" s="12"/>
      <c r="B46" s="12"/>
      <c r="C46" s="12"/>
      <c r="D46" s="12"/>
      <c r="E46" s="12"/>
      <c r="F46" s="12"/>
      <c r="G46" s="12"/>
      <c r="H46" s="194"/>
      <c r="I46" s="12"/>
      <c r="J46" s="12"/>
      <c r="K46" s="12"/>
      <c r="L46" s="12"/>
      <c r="M46" s="12"/>
      <c r="N46" s="12"/>
      <c r="O46" s="12"/>
      <c r="P46" s="12"/>
      <c r="Q46" s="12"/>
      <c r="R46" s="12"/>
      <c r="S46" s="12"/>
      <c r="T46" s="12"/>
      <c r="U46" s="12"/>
      <c r="V46" s="12"/>
      <c r="W46" s="12"/>
      <c r="X46" s="12"/>
      <c r="Y46" s="12"/>
      <c r="Z46" s="12"/>
      <c r="AA46" s="12"/>
      <c r="AB46" s="12"/>
    </row>
    <row r="47" spans="1:28" ht="15.75" customHeight="1" x14ac:dyDescent="0.35">
      <c r="A47" s="12"/>
      <c r="B47" s="12"/>
      <c r="C47" s="12"/>
      <c r="D47" s="12"/>
      <c r="E47" s="12"/>
      <c r="F47" s="12"/>
      <c r="G47" s="12"/>
      <c r="H47" s="194"/>
      <c r="I47" s="12"/>
      <c r="J47" s="12"/>
      <c r="K47" s="12"/>
      <c r="L47" s="12"/>
      <c r="M47" s="12"/>
      <c r="N47" s="12"/>
      <c r="O47" s="12"/>
      <c r="P47" s="12"/>
      <c r="Q47" s="12"/>
      <c r="R47" s="12"/>
      <c r="S47" s="12"/>
      <c r="T47" s="12"/>
      <c r="U47" s="12"/>
      <c r="V47" s="12"/>
      <c r="W47" s="12"/>
      <c r="X47" s="12"/>
      <c r="Y47" s="12"/>
      <c r="Z47" s="12"/>
      <c r="AA47" s="12"/>
      <c r="AB47" s="12"/>
    </row>
    <row r="48" spans="1:28" ht="15.75" customHeight="1" x14ac:dyDescent="0.35">
      <c r="A48" s="12"/>
      <c r="B48" s="12"/>
      <c r="C48" s="12"/>
      <c r="D48" s="12"/>
      <c r="E48" s="12"/>
      <c r="F48" s="12"/>
      <c r="G48" s="12"/>
      <c r="H48" s="194"/>
      <c r="I48" s="12"/>
      <c r="J48" s="12"/>
      <c r="K48" s="12"/>
      <c r="L48" s="12"/>
      <c r="M48" s="12"/>
      <c r="N48" s="12"/>
      <c r="O48" s="12"/>
      <c r="P48" s="12"/>
      <c r="Q48" s="12"/>
      <c r="R48" s="12"/>
      <c r="S48" s="12"/>
      <c r="T48" s="12"/>
      <c r="U48" s="12"/>
      <c r="V48" s="12"/>
      <c r="W48" s="12"/>
      <c r="X48" s="12"/>
      <c r="Y48" s="12"/>
      <c r="Z48" s="12"/>
      <c r="AA48" s="12"/>
      <c r="AB48" s="12"/>
    </row>
    <row r="49" spans="1:28" ht="15.75" customHeight="1" x14ac:dyDescent="0.35">
      <c r="A49" s="12"/>
      <c r="B49" s="12"/>
      <c r="C49" s="12"/>
      <c r="D49" s="12"/>
      <c r="E49" s="12"/>
      <c r="F49" s="12"/>
      <c r="G49" s="12"/>
      <c r="H49" s="194"/>
      <c r="I49" s="12"/>
      <c r="J49" s="12"/>
      <c r="K49" s="12"/>
      <c r="L49" s="12"/>
      <c r="M49" s="12"/>
      <c r="N49" s="12"/>
      <c r="O49" s="12"/>
      <c r="P49" s="12"/>
      <c r="Q49" s="12"/>
      <c r="R49" s="12"/>
      <c r="S49" s="12"/>
      <c r="T49" s="12"/>
      <c r="U49" s="12"/>
      <c r="V49" s="12"/>
      <c r="W49" s="12"/>
      <c r="X49" s="12"/>
      <c r="Y49" s="12"/>
      <c r="Z49" s="12"/>
      <c r="AA49" s="12"/>
      <c r="AB49" s="12"/>
    </row>
    <row r="50" spans="1:28" ht="15.75" customHeight="1" x14ac:dyDescent="0.35">
      <c r="A50" s="12"/>
      <c r="B50" s="12"/>
      <c r="C50" s="12"/>
      <c r="D50" s="12"/>
      <c r="E50" s="12"/>
      <c r="F50" s="12"/>
      <c r="G50" s="12"/>
      <c r="H50" s="194"/>
      <c r="I50" s="12"/>
      <c r="J50" s="12"/>
      <c r="K50" s="12"/>
      <c r="L50" s="12"/>
      <c r="M50" s="12"/>
      <c r="N50" s="12"/>
      <c r="O50" s="12"/>
      <c r="P50" s="12"/>
      <c r="Q50" s="12"/>
      <c r="R50" s="12"/>
      <c r="S50" s="12"/>
      <c r="T50" s="12"/>
      <c r="U50" s="12"/>
      <c r="V50" s="12"/>
      <c r="W50" s="12"/>
      <c r="X50" s="12"/>
      <c r="Y50" s="12"/>
      <c r="Z50" s="12"/>
      <c r="AA50" s="12"/>
      <c r="AB50" s="12"/>
    </row>
    <row r="51" spans="1:28" ht="15.75" customHeight="1" x14ac:dyDescent="0.35">
      <c r="A51" s="12"/>
      <c r="B51" s="12"/>
      <c r="C51" s="12"/>
      <c r="D51" s="12"/>
      <c r="E51" s="12"/>
      <c r="F51" s="12"/>
      <c r="G51" s="12"/>
      <c r="H51" s="194"/>
      <c r="I51" s="12"/>
      <c r="J51" s="12"/>
      <c r="K51" s="12"/>
      <c r="L51" s="12"/>
      <c r="M51" s="12"/>
      <c r="N51" s="12"/>
      <c r="O51" s="12"/>
      <c r="P51" s="12"/>
      <c r="Q51" s="12"/>
      <c r="R51" s="12"/>
      <c r="S51" s="12"/>
      <c r="T51" s="12"/>
      <c r="U51" s="12"/>
      <c r="V51" s="12"/>
      <c r="W51" s="12"/>
      <c r="X51" s="12"/>
      <c r="Y51" s="12"/>
      <c r="Z51" s="12"/>
      <c r="AA51" s="12"/>
      <c r="AB51" s="12"/>
    </row>
    <row r="52" spans="1:28" ht="15.75" customHeight="1" x14ac:dyDescent="0.35">
      <c r="A52" s="12"/>
      <c r="B52" s="12"/>
      <c r="C52" s="12"/>
      <c r="D52" s="12"/>
      <c r="E52" s="12"/>
      <c r="F52" s="12"/>
      <c r="G52" s="12"/>
      <c r="H52" s="194"/>
      <c r="I52" s="12"/>
      <c r="J52" s="12"/>
      <c r="K52" s="12"/>
      <c r="L52" s="12"/>
      <c r="M52" s="12"/>
      <c r="N52" s="12"/>
      <c r="O52" s="12"/>
      <c r="P52" s="12"/>
      <c r="Q52" s="12"/>
      <c r="R52" s="12"/>
      <c r="S52" s="12"/>
      <c r="T52" s="12"/>
      <c r="U52" s="12"/>
      <c r="V52" s="12"/>
      <c r="W52" s="12"/>
      <c r="X52" s="12"/>
      <c r="Y52" s="12"/>
      <c r="Z52" s="12"/>
      <c r="AA52" s="12"/>
      <c r="AB52" s="12"/>
    </row>
    <row r="53" spans="1:28" ht="15.75" customHeight="1" x14ac:dyDescent="0.35">
      <c r="A53" s="12"/>
      <c r="B53" s="12"/>
      <c r="C53" s="12"/>
      <c r="D53" s="12"/>
      <c r="E53" s="12"/>
      <c r="F53" s="12"/>
      <c r="G53" s="12"/>
      <c r="H53" s="194"/>
      <c r="I53" s="12"/>
      <c r="J53" s="12"/>
      <c r="K53" s="12"/>
      <c r="L53" s="12"/>
      <c r="M53" s="12"/>
      <c r="N53" s="12"/>
      <c r="O53" s="12"/>
      <c r="P53" s="12"/>
      <c r="Q53" s="12"/>
      <c r="R53" s="12"/>
      <c r="S53" s="12"/>
      <c r="T53" s="12"/>
      <c r="U53" s="12"/>
      <c r="V53" s="12"/>
      <c r="W53" s="12"/>
      <c r="X53" s="12"/>
      <c r="Y53" s="12"/>
      <c r="Z53" s="12"/>
      <c r="AA53" s="12"/>
      <c r="AB53" s="12"/>
    </row>
    <row r="54" spans="1:28" ht="15.75" customHeight="1" x14ac:dyDescent="0.35">
      <c r="A54" s="12"/>
      <c r="B54" s="12"/>
      <c r="C54" s="12"/>
      <c r="D54" s="12"/>
      <c r="E54" s="12"/>
      <c r="F54" s="12"/>
      <c r="G54" s="12"/>
      <c r="H54" s="194"/>
      <c r="I54" s="12"/>
      <c r="J54" s="12"/>
      <c r="K54" s="12"/>
      <c r="L54" s="12"/>
      <c r="M54" s="12"/>
      <c r="N54" s="12"/>
      <c r="O54" s="12"/>
      <c r="P54" s="12"/>
      <c r="Q54" s="12"/>
      <c r="R54" s="12"/>
      <c r="S54" s="12"/>
      <c r="T54" s="12"/>
      <c r="U54" s="12"/>
      <c r="V54" s="12"/>
      <c r="W54" s="12"/>
      <c r="X54" s="12"/>
      <c r="Y54" s="12"/>
      <c r="Z54" s="12"/>
      <c r="AA54" s="12"/>
      <c r="AB54" s="12"/>
    </row>
    <row r="55" spans="1:28" ht="15.75" customHeight="1" x14ac:dyDescent="0.35">
      <c r="A55" s="12"/>
      <c r="B55" s="12"/>
      <c r="C55" s="12"/>
      <c r="D55" s="12"/>
      <c r="E55" s="12"/>
      <c r="F55" s="12"/>
      <c r="G55" s="12"/>
      <c r="H55" s="194"/>
      <c r="I55" s="12"/>
      <c r="J55" s="12"/>
      <c r="K55" s="12"/>
      <c r="L55" s="12"/>
      <c r="M55" s="12"/>
      <c r="N55" s="12"/>
      <c r="O55" s="12"/>
      <c r="P55" s="12"/>
      <c r="Q55" s="12"/>
      <c r="R55" s="12"/>
      <c r="S55" s="12"/>
      <c r="T55" s="12"/>
      <c r="U55" s="12"/>
      <c r="V55" s="12"/>
      <c r="W55" s="12"/>
      <c r="X55" s="12"/>
      <c r="Y55" s="12"/>
      <c r="Z55" s="12"/>
      <c r="AA55" s="12"/>
      <c r="AB55" s="12"/>
    </row>
    <row r="56" spans="1:28" ht="15.75" customHeight="1" x14ac:dyDescent="0.35">
      <c r="A56" s="12"/>
      <c r="B56" s="12"/>
      <c r="C56" s="12"/>
      <c r="D56" s="12"/>
      <c r="E56" s="12"/>
      <c r="F56" s="12"/>
      <c r="G56" s="12"/>
      <c r="H56" s="194"/>
      <c r="I56" s="12"/>
      <c r="J56" s="12"/>
      <c r="K56" s="12"/>
      <c r="L56" s="12"/>
      <c r="M56" s="12"/>
      <c r="N56" s="12"/>
      <c r="O56" s="12"/>
      <c r="P56" s="12"/>
      <c r="Q56" s="12"/>
      <c r="R56" s="12"/>
      <c r="S56" s="12"/>
      <c r="T56" s="12"/>
      <c r="U56" s="12"/>
      <c r="V56" s="12"/>
      <c r="W56" s="12"/>
      <c r="X56" s="12"/>
      <c r="Y56" s="12"/>
      <c r="Z56" s="12"/>
      <c r="AA56" s="12"/>
      <c r="AB56" s="12"/>
    </row>
    <row r="57" spans="1:28" ht="15.75" customHeight="1" x14ac:dyDescent="0.35">
      <c r="A57" s="12"/>
      <c r="B57" s="12"/>
      <c r="C57" s="12"/>
      <c r="D57" s="12"/>
      <c r="E57" s="12"/>
      <c r="F57" s="12"/>
      <c r="G57" s="12"/>
      <c r="H57" s="194"/>
      <c r="I57" s="12"/>
      <c r="J57" s="12"/>
      <c r="K57" s="12"/>
      <c r="L57" s="12"/>
      <c r="M57" s="12"/>
      <c r="N57" s="12"/>
      <c r="O57" s="12"/>
      <c r="P57" s="12"/>
      <c r="Q57" s="12"/>
      <c r="R57" s="12"/>
      <c r="S57" s="12"/>
      <c r="T57" s="12"/>
      <c r="U57" s="12"/>
      <c r="V57" s="12"/>
      <c r="W57" s="12"/>
      <c r="X57" s="12"/>
      <c r="Y57" s="12"/>
      <c r="Z57" s="12"/>
      <c r="AA57" s="12"/>
      <c r="AB57" s="12"/>
    </row>
    <row r="58" spans="1:28" ht="15.75" customHeight="1" x14ac:dyDescent="0.35">
      <c r="A58" s="12"/>
      <c r="B58" s="12"/>
      <c r="C58" s="12"/>
      <c r="D58" s="12"/>
      <c r="E58" s="12"/>
      <c r="F58" s="12"/>
      <c r="G58" s="12"/>
      <c r="H58" s="194"/>
      <c r="I58" s="12"/>
      <c r="J58" s="12"/>
      <c r="K58" s="12"/>
      <c r="L58" s="12"/>
      <c r="M58" s="12"/>
      <c r="N58" s="12"/>
      <c r="O58" s="12"/>
      <c r="P58" s="12"/>
      <c r="Q58" s="12"/>
      <c r="R58" s="12"/>
      <c r="S58" s="12"/>
      <c r="T58" s="12"/>
      <c r="U58" s="12"/>
      <c r="V58" s="12"/>
      <c r="W58" s="12"/>
      <c r="X58" s="12"/>
      <c r="Y58" s="12"/>
      <c r="Z58" s="12"/>
      <c r="AA58" s="12"/>
      <c r="AB58" s="12"/>
    </row>
    <row r="59" spans="1:28" ht="15.75" customHeight="1" x14ac:dyDescent="0.35">
      <c r="A59" s="12"/>
      <c r="B59" s="12"/>
      <c r="C59" s="12"/>
      <c r="D59" s="12"/>
      <c r="E59" s="12"/>
      <c r="F59" s="12"/>
      <c r="G59" s="12"/>
      <c r="H59" s="194"/>
      <c r="I59" s="12"/>
      <c r="J59" s="12"/>
      <c r="K59" s="12"/>
      <c r="L59" s="12"/>
      <c r="M59" s="12"/>
      <c r="N59" s="12"/>
      <c r="O59" s="12"/>
      <c r="P59" s="12"/>
      <c r="Q59" s="12"/>
      <c r="R59" s="12"/>
      <c r="S59" s="12"/>
      <c r="T59" s="12"/>
      <c r="U59" s="12"/>
      <c r="V59" s="12"/>
      <c r="W59" s="12"/>
      <c r="X59" s="12"/>
      <c r="Y59" s="12"/>
      <c r="Z59" s="12"/>
      <c r="AA59" s="12"/>
      <c r="AB59" s="12"/>
    </row>
    <row r="60" spans="1:28" ht="15.75" customHeight="1" x14ac:dyDescent="0.35">
      <c r="A60" s="12"/>
      <c r="B60" s="12"/>
      <c r="C60" s="12"/>
      <c r="D60" s="12"/>
      <c r="E60" s="12"/>
      <c r="F60" s="12"/>
      <c r="G60" s="12"/>
      <c r="H60" s="194"/>
      <c r="I60" s="12"/>
      <c r="J60" s="12"/>
      <c r="K60" s="12"/>
      <c r="L60" s="12"/>
      <c r="M60" s="12"/>
      <c r="N60" s="12"/>
      <c r="O60" s="12"/>
      <c r="P60" s="12"/>
      <c r="Q60" s="12"/>
      <c r="R60" s="12"/>
      <c r="S60" s="12"/>
      <c r="T60" s="12"/>
      <c r="U60" s="12"/>
      <c r="V60" s="12"/>
      <c r="W60" s="12"/>
      <c r="X60" s="12"/>
      <c r="Y60" s="12"/>
      <c r="Z60" s="12"/>
      <c r="AA60" s="12"/>
      <c r="AB60" s="12"/>
    </row>
    <row r="61" spans="1:28" ht="15.75" customHeight="1" x14ac:dyDescent="0.35">
      <c r="A61" s="12"/>
      <c r="B61" s="12"/>
      <c r="C61" s="12"/>
      <c r="D61" s="12"/>
      <c r="E61" s="12"/>
      <c r="F61" s="12"/>
      <c r="G61" s="12"/>
      <c r="H61" s="194"/>
      <c r="I61" s="12"/>
      <c r="J61" s="12"/>
      <c r="K61" s="12"/>
      <c r="L61" s="12"/>
      <c r="M61" s="12"/>
      <c r="N61" s="12"/>
      <c r="O61" s="12"/>
      <c r="P61" s="12"/>
      <c r="Q61" s="12"/>
      <c r="R61" s="12"/>
      <c r="S61" s="12"/>
      <c r="T61" s="12"/>
      <c r="U61" s="12"/>
      <c r="V61" s="12"/>
      <c r="W61" s="12"/>
      <c r="X61" s="12"/>
      <c r="Y61" s="12"/>
      <c r="Z61" s="12"/>
      <c r="AA61" s="12"/>
      <c r="AB61" s="12"/>
    </row>
    <row r="62" spans="1:28" ht="15.75" customHeight="1" x14ac:dyDescent="0.35">
      <c r="A62" s="12"/>
      <c r="B62" s="12"/>
      <c r="C62" s="12"/>
      <c r="D62" s="12"/>
      <c r="E62" s="12"/>
      <c r="F62" s="12"/>
      <c r="G62" s="12"/>
      <c r="H62" s="194"/>
      <c r="I62" s="12"/>
      <c r="J62" s="12"/>
      <c r="K62" s="12"/>
      <c r="L62" s="12"/>
      <c r="M62" s="12"/>
      <c r="N62" s="12"/>
      <c r="O62" s="12"/>
      <c r="P62" s="12"/>
      <c r="Q62" s="12"/>
      <c r="R62" s="12"/>
      <c r="S62" s="12"/>
      <c r="T62" s="12"/>
      <c r="U62" s="12"/>
      <c r="V62" s="12"/>
      <c r="W62" s="12"/>
      <c r="X62" s="12"/>
      <c r="Y62" s="12"/>
      <c r="Z62" s="12"/>
      <c r="AA62" s="12"/>
      <c r="AB62" s="12"/>
    </row>
    <row r="63" spans="1:28" ht="15.75" customHeight="1" x14ac:dyDescent="0.35">
      <c r="A63" s="12"/>
      <c r="B63" s="12"/>
      <c r="C63" s="12"/>
      <c r="D63" s="12"/>
      <c r="E63" s="12"/>
      <c r="F63" s="12"/>
      <c r="G63" s="12"/>
      <c r="H63" s="194"/>
      <c r="I63" s="12"/>
      <c r="J63" s="12"/>
      <c r="K63" s="12"/>
      <c r="L63" s="12"/>
      <c r="M63" s="12"/>
      <c r="N63" s="12"/>
      <c r="O63" s="12"/>
      <c r="P63" s="12"/>
      <c r="Q63" s="12"/>
      <c r="R63" s="12"/>
      <c r="S63" s="12"/>
      <c r="T63" s="12"/>
      <c r="U63" s="12"/>
      <c r="V63" s="12"/>
      <c r="W63" s="12"/>
      <c r="X63" s="12"/>
      <c r="Y63" s="12"/>
      <c r="Z63" s="12"/>
      <c r="AA63" s="12"/>
      <c r="AB63" s="12"/>
    </row>
    <row r="64" spans="1:28" ht="15.75" customHeight="1" x14ac:dyDescent="0.35">
      <c r="A64" s="12"/>
      <c r="B64" s="12"/>
      <c r="C64" s="12"/>
      <c r="D64" s="12"/>
      <c r="E64" s="12"/>
      <c r="F64" s="12"/>
      <c r="G64" s="12"/>
      <c r="H64" s="194"/>
      <c r="I64" s="12"/>
      <c r="J64" s="12"/>
      <c r="K64" s="12"/>
      <c r="L64" s="12"/>
      <c r="M64" s="12"/>
      <c r="N64" s="12"/>
      <c r="O64" s="12"/>
      <c r="P64" s="12"/>
      <c r="Q64" s="12"/>
      <c r="R64" s="12"/>
      <c r="S64" s="12"/>
      <c r="T64" s="12"/>
      <c r="U64" s="12"/>
      <c r="V64" s="12"/>
      <c r="W64" s="12"/>
      <c r="X64" s="12"/>
      <c r="Y64" s="12"/>
      <c r="Z64" s="12"/>
      <c r="AA64" s="12"/>
      <c r="AB64" s="12"/>
    </row>
    <row r="65" spans="1:28" ht="15.75" customHeight="1" x14ac:dyDescent="0.35">
      <c r="A65" s="12"/>
      <c r="B65" s="12"/>
      <c r="C65" s="12"/>
      <c r="D65" s="12"/>
      <c r="E65" s="12"/>
      <c r="F65" s="12"/>
      <c r="G65" s="12"/>
      <c r="H65" s="194"/>
      <c r="I65" s="12"/>
      <c r="J65" s="12"/>
      <c r="K65" s="12"/>
      <c r="L65" s="12"/>
      <c r="M65" s="12"/>
      <c r="N65" s="12"/>
      <c r="O65" s="12"/>
      <c r="P65" s="12"/>
      <c r="Q65" s="12"/>
      <c r="R65" s="12"/>
      <c r="S65" s="12"/>
      <c r="T65" s="12"/>
      <c r="U65" s="12"/>
      <c r="V65" s="12"/>
      <c r="W65" s="12"/>
      <c r="X65" s="12"/>
      <c r="Y65" s="12"/>
      <c r="Z65" s="12"/>
      <c r="AA65" s="12"/>
      <c r="AB65" s="12"/>
    </row>
    <row r="66" spans="1:28" ht="15.75" customHeight="1" x14ac:dyDescent="0.35">
      <c r="A66" s="12"/>
      <c r="B66" s="12"/>
      <c r="C66" s="12"/>
      <c r="D66" s="12"/>
      <c r="E66" s="12"/>
      <c r="F66" s="12"/>
      <c r="G66" s="12"/>
      <c r="H66" s="194"/>
      <c r="I66" s="12"/>
      <c r="J66" s="12"/>
      <c r="K66" s="12"/>
      <c r="L66" s="12"/>
      <c r="M66" s="12"/>
      <c r="N66" s="12"/>
      <c r="O66" s="12"/>
      <c r="P66" s="12"/>
      <c r="Q66" s="12"/>
      <c r="R66" s="12"/>
      <c r="S66" s="12"/>
      <c r="T66" s="12"/>
      <c r="U66" s="12"/>
      <c r="V66" s="12"/>
      <c r="W66" s="12"/>
      <c r="X66" s="12"/>
      <c r="Y66" s="12"/>
      <c r="Z66" s="12"/>
      <c r="AA66" s="12"/>
      <c r="AB66" s="12"/>
    </row>
    <row r="67" spans="1:28" ht="15.75" customHeight="1" x14ac:dyDescent="0.35">
      <c r="A67" s="12"/>
      <c r="B67" s="12"/>
      <c r="C67" s="12"/>
      <c r="D67" s="12"/>
      <c r="E67" s="12"/>
      <c r="F67" s="12"/>
      <c r="G67" s="12"/>
      <c r="H67" s="194"/>
      <c r="I67" s="12"/>
      <c r="J67" s="12"/>
      <c r="K67" s="12"/>
      <c r="L67" s="12"/>
      <c r="M67" s="12"/>
      <c r="N67" s="12"/>
      <c r="O67" s="12"/>
      <c r="P67" s="12"/>
      <c r="Q67" s="12"/>
      <c r="R67" s="12"/>
      <c r="S67" s="12"/>
      <c r="T67" s="12"/>
      <c r="U67" s="12"/>
      <c r="V67" s="12"/>
      <c r="W67" s="12"/>
      <c r="X67" s="12"/>
      <c r="Y67" s="12"/>
      <c r="Z67" s="12"/>
      <c r="AA67" s="12"/>
      <c r="AB67" s="12"/>
    </row>
    <row r="68" spans="1:28" ht="15.75" customHeight="1" x14ac:dyDescent="0.35">
      <c r="A68" s="12"/>
      <c r="B68" s="12"/>
      <c r="C68" s="12"/>
      <c r="D68" s="12"/>
      <c r="E68" s="12"/>
      <c r="F68" s="12"/>
      <c r="G68" s="12"/>
      <c r="H68" s="194"/>
      <c r="I68" s="12"/>
      <c r="J68" s="12"/>
      <c r="K68" s="12"/>
      <c r="L68" s="12"/>
      <c r="M68" s="12"/>
      <c r="N68" s="12"/>
      <c r="O68" s="12"/>
      <c r="P68" s="12"/>
      <c r="Q68" s="12"/>
      <c r="R68" s="12"/>
      <c r="S68" s="12"/>
      <c r="T68" s="12"/>
      <c r="U68" s="12"/>
      <c r="V68" s="12"/>
      <c r="W68" s="12"/>
      <c r="X68" s="12"/>
      <c r="Y68" s="12"/>
      <c r="Z68" s="12"/>
      <c r="AA68" s="12"/>
      <c r="AB68" s="12"/>
    </row>
    <row r="69" spans="1:28" ht="15.75" customHeight="1" x14ac:dyDescent="0.35">
      <c r="A69" s="12"/>
      <c r="B69" s="12"/>
      <c r="C69" s="12"/>
      <c r="D69" s="12"/>
      <c r="E69" s="12"/>
      <c r="F69" s="12"/>
      <c r="G69" s="12"/>
      <c r="H69" s="194"/>
      <c r="I69" s="12"/>
      <c r="J69" s="12"/>
      <c r="K69" s="12"/>
      <c r="L69" s="12"/>
      <c r="M69" s="12"/>
      <c r="N69" s="12"/>
      <c r="O69" s="12"/>
      <c r="P69" s="12"/>
      <c r="Q69" s="12"/>
      <c r="R69" s="12"/>
      <c r="S69" s="12"/>
      <c r="T69" s="12"/>
      <c r="U69" s="12"/>
      <c r="V69" s="12"/>
      <c r="W69" s="12"/>
      <c r="X69" s="12"/>
      <c r="Y69" s="12"/>
      <c r="Z69" s="12"/>
      <c r="AA69" s="12"/>
      <c r="AB69" s="12"/>
    </row>
    <row r="70" spans="1:28" ht="15.75" customHeight="1" x14ac:dyDescent="0.35">
      <c r="A70" s="12"/>
      <c r="B70" s="12"/>
      <c r="C70" s="12"/>
      <c r="D70" s="12"/>
      <c r="E70" s="12"/>
      <c r="F70" s="12"/>
      <c r="G70" s="12"/>
      <c r="H70" s="194"/>
      <c r="I70" s="12"/>
      <c r="J70" s="12"/>
      <c r="K70" s="12"/>
      <c r="L70" s="12"/>
      <c r="M70" s="12"/>
      <c r="N70" s="12"/>
      <c r="O70" s="12"/>
      <c r="P70" s="12"/>
      <c r="Q70" s="12"/>
      <c r="R70" s="12"/>
      <c r="S70" s="12"/>
      <c r="T70" s="12"/>
      <c r="U70" s="12"/>
      <c r="V70" s="12"/>
      <c r="W70" s="12"/>
      <c r="X70" s="12"/>
      <c r="Y70" s="12"/>
      <c r="Z70" s="12"/>
      <c r="AA70" s="12"/>
      <c r="AB70" s="12"/>
    </row>
    <row r="71" spans="1:28" ht="15.75" customHeight="1" x14ac:dyDescent="0.35">
      <c r="A71" s="12"/>
      <c r="B71" s="12"/>
      <c r="C71" s="12"/>
      <c r="D71" s="12"/>
      <c r="E71" s="12"/>
      <c r="F71" s="12"/>
      <c r="G71" s="12"/>
      <c r="H71" s="194"/>
      <c r="I71" s="12"/>
      <c r="J71" s="12"/>
      <c r="K71" s="12"/>
      <c r="L71" s="12"/>
      <c r="M71" s="12"/>
      <c r="N71" s="12"/>
      <c r="O71" s="12"/>
      <c r="P71" s="12"/>
      <c r="Q71" s="12"/>
      <c r="R71" s="12"/>
      <c r="S71" s="12"/>
      <c r="T71" s="12"/>
      <c r="U71" s="12"/>
      <c r="V71" s="12"/>
      <c r="W71" s="12"/>
      <c r="X71" s="12"/>
      <c r="Y71" s="12"/>
      <c r="Z71" s="12"/>
      <c r="AA71" s="12"/>
      <c r="AB71" s="12"/>
    </row>
    <row r="72" spans="1:28" ht="15.75" customHeight="1" x14ac:dyDescent="0.35">
      <c r="A72" s="12"/>
      <c r="B72" s="12"/>
      <c r="C72" s="12"/>
      <c r="D72" s="12"/>
      <c r="E72" s="12"/>
      <c r="F72" s="12"/>
      <c r="G72" s="12"/>
      <c r="H72" s="194"/>
      <c r="I72" s="12"/>
      <c r="J72" s="12"/>
      <c r="K72" s="12"/>
      <c r="L72" s="12"/>
      <c r="M72" s="12"/>
      <c r="N72" s="12"/>
      <c r="O72" s="12"/>
      <c r="P72" s="12"/>
      <c r="Q72" s="12"/>
      <c r="R72" s="12"/>
      <c r="S72" s="12"/>
      <c r="T72" s="12"/>
      <c r="U72" s="12"/>
      <c r="V72" s="12"/>
      <c r="W72" s="12"/>
      <c r="X72" s="12"/>
      <c r="Y72" s="12"/>
      <c r="Z72" s="12"/>
      <c r="AA72" s="12"/>
      <c r="AB72" s="12"/>
    </row>
    <row r="73" spans="1:28" ht="15.75" customHeight="1" x14ac:dyDescent="0.35">
      <c r="A73" s="12"/>
      <c r="B73" s="12"/>
      <c r="C73" s="12"/>
      <c r="D73" s="12"/>
      <c r="E73" s="12"/>
      <c r="F73" s="12"/>
      <c r="G73" s="12"/>
      <c r="H73" s="194"/>
      <c r="I73" s="12"/>
      <c r="J73" s="12"/>
      <c r="K73" s="12"/>
      <c r="L73" s="12"/>
      <c r="M73" s="12"/>
      <c r="N73" s="12"/>
      <c r="O73" s="12"/>
      <c r="P73" s="12"/>
      <c r="Q73" s="12"/>
      <c r="R73" s="12"/>
      <c r="S73" s="12"/>
      <c r="T73" s="12"/>
      <c r="U73" s="12"/>
      <c r="V73" s="12"/>
      <c r="W73" s="12"/>
      <c r="X73" s="12"/>
      <c r="Y73" s="12"/>
      <c r="Z73" s="12"/>
      <c r="AA73" s="12"/>
      <c r="AB73" s="12"/>
    </row>
    <row r="74" spans="1:28" ht="15.75" customHeight="1" x14ac:dyDescent="0.35">
      <c r="A74" s="12"/>
      <c r="B74" s="12"/>
      <c r="C74" s="12"/>
      <c r="D74" s="12"/>
      <c r="E74" s="12"/>
      <c r="F74" s="12"/>
      <c r="G74" s="12"/>
      <c r="H74" s="194"/>
      <c r="I74" s="12"/>
      <c r="J74" s="12"/>
      <c r="K74" s="12"/>
      <c r="L74" s="12"/>
      <c r="M74" s="12"/>
      <c r="N74" s="12"/>
      <c r="O74" s="12"/>
      <c r="P74" s="12"/>
      <c r="Q74" s="12"/>
      <c r="R74" s="12"/>
      <c r="S74" s="12"/>
      <c r="T74" s="12"/>
      <c r="U74" s="12"/>
      <c r="V74" s="12"/>
      <c r="W74" s="12"/>
      <c r="X74" s="12"/>
      <c r="Y74" s="12"/>
      <c r="Z74" s="12"/>
      <c r="AA74" s="12"/>
      <c r="AB74" s="12"/>
    </row>
    <row r="75" spans="1:28" ht="15.75" customHeight="1" x14ac:dyDescent="0.35">
      <c r="A75" s="12"/>
      <c r="B75" s="12"/>
      <c r="C75" s="12"/>
      <c r="D75" s="12"/>
      <c r="E75" s="12"/>
      <c r="F75" s="12"/>
      <c r="G75" s="12"/>
      <c r="H75" s="194"/>
      <c r="I75" s="12"/>
      <c r="J75" s="12"/>
      <c r="K75" s="12"/>
      <c r="L75" s="12"/>
      <c r="M75" s="12"/>
      <c r="N75" s="12"/>
      <c r="O75" s="12"/>
      <c r="P75" s="12"/>
      <c r="Q75" s="12"/>
      <c r="R75" s="12"/>
      <c r="S75" s="12"/>
      <c r="T75" s="12"/>
      <c r="U75" s="12"/>
      <c r="V75" s="12"/>
      <c r="W75" s="12"/>
      <c r="X75" s="12"/>
      <c r="Y75" s="12"/>
      <c r="Z75" s="12"/>
      <c r="AA75" s="12"/>
      <c r="AB75" s="12"/>
    </row>
    <row r="76" spans="1:28" ht="15.75" customHeight="1" x14ac:dyDescent="0.35">
      <c r="A76" s="12"/>
      <c r="B76" s="12"/>
      <c r="C76" s="12"/>
      <c r="D76" s="12"/>
      <c r="E76" s="12"/>
      <c r="F76" s="12"/>
      <c r="G76" s="12"/>
      <c r="H76" s="194"/>
      <c r="I76" s="12"/>
      <c r="J76" s="12"/>
      <c r="K76" s="12"/>
      <c r="L76" s="12"/>
      <c r="M76" s="12"/>
      <c r="N76" s="12"/>
      <c r="O76" s="12"/>
      <c r="P76" s="12"/>
      <c r="Q76" s="12"/>
      <c r="R76" s="12"/>
      <c r="S76" s="12"/>
      <c r="T76" s="12"/>
      <c r="U76" s="12"/>
      <c r="V76" s="12"/>
      <c r="W76" s="12"/>
      <c r="X76" s="12"/>
      <c r="Y76" s="12"/>
      <c r="Z76" s="12"/>
      <c r="AA76" s="12"/>
      <c r="AB76" s="12"/>
    </row>
    <row r="77" spans="1:28" ht="15.75" customHeight="1" x14ac:dyDescent="0.35">
      <c r="A77" s="12"/>
      <c r="B77" s="12"/>
      <c r="C77" s="12"/>
      <c r="D77" s="12"/>
      <c r="E77" s="12"/>
      <c r="F77" s="12"/>
      <c r="G77" s="12"/>
      <c r="H77" s="194"/>
      <c r="I77" s="12"/>
      <c r="J77" s="12"/>
      <c r="K77" s="12"/>
      <c r="L77" s="12"/>
      <c r="M77" s="12"/>
      <c r="N77" s="12"/>
      <c r="O77" s="12"/>
      <c r="P77" s="12"/>
      <c r="Q77" s="12"/>
      <c r="R77" s="12"/>
      <c r="S77" s="12"/>
      <c r="T77" s="12"/>
      <c r="U77" s="12"/>
      <c r="V77" s="12"/>
      <c r="W77" s="12"/>
      <c r="X77" s="12"/>
      <c r="Y77" s="12"/>
      <c r="Z77" s="12"/>
      <c r="AA77" s="12"/>
      <c r="AB77" s="12"/>
    </row>
    <row r="78" spans="1:28" ht="15.75" customHeight="1" x14ac:dyDescent="0.35">
      <c r="A78" s="12"/>
      <c r="B78" s="12"/>
      <c r="C78" s="12"/>
      <c r="D78" s="12"/>
      <c r="E78" s="12"/>
      <c r="F78" s="12"/>
      <c r="G78" s="12"/>
      <c r="H78" s="194"/>
      <c r="I78" s="12"/>
      <c r="J78" s="12"/>
      <c r="K78" s="12"/>
      <c r="L78" s="12"/>
      <c r="M78" s="12"/>
      <c r="N78" s="12"/>
      <c r="O78" s="12"/>
      <c r="P78" s="12"/>
      <c r="Q78" s="12"/>
      <c r="R78" s="12"/>
      <c r="S78" s="12"/>
      <c r="T78" s="12"/>
      <c r="U78" s="12"/>
      <c r="V78" s="12"/>
      <c r="W78" s="12"/>
      <c r="X78" s="12"/>
      <c r="Y78" s="12"/>
      <c r="Z78" s="12"/>
      <c r="AA78" s="12"/>
      <c r="AB78" s="12"/>
    </row>
    <row r="79" spans="1:28" ht="15.75" customHeight="1" x14ac:dyDescent="0.35">
      <c r="A79" s="12"/>
      <c r="B79" s="12"/>
      <c r="C79" s="12"/>
      <c r="D79" s="12"/>
      <c r="E79" s="12"/>
      <c r="F79" s="12"/>
      <c r="G79" s="12"/>
      <c r="H79" s="194"/>
      <c r="I79" s="12"/>
      <c r="J79" s="12"/>
      <c r="K79" s="12"/>
      <c r="L79" s="12"/>
      <c r="M79" s="12"/>
      <c r="N79" s="12"/>
      <c r="O79" s="12"/>
      <c r="P79" s="12"/>
      <c r="Q79" s="12"/>
      <c r="R79" s="12"/>
      <c r="S79" s="12"/>
      <c r="T79" s="12"/>
      <c r="U79" s="12"/>
      <c r="V79" s="12"/>
      <c r="W79" s="12"/>
      <c r="X79" s="12"/>
      <c r="Y79" s="12"/>
      <c r="Z79" s="12"/>
      <c r="AA79" s="12"/>
      <c r="AB79" s="12"/>
    </row>
    <row r="80" spans="1:28" ht="15.75" customHeight="1" x14ac:dyDescent="0.35">
      <c r="A80" s="12"/>
      <c r="B80" s="12"/>
      <c r="C80" s="12"/>
      <c r="D80" s="12"/>
      <c r="E80" s="12"/>
      <c r="F80" s="12"/>
      <c r="G80" s="12"/>
      <c r="H80" s="194"/>
      <c r="I80" s="12"/>
      <c r="J80" s="12"/>
      <c r="K80" s="12"/>
      <c r="L80" s="12"/>
      <c r="M80" s="12"/>
      <c r="N80" s="12"/>
      <c r="O80" s="12"/>
      <c r="P80" s="12"/>
      <c r="Q80" s="12"/>
      <c r="R80" s="12"/>
      <c r="S80" s="12"/>
      <c r="T80" s="12"/>
      <c r="U80" s="12"/>
      <c r="V80" s="12"/>
      <c r="W80" s="12"/>
      <c r="X80" s="12"/>
      <c r="Y80" s="12"/>
      <c r="Z80" s="12"/>
      <c r="AA80" s="12"/>
      <c r="AB80" s="12"/>
    </row>
    <row r="81" spans="1:28" ht="15.75" customHeight="1" x14ac:dyDescent="0.35">
      <c r="A81" s="12"/>
      <c r="B81" s="12"/>
      <c r="C81" s="12"/>
      <c r="D81" s="12"/>
      <c r="E81" s="12"/>
      <c r="F81" s="12"/>
      <c r="G81" s="12"/>
      <c r="H81" s="194"/>
      <c r="I81" s="12"/>
      <c r="J81" s="12"/>
      <c r="K81" s="12"/>
      <c r="L81" s="12"/>
      <c r="M81" s="12"/>
      <c r="N81" s="12"/>
      <c r="O81" s="12"/>
      <c r="P81" s="12"/>
      <c r="Q81" s="12"/>
      <c r="R81" s="12"/>
      <c r="S81" s="12"/>
      <c r="T81" s="12"/>
      <c r="U81" s="12"/>
      <c r="V81" s="12"/>
      <c r="W81" s="12"/>
      <c r="X81" s="12"/>
      <c r="Y81" s="12"/>
      <c r="Z81" s="12"/>
      <c r="AA81" s="12"/>
      <c r="AB81" s="12"/>
    </row>
    <row r="82" spans="1:28" ht="15.75" customHeight="1" x14ac:dyDescent="0.35">
      <c r="A82" s="12"/>
      <c r="B82" s="12"/>
      <c r="C82" s="12"/>
      <c r="D82" s="12"/>
      <c r="E82" s="12"/>
      <c r="F82" s="12"/>
      <c r="G82" s="12"/>
      <c r="H82" s="194"/>
      <c r="I82" s="12"/>
      <c r="J82" s="12"/>
      <c r="K82" s="12"/>
      <c r="L82" s="12"/>
      <c r="M82" s="12"/>
      <c r="N82" s="12"/>
      <c r="O82" s="12"/>
      <c r="P82" s="12"/>
      <c r="Q82" s="12"/>
      <c r="R82" s="12"/>
      <c r="S82" s="12"/>
      <c r="T82" s="12"/>
      <c r="U82" s="12"/>
      <c r="V82" s="12"/>
      <c r="W82" s="12"/>
      <c r="X82" s="12"/>
      <c r="Y82" s="12"/>
      <c r="Z82" s="12"/>
      <c r="AA82" s="12"/>
      <c r="AB82" s="12"/>
    </row>
    <row r="83" spans="1:28" ht="15.75" customHeight="1" x14ac:dyDescent="0.35">
      <c r="A83" s="12"/>
      <c r="B83" s="12"/>
      <c r="C83" s="12"/>
      <c r="D83" s="12"/>
      <c r="E83" s="12"/>
      <c r="F83" s="12"/>
      <c r="G83" s="12"/>
      <c r="H83" s="194"/>
      <c r="I83" s="12"/>
      <c r="J83" s="12"/>
      <c r="K83" s="12"/>
      <c r="L83" s="12"/>
      <c r="M83" s="12"/>
      <c r="N83" s="12"/>
      <c r="O83" s="12"/>
      <c r="P83" s="12"/>
      <c r="Q83" s="12"/>
      <c r="R83" s="12"/>
      <c r="S83" s="12"/>
      <c r="T83" s="12"/>
      <c r="U83" s="12"/>
      <c r="V83" s="12"/>
      <c r="W83" s="12"/>
      <c r="X83" s="12"/>
      <c r="Y83" s="12"/>
      <c r="Z83" s="12"/>
      <c r="AA83" s="12"/>
      <c r="AB83" s="12"/>
    </row>
    <row r="84" spans="1:28" ht="15.75" customHeight="1" x14ac:dyDescent="0.35">
      <c r="A84" s="12"/>
      <c r="B84" s="12"/>
      <c r="C84" s="12"/>
      <c r="D84" s="12"/>
      <c r="E84" s="12"/>
      <c r="F84" s="12"/>
      <c r="G84" s="12"/>
      <c r="H84" s="194"/>
      <c r="I84" s="12"/>
      <c r="J84" s="12"/>
      <c r="K84" s="12"/>
      <c r="L84" s="12"/>
      <c r="M84" s="12"/>
      <c r="N84" s="12"/>
      <c r="O84" s="12"/>
      <c r="P84" s="12"/>
      <c r="Q84" s="12"/>
      <c r="R84" s="12"/>
      <c r="S84" s="12"/>
      <c r="T84" s="12"/>
      <c r="U84" s="12"/>
      <c r="V84" s="12"/>
      <c r="W84" s="12"/>
      <c r="X84" s="12"/>
      <c r="Y84" s="12"/>
      <c r="Z84" s="12"/>
      <c r="AA84" s="12"/>
      <c r="AB84" s="12"/>
    </row>
    <row r="85" spans="1:28" ht="15.75" customHeight="1" x14ac:dyDescent="0.35">
      <c r="A85" s="12"/>
      <c r="B85" s="12"/>
      <c r="C85" s="12"/>
      <c r="D85" s="12"/>
      <c r="E85" s="12"/>
      <c r="F85" s="12"/>
      <c r="G85" s="12"/>
      <c r="H85" s="194"/>
      <c r="I85" s="12"/>
      <c r="J85" s="12"/>
      <c r="K85" s="12"/>
      <c r="L85" s="12"/>
      <c r="M85" s="12"/>
      <c r="N85" s="12"/>
      <c r="O85" s="12"/>
      <c r="P85" s="12"/>
      <c r="Q85" s="12"/>
      <c r="R85" s="12"/>
      <c r="S85" s="12"/>
      <c r="T85" s="12"/>
      <c r="U85" s="12"/>
      <c r="V85" s="12"/>
      <c r="W85" s="12"/>
      <c r="X85" s="12"/>
      <c r="Y85" s="12"/>
      <c r="Z85" s="12"/>
      <c r="AA85" s="12"/>
      <c r="AB85" s="12"/>
    </row>
    <row r="86" spans="1:28" ht="15.75" customHeight="1" x14ac:dyDescent="0.35">
      <c r="A86" s="12"/>
      <c r="B86" s="12"/>
      <c r="C86" s="12"/>
      <c r="D86" s="12"/>
      <c r="E86" s="12"/>
      <c r="F86" s="12"/>
      <c r="G86" s="12"/>
      <c r="H86" s="194"/>
      <c r="I86" s="12"/>
      <c r="J86" s="12"/>
      <c r="K86" s="12"/>
      <c r="L86" s="12"/>
      <c r="M86" s="12"/>
      <c r="N86" s="12"/>
      <c r="O86" s="12"/>
      <c r="P86" s="12"/>
      <c r="Q86" s="12"/>
      <c r="R86" s="12"/>
      <c r="S86" s="12"/>
      <c r="T86" s="12"/>
      <c r="U86" s="12"/>
      <c r="V86" s="12"/>
      <c r="W86" s="12"/>
      <c r="X86" s="12"/>
      <c r="Y86" s="12"/>
      <c r="Z86" s="12"/>
      <c r="AA86" s="12"/>
      <c r="AB86" s="12"/>
    </row>
    <row r="87" spans="1:28" ht="15.75" customHeight="1" x14ac:dyDescent="0.35">
      <c r="A87" s="12"/>
      <c r="B87" s="12"/>
      <c r="C87" s="12"/>
      <c r="D87" s="12"/>
      <c r="E87" s="12"/>
      <c r="F87" s="12"/>
      <c r="G87" s="12"/>
      <c r="H87" s="194"/>
      <c r="I87" s="12"/>
      <c r="J87" s="12"/>
      <c r="K87" s="12"/>
      <c r="L87" s="12"/>
      <c r="M87" s="12"/>
      <c r="N87" s="12"/>
      <c r="O87" s="12"/>
      <c r="P87" s="12"/>
      <c r="Q87" s="12"/>
      <c r="R87" s="12"/>
      <c r="S87" s="12"/>
      <c r="T87" s="12"/>
      <c r="U87" s="12"/>
      <c r="V87" s="12"/>
      <c r="W87" s="12"/>
      <c r="X87" s="12"/>
      <c r="Y87" s="12"/>
      <c r="Z87" s="12"/>
      <c r="AA87" s="12"/>
      <c r="AB87" s="12"/>
    </row>
    <row r="88" spans="1:28" ht="15.75" customHeight="1" x14ac:dyDescent="0.35">
      <c r="A88" s="12"/>
      <c r="B88" s="12"/>
      <c r="C88" s="12"/>
      <c r="D88" s="12"/>
      <c r="E88" s="12"/>
      <c r="F88" s="12"/>
      <c r="G88" s="12"/>
      <c r="H88" s="194"/>
      <c r="I88" s="12"/>
      <c r="J88" s="12"/>
      <c r="K88" s="12"/>
      <c r="L88" s="12"/>
      <c r="M88" s="12"/>
      <c r="N88" s="12"/>
      <c r="O88" s="12"/>
      <c r="P88" s="12"/>
      <c r="Q88" s="12"/>
      <c r="R88" s="12"/>
      <c r="S88" s="12"/>
      <c r="T88" s="12"/>
      <c r="U88" s="12"/>
      <c r="V88" s="12"/>
      <c r="W88" s="12"/>
      <c r="X88" s="12"/>
      <c r="Y88" s="12"/>
      <c r="Z88" s="12"/>
      <c r="AA88" s="12"/>
      <c r="AB88" s="12"/>
    </row>
    <row r="89" spans="1:28" ht="15.75" customHeight="1" x14ac:dyDescent="0.35">
      <c r="A89" s="12"/>
      <c r="B89" s="12"/>
      <c r="C89" s="12"/>
      <c r="D89" s="12"/>
      <c r="E89" s="12"/>
      <c r="F89" s="12"/>
      <c r="G89" s="12"/>
      <c r="H89" s="194"/>
      <c r="I89" s="12"/>
      <c r="J89" s="12"/>
      <c r="K89" s="12"/>
      <c r="L89" s="12"/>
      <c r="M89" s="12"/>
      <c r="N89" s="12"/>
      <c r="O89" s="12"/>
      <c r="P89" s="12"/>
      <c r="Q89" s="12"/>
      <c r="R89" s="12"/>
      <c r="S89" s="12"/>
      <c r="T89" s="12"/>
      <c r="U89" s="12"/>
      <c r="V89" s="12"/>
      <c r="W89" s="12"/>
      <c r="X89" s="12"/>
      <c r="Y89" s="12"/>
      <c r="Z89" s="12"/>
      <c r="AA89" s="12"/>
      <c r="AB89" s="12"/>
    </row>
    <row r="90" spans="1:28" ht="15.75" customHeight="1" x14ac:dyDescent="0.35">
      <c r="A90" s="12"/>
      <c r="B90" s="12"/>
      <c r="C90" s="12"/>
      <c r="D90" s="12"/>
      <c r="E90" s="12"/>
      <c r="F90" s="12"/>
      <c r="G90" s="12"/>
      <c r="H90" s="194"/>
      <c r="I90" s="12"/>
      <c r="J90" s="12"/>
      <c r="K90" s="12"/>
      <c r="L90" s="12"/>
      <c r="M90" s="12"/>
      <c r="N90" s="12"/>
      <c r="O90" s="12"/>
      <c r="P90" s="12"/>
      <c r="Q90" s="12"/>
      <c r="R90" s="12"/>
      <c r="S90" s="12"/>
      <c r="T90" s="12"/>
      <c r="U90" s="12"/>
      <c r="V90" s="12"/>
      <c r="W90" s="12"/>
      <c r="X90" s="12"/>
      <c r="Y90" s="12"/>
      <c r="Z90" s="12"/>
      <c r="AA90" s="12"/>
      <c r="AB90" s="12"/>
    </row>
    <row r="91" spans="1:28" ht="15.75" customHeight="1" x14ac:dyDescent="0.35">
      <c r="A91" s="12"/>
      <c r="B91" s="12"/>
      <c r="C91" s="12"/>
      <c r="D91" s="12"/>
      <c r="E91" s="12"/>
      <c r="F91" s="12"/>
      <c r="G91" s="12"/>
      <c r="H91" s="194"/>
      <c r="I91" s="12"/>
      <c r="J91" s="12"/>
      <c r="K91" s="12"/>
      <c r="L91" s="12"/>
      <c r="M91" s="12"/>
      <c r="N91" s="12"/>
      <c r="O91" s="12"/>
      <c r="P91" s="12"/>
      <c r="Q91" s="12"/>
      <c r="R91" s="12"/>
      <c r="S91" s="12"/>
      <c r="T91" s="12"/>
      <c r="U91" s="12"/>
      <c r="V91" s="12"/>
      <c r="W91" s="12"/>
      <c r="X91" s="12"/>
      <c r="Y91" s="12"/>
      <c r="Z91" s="12"/>
      <c r="AA91" s="12"/>
      <c r="AB91" s="12"/>
    </row>
    <row r="92" spans="1:28" ht="15.75" customHeight="1" x14ac:dyDescent="0.35">
      <c r="A92" s="12"/>
      <c r="B92" s="12"/>
      <c r="C92" s="12"/>
      <c r="D92" s="12"/>
      <c r="E92" s="12"/>
      <c r="F92" s="12"/>
      <c r="G92" s="12"/>
      <c r="H92" s="194"/>
      <c r="I92" s="12"/>
      <c r="J92" s="12"/>
      <c r="K92" s="12"/>
      <c r="L92" s="12"/>
      <c r="M92" s="12"/>
      <c r="N92" s="12"/>
      <c r="O92" s="12"/>
      <c r="P92" s="12"/>
      <c r="Q92" s="12"/>
      <c r="R92" s="12"/>
      <c r="S92" s="12"/>
      <c r="T92" s="12"/>
      <c r="U92" s="12"/>
      <c r="V92" s="12"/>
      <c r="W92" s="12"/>
      <c r="X92" s="12"/>
      <c r="Y92" s="12"/>
      <c r="Z92" s="12"/>
      <c r="AA92" s="12"/>
      <c r="AB92" s="12"/>
    </row>
    <row r="93" spans="1:28" ht="15.75" customHeight="1" x14ac:dyDescent="0.35">
      <c r="A93" s="12"/>
      <c r="B93" s="12"/>
      <c r="C93" s="12"/>
      <c r="D93" s="12"/>
      <c r="E93" s="12"/>
      <c r="F93" s="12"/>
      <c r="G93" s="12"/>
      <c r="H93" s="194"/>
      <c r="I93" s="12"/>
      <c r="J93" s="12"/>
      <c r="K93" s="12"/>
      <c r="L93" s="12"/>
      <c r="M93" s="12"/>
      <c r="N93" s="12"/>
      <c r="O93" s="12"/>
      <c r="P93" s="12"/>
      <c r="Q93" s="12"/>
      <c r="R93" s="12"/>
      <c r="S93" s="12"/>
      <c r="T93" s="12"/>
      <c r="U93" s="12"/>
      <c r="V93" s="12"/>
      <c r="W93" s="12"/>
      <c r="X93" s="12"/>
      <c r="Y93" s="12"/>
      <c r="Z93" s="12"/>
      <c r="AA93" s="12"/>
      <c r="AB93" s="12"/>
    </row>
    <row r="94" spans="1:28" ht="15.75" customHeight="1" x14ac:dyDescent="0.35">
      <c r="A94" s="12"/>
      <c r="B94" s="12"/>
      <c r="C94" s="12"/>
      <c r="D94" s="12"/>
      <c r="E94" s="12"/>
      <c r="F94" s="12"/>
      <c r="G94" s="12"/>
      <c r="H94" s="194"/>
      <c r="I94" s="12"/>
      <c r="J94" s="12"/>
      <c r="K94" s="12"/>
      <c r="L94" s="12"/>
      <c r="M94" s="12"/>
      <c r="N94" s="12"/>
      <c r="O94" s="12"/>
      <c r="P94" s="12"/>
      <c r="Q94" s="12"/>
      <c r="R94" s="12"/>
      <c r="S94" s="12"/>
      <c r="T94" s="12"/>
      <c r="U94" s="12"/>
      <c r="V94" s="12"/>
      <c r="W94" s="12"/>
      <c r="X94" s="12"/>
      <c r="Y94" s="12"/>
      <c r="Z94" s="12"/>
      <c r="AA94" s="12"/>
      <c r="AB94" s="12"/>
    </row>
    <row r="95" spans="1:28" ht="15.75" customHeight="1" x14ac:dyDescent="0.35">
      <c r="A95" s="12"/>
      <c r="B95" s="12"/>
      <c r="C95" s="12"/>
      <c r="D95" s="12"/>
      <c r="E95" s="12"/>
      <c r="F95" s="12"/>
      <c r="G95" s="12"/>
      <c r="H95" s="194"/>
      <c r="I95" s="12"/>
      <c r="J95" s="12"/>
      <c r="K95" s="12"/>
      <c r="L95" s="12"/>
      <c r="M95" s="12"/>
      <c r="N95" s="12"/>
      <c r="O95" s="12"/>
      <c r="P95" s="12"/>
      <c r="Q95" s="12"/>
      <c r="R95" s="12"/>
      <c r="S95" s="12"/>
      <c r="T95" s="12"/>
      <c r="U95" s="12"/>
      <c r="V95" s="12"/>
      <c r="W95" s="12"/>
      <c r="X95" s="12"/>
      <c r="Y95" s="12"/>
      <c r="Z95" s="12"/>
      <c r="AA95" s="12"/>
      <c r="AB95" s="12"/>
    </row>
    <row r="96" spans="1:28" ht="15.75" customHeight="1" x14ac:dyDescent="0.35">
      <c r="A96" s="12"/>
      <c r="B96" s="12"/>
      <c r="C96" s="12"/>
      <c r="D96" s="12"/>
      <c r="E96" s="12"/>
      <c r="F96" s="12"/>
      <c r="G96" s="12"/>
      <c r="H96" s="194"/>
      <c r="I96" s="12"/>
      <c r="J96" s="12"/>
      <c r="K96" s="12"/>
      <c r="L96" s="12"/>
      <c r="M96" s="12"/>
      <c r="N96" s="12"/>
      <c r="O96" s="12"/>
      <c r="P96" s="12"/>
      <c r="Q96" s="12"/>
      <c r="R96" s="12"/>
      <c r="S96" s="12"/>
      <c r="T96" s="12"/>
      <c r="U96" s="12"/>
      <c r="V96" s="12"/>
      <c r="W96" s="12"/>
      <c r="X96" s="12"/>
      <c r="Y96" s="12"/>
      <c r="Z96" s="12"/>
      <c r="AA96" s="12"/>
      <c r="AB96" s="12"/>
    </row>
    <row r="97" spans="1:28" ht="15.75" customHeight="1" x14ac:dyDescent="0.35">
      <c r="A97" s="12"/>
      <c r="B97" s="12"/>
      <c r="C97" s="12"/>
      <c r="D97" s="12"/>
      <c r="E97" s="12"/>
      <c r="F97" s="12"/>
      <c r="G97" s="12"/>
      <c r="H97" s="194"/>
      <c r="I97" s="12"/>
      <c r="J97" s="12"/>
      <c r="K97" s="12"/>
      <c r="L97" s="12"/>
      <c r="M97" s="12"/>
      <c r="N97" s="12"/>
      <c r="O97" s="12"/>
      <c r="P97" s="12"/>
      <c r="Q97" s="12"/>
      <c r="R97" s="12"/>
      <c r="S97" s="12"/>
      <c r="T97" s="12"/>
      <c r="U97" s="12"/>
      <c r="V97" s="12"/>
      <c r="W97" s="12"/>
      <c r="X97" s="12"/>
      <c r="Y97" s="12"/>
      <c r="Z97" s="12"/>
      <c r="AA97" s="12"/>
      <c r="AB97" s="12"/>
    </row>
    <row r="98" spans="1:28" ht="15.75" customHeight="1" x14ac:dyDescent="0.35">
      <c r="A98" s="12"/>
      <c r="B98" s="12"/>
      <c r="C98" s="12"/>
      <c r="D98" s="12"/>
      <c r="E98" s="12"/>
      <c r="F98" s="12"/>
      <c r="G98" s="12"/>
      <c r="H98" s="194"/>
      <c r="I98" s="12"/>
      <c r="J98" s="12"/>
      <c r="K98" s="12"/>
      <c r="L98" s="12"/>
      <c r="M98" s="12"/>
      <c r="N98" s="12"/>
      <c r="O98" s="12"/>
      <c r="P98" s="12"/>
      <c r="Q98" s="12"/>
      <c r="R98" s="12"/>
      <c r="S98" s="12"/>
      <c r="T98" s="12"/>
      <c r="U98" s="12"/>
      <c r="V98" s="12"/>
      <c r="W98" s="12"/>
      <c r="X98" s="12"/>
      <c r="Y98" s="12"/>
      <c r="Z98" s="12"/>
      <c r="AA98" s="12"/>
      <c r="AB98" s="12"/>
    </row>
    <row r="99" spans="1:28" ht="15.75" customHeight="1" x14ac:dyDescent="0.35">
      <c r="A99" s="12"/>
      <c r="B99" s="12"/>
      <c r="C99" s="12"/>
      <c r="D99" s="12"/>
      <c r="E99" s="12"/>
      <c r="F99" s="12"/>
      <c r="G99" s="12"/>
      <c r="H99" s="194"/>
      <c r="I99" s="12"/>
      <c r="J99" s="12"/>
      <c r="K99" s="12"/>
      <c r="L99" s="12"/>
      <c r="M99" s="12"/>
      <c r="N99" s="12"/>
      <c r="O99" s="12"/>
      <c r="P99" s="12"/>
      <c r="Q99" s="12"/>
      <c r="R99" s="12"/>
      <c r="S99" s="12"/>
      <c r="T99" s="12"/>
      <c r="U99" s="12"/>
      <c r="V99" s="12"/>
      <c r="W99" s="12"/>
      <c r="X99" s="12"/>
      <c r="Y99" s="12"/>
      <c r="Z99" s="12"/>
      <c r="AA99" s="12"/>
      <c r="AB99" s="12"/>
    </row>
    <row r="100" spans="1:28" ht="15.75" customHeight="1" x14ac:dyDescent="0.35">
      <c r="A100" s="12"/>
      <c r="B100" s="12"/>
      <c r="C100" s="12"/>
      <c r="D100" s="12"/>
      <c r="E100" s="12"/>
      <c r="F100" s="12"/>
      <c r="G100" s="12"/>
      <c r="H100" s="194"/>
      <c r="I100" s="12"/>
      <c r="J100" s="12"/>
      <c r="K100" s="12"/>
      <c r="L100" s="12"/>
      <c r="M100" s="12"/>
      <c r="N100" s="12"/>
      <c r="O100" s="12"/>
      <c r="P100" s="12"/>
      <c r="Q100" s="12"/>
      <c r="R100" s="12"/>
      <c r="S100" s="12"/>
      <c r="T100" s="12"/>
      <c r="U100" s="12"/>
      <c r="V100" s="12"/>
      <c r="W100" s="12"/>
      <c r="X100" s="12"/>
      <c r="Y100" s="12"/>
      <c r="Z100" s="12"/>
      <c r="AA100" s="12"/>
      <c r="AB100" s="12"/>
    </row>
    <row r="101" spans="1:28" ht="15.75" customHeight="1" x14ac:dyDescent="0.35">
      <c r="A101" s="12"/>
      <c r="B101" s="12"/>
      <c r="C101" s="12"/>
      <c r="D101" s="12"/>
      <c r="E101" s="12"/>
      <c r="F101" s="12"/>
      <c r="G101" s="12"/>
      <c r="H101" s="194"/>
      <c r="I101" s="12"/>
      <c r="J101" s="12"/>
      <c r="K101" s="12"/>
      <c r="L101" s="12"/>
      <c r="M101" s="12"/>
      <c r="N101" s="12"/>
      <c r="O101" s="12"/>
      <c r="P101" s="12"/>
      <c r="Q101" s="12"/>
      <c r="R101" s="12"/>
      <c r="S101" s="12"/>
      <c r="T101" s="12"/>
      <c r="U101" s="12"/>
      <c r="V101" s="12"/>
      <c r="W101" s="12"/>
      <c r="X101" s="12"/>
      <c r="Y101" s="12"/>
      <c r="Z101" s="12"/>
      <c r="AA101" s="12"/>
      <c r="AB101" s="12"/>
    </row>
    <row r="102" spans="1:28" ht="15.75" customHeight="1" x14ac:dyDescent="0.35">
      <c r="A102" s="12"/>
      <c r="B102" s="12"/>
      <c r="C102" s="12"/>
      <c r="D102" s="12"/>
      <c r="E102" s="12"/>
      <c r="F102" s="12"/>
      <c r="G102" s="12"/>
      <c r="H102" s="194"/>
      <c r="I102" s="12"/>
      <c r="J102" s="12"/>
      <c r="K102" s="12"/>
      <c r="L102" s="12"/>
      <c r="M102" s="12"/>
      <c r="N102" s="12"/>
      <c r="O102" s="12"/>
      <c r="P102" s="12"/>
      <c r="Q102" s="12"/>
      <c r="R102" s="12"/>
      <c r="S102" s="12"/>
      <c r="T102" s="12"/>
      <c r="U102" s="12"/>
      <c r="V102" s="12"/>
      <c r="W102" s="12"/>
      <c r="X102" s="12"/>
      <c r="Y102" s="12"/>
      <c r="Z102" s="12"/>
      <c r="AA102" s="12"/>
      <c r="AB102" s="12"/>
    </row>
    <row r="103" spans="1:28" ht="15.75" customHeight="1" x14ac:dyDescent="0.35">
      <c r="A103" s="12"/>
      <c r="B103" s="12"/>
      <c r="C103" s="12"/>
      <c r="D103" s="12"/>
      <c r="E103" s="12"/>
      <c r="F103" s="12"/>
      <c r="G103" s="12"/>
      <c r="H103" s="194"/>
      <c r="I103" s="12"/>
      <c r="J103" s="12"/>
      <c r="K103" s="12"/>
      <c r="L103" s="12"/>
      <c r="M103" s="12"/>
      <c r="N103" s="12"/>
      <c r="O103" s="12"/>
      <c r="P103" s="12"/>
      <c r="Q103" s="12"/>
      <c r="R103" s="12"/>
      <c r="S103" s="12"/>
      <c r="T103" s="12"/>
      <c r="U103" s="12"/>
      <c r="V103" s="12"/>
      <c r="W103" s="12"/>
      <c r="X103" s="12"/>
      <c r="Y103" s="12"/>
      <c r="Z103" s="12"/>
      <c r="AA103" s="12"/>
      <c r="AB103" s="12"/>
    </row>
    <row r="104" spans="1:28" ht="15.75" customHeight="1" x14ac:dyDescent="0.35">
      <c r="A104" s="12"/>
      <c r="B104" s="12"/>
      <c r="C104" s="12"/>
      <c r="D104" s="12"/>
      <c r="E104" s="12"/>
      <c r="F104" s="12"/>
      <c r="G104" s="12"/>
      <c r="H104" s="194"/>
      <c r="I104" s="12"/>
      <c r="J104" s="12"/>
      <c r="K104" s="12"/>
      <c r="L104" s="12"/>
      <c r="M104" s="12"/>
      <c r="N104" s="12"/>
      <c r="O104" s="12"/>
      <c r="P104" s="12"/>
      <c r="Q104" s="12"/>
      <c r="R104" s="12"/>
      <c r="S104" s="12"/>
      <c r="T104" s="12"/>
      <c r="U104" s="12"/>
      <c r="V104" s="12"/>
      <c r="W104" s="12"/>
      <c r="X104" s="12"/>
      <c r="Y104" s="12"/>
      <c r="Z104" s="12"/>
      <c r="AA104" s="12"/>
      <c r="AB104" s="12"/>
    </row>
    <row r="105" spans="1:28" ht="15.75" customHeight="1" x14ac:dyDescent="0.35">
      <c r="A105" s="12"/>
      <c r="B105" s="12"/>
      <c r="C105" s="12"/>
      <c r="D105" s="12"/>
      <c r="E105" s="12"/>
      <c r="F105" s="12"/>
      <c r="G105" s="12"/>
      <c r="H105" s="194"/>
      <c r="I105" s="12"/>
      <c r="J105" s="12"/>
      <c r="K105" s="12"/>
      <c r="L105" s="12"/>
      <c r="M105" s="12"/>
      <c r="N105" s="12"/>
      <c r="O105" s="12"/>
      <c r="P105" s="12"/>
      <c r="Q105" s="12"/>
      <c r="R105" s="12"/>
      <c r="S105" s="12"/>
      <c r="T105" s="12"/>
      <c r="U105" s="12"/>
      <c r="V105" s="12"/>
      <c r="W105" s="12"/>
      <c r="X105" s="12"/>
      <c r="Y105" s="12"/>
      <c r="Z105" s="12"/>
      <c r="AA105" s="12"/>
      <c r="AB105" s="12"/>
    </row>
    <row r="106" spans="1:28" ht="15.75" customHeight="1" x14ac:dyDescent="0.35">
      <c r="A106" s="12"/>
      <c r="B106" s="12"/>
      <c r="C106" s="12"/>
      <c r="D106" s="12"/>
      <c r="E106" s="12"/>
      <c r="F106" s="12"/>
      <c r="G106" s="12"/>
      <c r="H106" s="194"/>
      <c r="I106" s="12"/>
      <c r="J106" s="12"/>
      <c r="K106" s="12"/>
      <c r="L106" s="12"/>
      <c r="M106" s="12"/>
      <c r="N106" s="12"/>
      <c r="O106" s="12"/>
      <c r="P106" s="12"/>
      <c r="Q106" s="12"/>
      <c r="R106" s="12"/>
      <c r="S106" s="12"/>
      <c r="T106" s="12"/>
      <c r="U106" s="12"/>
      <c r="V106" s="12"/>
      <c r="W106" s="12"/>
      <c r="X106" s="12"/>
      <c r="Y106" s="12"/>
      <c r="Z106" s="12"/>
      <c r="AA106" s="12"/>
      <c r="AB106" s="12"/>
    </row>
    <row r="107" spans="1:28" ht="15.75" customHeight="1" x14ac:dyDescent="0.35">
      <c r="A107" s="12"/>
      <c r="B107" s="12"/>
      <c r="C107" s="12"/>
      <c r="D107" s="12"/>
      <c r="E107" s="12"/>
      <c r="F107" s="12"/>
      <c r="G107" s="12"/>
      <c r="H107" s="194"/>
      <c r="I107" s="12"/>
      <c r="J107" s="12"/>
      <c r="K107" s="12"/>
      <c r="L107" s="12"/>
      <c r="M107" s="12"/>
      <c r="N107" s="12"/>
      <c r="O107" s="12"/>
      <c r="P107" s="12"/>
      <c r="Q107" s="12"/>
      <c r="R107" s="12"/>
      <c r="S107" s="12"/>
      <c r="T107" s="12"/>
      <c r="U107" s="12"/>
      <c r="V107" s="12"/>
      <c r="W107" s="12"/>
      <c r="X107" s="12"/>
      <c r="Y107" s="12"/>
      <c r="Z107" s="12"/>
      <c r="AA107" s="12"/>
      <c r="AB107" s="12"/>
    </row>
    <row r="108" spans="1:28" ht="15.75" customHeight="1" x14ac:dyDescent="0.35">
      <c r="A108" s="12"/>
      <c r="B108" s="12"/>
      <c r="C108" s="12"/>
      <c r="D108" s="12"/>
      <c r="E108" s="12"/>
      <c r="F108" s="12"/>
      <c r="G108" s="12"/>
      <c r="H108" s="194"/>
      <c r="I108" s="12"/>
      <c r="J108" s="12"/>
      <c r="K108" s="12"/>
      <c r="L108" s="12"/>
      <c r="M108" s="12"/>
      <c r="N108" s="12"/>
      <c r="O108" s="12"/>
      <c r="P108" s="12"/>
      <c r="Q108" s="12"/>
      <c r="R108" s="12"/>
      <c r="S108" s="12"/>
      <c r="T108" s="12"/>
      <c r="U108" s="12"/>
      <c r="V108" s="12"/>
      <c r="W108" s="12"/>
      <c r="X108" s="12"/>
      <c r="Y108" s="12"/>
      <c r="Z108" s="12"/>
      <c r="AA108" s="12"/>
      <c r="AB108" s="12"/>
    </row>
    <row r="109" spans="1:28" ht="15.75" customHeight="1" x14ac:dyDescent="0.35">
      <c r="A109" s="12"/>
      <c r="B109" s="12"/>
      <c r="C109" s="12"/>
      <c r="D109" s="12"/>
      <c r="E109" s="12"/>
      <c r="F109" s="12"/>
      <c r="G109" s="12"/>
      <c r="H109" s="194"/>
      <c r="I109" s="12"/>
      <c r="J109" s="12"/>
      <c r="K109" s="12"/>
      <c r="L109" s="12"/>
      <c r="M109" s="12"/>
      <c r="N109" s="12"/>
      <c r="O109" s="12"/>
      <c r="P109" s="12"/>
      <c r="Q109" s="12"/>
      <c r="R109" s="12"/>
      <c r="S109" s="12"/>
      <c r="T109" s="12"/>
      <c r="U109" s="12"/>
      <c r="V109" s="12"/>
      <c r="W109" s="12"/>
      <c r="X109" s="12"/>
      <c r="Y109" s="12"/>
      <c r="Z109" s="12"/>
      <c r="AA109" s="12"/>
      <c r="AB109" s="12"/>
    </row>
    <row r="110" spans="1:28" ht="15.75" customHeight="1" x14ac:dyDescent="0.35">
      <c r="A110" s="12"/>
      <c r="B110" s="12"/>
      <c r="C110" s="12"/>
      <c r="D110" s="12"/>
      <c r="E110" s="12"/>
      <c r="F110" s="12"/>
      <c r="G110" s="12"/>
      <c r="H110" s="194"/>
      <c r="I110" s="12"/>
      <c r="J110" s="12"/>
      <c r="K110" s="12"/>
      <c r="L110" s="12"/>
      <c r="M110" s="12"/>
      <c r="N110" s="12"/>
      <c r="O110" s="12"/>
      <c r="P110" s="12"/>
      <c r="Q110" s="12"/>
      <c r="R110" s="12"/>
      <c r="S110" s="12"/>
      <c r="T110" s="12"/>
      <c r="U110" s="12"/>
      <c r="V110" s="12"/>
      <c r="W110" s="12"/>
      <c r="X110" s="12"/>
      <c r="Y110" s="12"/>
      <c r="Z110" s="12"/>
      <c r="AA110" s="12"/>
      <c r="AB110" s="12"/>
    </row>
    <row r="111" spans="1:28" ht="15.75" customHeight="1" x14ac:dyDescent="0.35">
      <c r="A111" s="12"/>
      <c r="B111" s="12"/>
      <c r="C111" s="12"/>
      <c r="D111" s="12"/>
      <c r="E111" s="12"/>
      <c r="F111" s="12"/>
      <c r="G111" s="12"/>
      <c r="H111" s="194"/>
      <c r="I111" s="12"/>
      <c r="J111" s="12"/>
      <c r="K111" s="12"/>
      <c r="L111" s="12"/>
      <c r="M111" s="12"/>
      <c r="N111" s="12"/>
      <c r="O111" s="12"/>
      <c r="P111" s="12"/>
      <c r="Q111" s="12"/>
      <c r="R111" s="12"/>
      <c r="S111" s="12"/>
      <c r="T111" s="12"/>
      <c r="U111" s="12"/>
      <c r="V111" s="12"/>
      <c r="W111" s="12"/>
      <c r="X111" s="12"/>
      <c r="Y111" s="12"/>
      <c r="Z111" s="12"/>
      <c r="AA111" s="12"/>
      <c r="AB111" s="12"/>
    </row>
    <row r="112" spans="1:28" ht="15.75" customHeight="1" x14ac:dyDescent="0.35">
      <c r="A112" s="12"/>
      <c r="B112" s="12"/>
      <c r="C112" s="12"/>
      <c r="D112" s="12"/>
      <c r="E112" s="12"/>
      <c r="F112" s="12"/>
      <c r="G112" s="12"/>
      <c r="H112" s="194"/>
      <c r="I112" s="12"/>
      <c r="J112" s="12"/>
      <c r="K112" s="12"/>
      <c r="L112" s="12"/>
      <c r="M112" s="12"/>
      <c r="N112" s="12"/>
      <c r="O112" s="12"/>
      <c r="P112" s="12"/>
      <c r="Q112" s="12"/>
      <c r="R112" s="12"/>
      <c r="S112" s="12"/>
      <c r="T112" s="12"/>
      <c r="U112" s="12"/>
      <c r="V112" s="12"/>
      <c r="W112" s="12"/>
      <c r="X112" s="12"/>
      <c r="Y112" s="12"/>
      <c r="Z112" s="12"/>
      <c r="AA112" s="12"/>
      <c r="AB112" s="12"/>
    </row>
    <row r="113" spans="1:28" ht="15.75" customHeight="1" x14ac:dyDescent="0.35">
      <c r="A113" s="12"/>
      <c r="B113" s="12"/>
      <c r="C113" s="12"/>
      <c r="D113" s="12"/>
      <c r="E113" s="12"/>
      <c r="F113" s="12"/>
      <c r="G113" s="12"/>
      <c r="H113" s="194"/>
      <c r="I113" s="12"/>
      <c r="J113" s="12"/>
      <c r="K113" s="12"/>
      <c r="L113" s="12"/>
      <c r="M113" s="12"/>
      <c r="N113" s="12"/>
      <c r="O113" s="12"/>
      <c r="P113" s="12"/>
      <c r="Q113" s="12"/>
      <c r="R113" s="12"/>
      <c r="S113" s="12"/>
      <c r="T113" s="12"/>
      <c r="U113" s="12"/>
      <c r="V113" s="12"/>
      <c r="W113" s="12"/>
      <c r="X113" s="12"/>
      <c r="Y113" s="12"/>
      <c r="Z113" s="12"/>
      <c r="AA113" s="12"/>
      <c r="AB113" s="12"/>
    </row>
    <row r="114" spans="1:28" ht="15.75" customHeight="1" x14ac:dyDescent="0.35">
      <c r="A114" s="12"/>
      <c r="B114" s="12"/>
      <c r="C114" s="12"/>
      <c r="D114" s="12"/>
      <c r="E114" s="12"/>
      <c r="F114" s="12"/>
      <c r="G114" s="12"/>
      <c r="H114" s="194"/>
      <c r="I114" s="12"/>
      <c r="J114" s="12"/>
      <c r="K114" s="12"/>
      <c r="L114" s="12"/>
      <c r="M114" s="12"/>
      <c r="N114" s="12"/>
      <c r="O114" s="12"/>
      <c r="P114" s="12"/>
      <c r="Q114" s="12"/>
      <c r="R114" s="12"/>
      <c r="S114" s="12"/>
      <c r="T114" s="12"/>
      <c r="U114" s="12"/>
      <c r="V114" s="12"/>
      <c r="W114" s="12"/>
      <c r="X114" s="12"/>
      <c r="Y114" s="12"/>
      <c r="Z114" s="12"/>
      <c r="AA114" s="12"/>
      <c r="AB114" s="12"/>
    </row>
    <row r="115" spans="1:28" ht="15.75" customHeight="1" x14ac:dyDescent="0.35">
      <c r="A115" s="12"/>
      <c r="B115" s="12"/>
      <c r="C115" s="12"/>
      <c r="D115" s="12"/>
      <c r="E115" s="12"/>
      <c r="F115" s="12"/>
      <c r="G115" s="12"/>
      <c r="H115" s="194"/>
      <c r="I115" s="12"/>
      <c r="J115" s="12"/>
      <c r="K115" s="12"/>
      <c r="L115" s="12"/>
      <c r="M115" s="12"/>
      <c r="N115" s="12"/>
      <c r="O115" s="12"/>
      <c r="P115" s="12"/>
      <c r="Q115" s="12"/>
      <c r="R115" s="12"/>
      <c r="S115" s="12"/>
      <c r="T115" s="12"/>
      <c r="U115" s="12"/>
      <c r="V115" s="12"/>
      <c r="W115" s="12"/>
      <c r="X115" s="12"/>
      <c r="Y115" s="12"/>
      <c r="Z115" s="12"/>
      <c r="AA115" s="12"/>
      <c r="AB115" s="12"/>
    </row>
    <row r="116" spans="1:28" ht="15.75" customHeight="1" x14ac:dyDescent="0.35">
      <c r="A116" s="12"/>
      <c r="B116" s="12"/>
      <c r="C116" s="12"/>
      <c r="D116" s="12"/>
      <c r="E116" s="12"/>
      <c r="F116" s="12"/>
      <c r="G116" s="12"/>
      <c r="H116" s="194"/>
      <c r="I116" s="12"/>
      <c r="J116" s="12"/>
      <c r="K116" s="12"/>
      <c r="L116" s="12"/>
      <c r="M116" s="12"/>
      <c r="N116" s="12"/>
      <c r="O116" s="12"/>
      <c r="P116" s="12"/>
      <c r="Q116" s="12"/>
      <c r="R116" s="12"/>
      <c r="S116" s="12"/>
      <c r="T116" s="12"/>
      <c r="U116" s="12"/>
      <c r="V116" s="12"/>
      <c r="W116" s="12"/>
      <c r="X116" s="12"/>
      <c r="Y116" s="12"/>
      <c r="Z116" s="12"/>
      <c r="AA116" s="12"/>
      <c r="AB116" s="12"/>
    </row>
    <row r="117" spans="1:28" ht="15.75" customHeight="1" x14ac:dyDescent="0.35">
      <c r="A117" s="12"/>
      <c r="B117" s="12"/>
      <c r="C117" s="12"/>
      <c r="D117" s="12"/>
      <c r="E117" s="12"/>
      <c r="F117" s="12"/>
      <c r="G117" s="12"/>
      <c r="H117" s="194"/>
      <c r="I117" s="12"/>
      <c r="J117" s="12"/>
      <c r="K117" s="12"/>
      <c r="L117" s="12"/>
      <c r="M117" s="12"/>
      <c r="N117" s="12"/>
      <c r="O117" s="12"/>
      <c r="P117" s="12"/>
      <c r="Q117" s="12"/>
      <c r="R117" s="12"/>
      <c r="S117" s="12"/>
      <c r="T117" s="12"/>
      <c r="U117" s="12"/>
      <c r="V117" s="12"/>
      <c r="W117" s="12"/>
      <c r="X117" s="12"/>
      <c r="Y117" s="12"/>
      <c r="Z117" s="12"/>
      <c r="AA117" s="12"/>
      <c r="AB117" s="12"/>
    </row>
    <row r="118" spans="1:28" ht="15.75" customHeight="1" x14ac:dyDescent="0.35">
      <c r="A118" s="12"/>
      <c r="B118" s="12"/>
      <c r="C118" s="12"/>
      <c r="D118" s="12"/>
      <c r="E118" s="12"/>
      <c r="F118" s="12"/>
      <c r="G118" s="12"/>
      <c r="H118" s="194"/>
      <c r="I118" s="12"/>
      <c r="J118" s="12"/>
      <c r="K118" s="12"/>
      <c r="L118" s="12"/>
      <c r="M118" s="12"/>
      <c r="N118" s="12"/>
      <c r="O118" s="12"/>
      <c r="P118" s="12"/>
      <c r="Q118" s="12"/>
      <c r="R118" s="12"/>
      <c r="S118" s="12"/>
      <c r="T118" s="12"/>
      <c r="U118" s="12"/>
      <c r="V118" s="12"/>
      <c r="W118" s="12"/>
      <c r="X118" s="12"/>
      <c r="Y118" s="12"/>
      <c r="Z118" s="12"/>
      <c r="AA118" s="12"/>
      <c r="AB118" s="12"/>
    </row>
    <row r="119" spans="1:28" ht="15.75" customHeight="1" x14ac:dyDescent="0.35">
      <c r="A119" s="12"/>
      <c r="B119" s="12"/>
      <c r="C119" s="12"/>
      <c r="D119" s="12"/>
      <c r="E119" s="12"/>
      <c r="F119" s="12"/>
      <c r="G119" s="12"/>
      <c r="H119" s="194"/>
      <c r="I119" s="12"/>
      <c r="J119" s="12"/>
      <c r="K119" s="12"/>
      <c r="L119" s="12"/>
      <c r="M119" s="12"/>
      <c r="N119" s="12"/>
      <c r="O119" s="12"/>
      <c r="P119" s="12"/>
      <c r="Q119" s="12"/>
      <c r="R119" s="12"/>
      <c r="S119" s="12"/>
      <c r="T119" s="12"/>
      <c r="U119" s="12"/>
      <c r="V119" s="12"/>
      <c r="W119" s="12"/>
      <c r="X119" s="12"/>
      <c r="Y119" s="12"/>
      <c r="Z119" s="12"/>
      <c r="AA119" s="12"/>
      <c r="AB119" s="12"/>
    </row>
    <row r="120" spans="1:28" ht="15.75" customHeight="1" x14ac:dyDescent="0.35">
      <c r="A120" s="12"/>
      <c r="B120" s="12"/>
      <c r="C120" s="12"/>
      <c r="D120" s="12"/>
      <c r="E120" s="12"/>
      <c r="F120" s="12"/>
      <c r="G120" s="12"/>
      <c r="H120" s="194"/>
      <c r="I120" s="12"/>
      <c r="J120" s="12"/>
      <c r="K120" s="12"/>
      <c r="L120" s="12"/>
      <c r="M120" s="12"/>
      <c r="N120" s="12"/>
      <c r="O120" s="12"/>
      <c r="P120" s="12"/>
      <c r="Q120" s="12"/>
      <c r="R120" s="12"/>
      <c r="S120" s="12"/>
      <c r="T120" s="12"/>
      <c r="U120" s="12"/>
      <c r="V120" s="12"/>
      <c r="W120" s="12"/>
      <c r="X120" s="12"/>
      <c r="Y120" s="12"/>
      <c r="Z120" s="12"/>
      <c r="AA120" s="12"/>
      <c r="AB120" s="12"/>
    </row>
    <row r="121" spans="1:28" ht="15.75" customHeight="1" x14ac:dyDescent="0.35">
      <c r="A121" s="12"/>
      <c r="B121" s="12"/>
      <c r="C121" s="12"/>
      <c r="D121" s="12"/>
      <c r="E121" s="12"/>
      <c r="F121" s="12"/>
      <c r="G121" s="12"/>
      <c r="H121" s="194"/>
      <c r="I121" s="12"/>
      <c r="J121" s="12"/>
      <c r="K121" s="12"/>
      <c r="L121" s="12"/>
      <c r="M121" s="12"/>
      <c r="N121" s="12"/>
      <c r="O121" s="12"/>
      <c r="P121" s="12"/>
      <c r="Q121" s="12"/>
      <c r="R121" s="12"/>
      <c r="S121" s="12"/>
      <c r="T121" s="12"/>
      <c r="U121" s="12"/>
      <c r="V121" s="12"/>
      <c r="W121" s="12"/>
      <c r="X121" s="12"/>
      <c r="Y121" s="12"/>
      <c r="Z121" s="12"/>
      <c r="AA121" s="12"/>
      <c r="AB121" s="12"/>
    </row>
    <row r="122" spans="1:28" ht="15.75" customHeight="1" x14ac:dyDescent="0.35">
      <c r="A122" s="12"/>
      <c r="B122" s="12"/>
      <c r="C122" s="12"/>
      <c r="D122" s="12"/>
      <c r="E122" s="12"/>
      <c r="F122" s="12"/>
      <c r="G122" s="12"/>
      <c r="H122" s="194"/>
      <c r="I122" s="12"/>
      <c r="J122" s="12"/>
      <c r="K122" s="12"/>
      <c r="L122" s="12"/>
      <c r="M122" s="12"/>
      <c r="N122" s="12"/>
      <c r="O122" s="12"/>
      <c r="P122" s="12"/>
      <c r="Q122" s="12"/>
      <c r="R122" s="12"/>
      <c r="S122" s="12"/>
      <c r="T122" s="12"/>
      <c r="U122" s="12"/>
      <c r="V122" s="12"/>
      <c r="W122" s="12"/>
      <c r="X122" s="12"/>
      <c r="Y122" s="12"/>
      <c r="Z122" s="12"/>
      <c r="AA122" s="12"/>
      <c r="AB122" s="12"/>
    </row>
    <row r="123" spans="1:28" ht="15.75" customHeight="1" x14ac:dyDescent="0.35">
      <c r="A123" s="12"/>
      <c r="B123" s="12"/>
      <c r="C123" s="12"/>
      <c r="D123" s="12"/>
      <c r="E123" s="12"/>
      <c r="F123" s="12"/>
      <c r="G123" s="12"/>
      <c r="H123" s="194"/>
      <c r="I123" s="12"/>
      <c r="J123" s="12"/>
      <c r="K123" s="12"/>
      <c r="L123" s="12"/>
      <c r="M123" s="12"/>
      <c r="N123" s="12"/>
      <c r="O123" s="12"/>
      <c r="P123" s="12"/>
      <c r="Q123" s="12"/>
      <c r="R123" s="12"/>
      <c r="S123" s="12"/>
      <c r="T123" s="12"/>
      <c r="U123" s="12"/>
      <c r="V123" s="12"/>
      <c r="W123" s="12"/>
      <c r="X123" s="12"/>
      <c r="Y123" s="12"/>
      <c r="Z123" s="12"/>
      <c r="AA123" s="12"/>
      <c r="AB123" s="12"/>
    </row>
    <row r="124" spans="1:28" ht="15.75" customHeight="1" x14ac:dyDescent="0.35">
      <c r="A124" s="12"/>
      <c r="B124" s="12"/>
      <c r="C124" s="12"/>
      <c r="D124" s="12"/>
      <c r="E124" s="12"/>
      <c r="F124" s="12"/>
      <c r="G124" s="12"/>
      <c r="H124" s="194"/>
      <c r="I124" s="12"/>
      <c r="J124" s="12"/>
      <c r="K124" s="12"/>
      <c r="L124" s="12"/>
      <c r="M124" s="12"/>
      <c r="N124" s="12"/>
      <c r="O124" s="12"/>
      <c r="P124" s="12"/>
      <c r="Q124" s="12"/>
      <c r="R124" s="12"/>
      <c r="S124" s="12"/>
      <c r="T124" s="12"/>
      <c r="U124" s="12"/>
      <c r="V124" s="12"/>
      <c r="W124" s="12"/>
      <c r="X124" s="12"/>
      <c r="Y124" s="12"/>
      <c r="Z124" s="12"/>
      <c r="AA124" s="12"/>
      <c r="AB124" s="12"/>
    </row>
    <row r="125" spans="1:28" ht="15.75" customHeight="1" x14ac:dyDescent="0.35">
      <c r="A125" s="12"/>
      <c r="B125" s="12"/>
      <c r="C125" s="12"/>
      <c r="D125" s="12"/>
      <c r="E125" s="12"/>
      <c r="F125" s="12"/>
      <c r="G125" s="12"/>
      <c r="H125" s="194"/>
      <c r="I125" s="12"/>
      <c r="J125" s="12"/>
      <c r="K125" s="12"/>
      <c r="L125" s="12"/>
      <c r="M125" s="12"/>
      <c r="N125" s="12"/>
      <c r="O125" s="12"/>
      <c r="P125" s="12"/>
      <c r="Q125" s="12"/>
      <c r="R125" s="12"/>
      <c r="S125" s="12"/>
      <c r="T125" s="12"/>
      <c r="U125" s="12"/>
      <c r="V125" s="12"/>
      <c r="W125" s="12"/>
      <c r="X125" s="12"/>
      <c r="Y125" s="12"/>
      <c r="Z125" s="12"/>
      <c r="AA125" s="12"/>
      <c r="AB125" s="12"/>
    </row>
    <row r="126" spans="1:28" ht="15.75" customHeight="1" x14ac:dyDescent="0.35">
      <c r="A126" s="12"/>
      <c r="B126" s="12"/>
      <c r="C126" s="12"/>
      <c r="D126" s="12"/>
      <c r="E126" s="12"/>
      <c r="F126" s="12"/>
      <c r="G126" s="12"/>
      <c r="H126" s="194"/>
      <c r="I126" s="12"/>
      <c r="J126" s="12"/>
      <c r="K126" s="12"/>
      <c r="L126" s="12"/>
      <c r="M126" s="12"/>
      <c r="N126" s="12"/>
      <c r="O126" s="12"/>
      <c r="P126" s="12"/>
      <c r="Q126" s="12"/>
      <c r="R126" s="12"/>
      <c r="S126" s="12"/>
      <c r="T126" s="12"/>
      <c r="U126" s="12"/>
      <c r="V126" s="12"/>
      <c r="W126" s="12"/>
      <c r="X126" s="12"/>
      <c r="Y126" s="12"/>
      <c r="Z126" s="12"/>
      <c r="AA126" s="12"/>
      <c r="AB126" s="12"/>
    </row>
    <row r="127" spans="1:28" ht="15.75" customHeight="1" x14ac:dyDescent="0.35">
      <c r="A127" s="12"/>
      <c r="B127" s="12"/>
      <c r="C127" s="12"/>
      <c r="D127" s="12"/>
      <c r="E127" s="12"/>
      <c r="F127" s="12"/>
      <c r="G127" s="12"/>
      <c r="H127" s="194"/>
      <c r="I127" s="12"/>
      <c r="J127" s="12"/>
      <c r="K127" s="12"/>
      <c r="L127" s="12"/>
      <c r="M127" s="12"/>
      <c r="N127" s="12"/>
      <c r="O127" s="12"/>
      <c r="P127" s="12"/>
      <c r="Q127" s="12"/>
      <c r="R127" s="12"/>
      <c r="S127" s="12"/>
      <c r="T127" s="12"/>
      <c r="U127" s="12"/>
      <c r="V127" s="12"/>
      <c r="W127" s="12"/>
      <c r="X127" s="12"/>
      <c r="Y127" s="12"/>
      <c r="Z127" s="12"/>
      <c r="AA127" s="12"/>
      <c r="AB127" s="12"/>
    </row>
    <row r="128" spans="1:28" ht="15.75" customHeight="1" x14ac:dyDescent="0.35">
      <c r="A128" s="12"/>
      <c r="B128" s="12"/>
      <c r="C128" s="12"/>
      <c r="D128" s="12"/>
      <c r="E128" s="12"/>
      <c r="F128" s="12"/>
      <c r="G128" s="12"/>
      <c r="H128" s="194"/>
      <c r="I128" s="12"/>
      <c r="J128" s="12"/>
      <c r="K128" s="12"/>
      <c r="L128" s="12"/>
      <c r="M128" s="12"/>
      <c r="N128" s="12"/>
      <c r="O128" s="12"/>
      <c r="P128" s="12"/>
      <c r="Q128" s="12"/>
      <c r="R128" s="12"/>
      <c r="S128" s="12"/>
      <c r="T128" s="12"/>
      <c r="U128" s="12"/>
      <c r="V128" s="12"/>
      <c r="W128" s="12"/>
      <c r="X128" s="12"/>
      <c r="Y128" s="12"/>
      <c r="Z128" s="12"/>
      <c r="AA128" s="12"/>
      <c r="AB128" s="12"/>
    </row>
    <row r="129" spans="1:28" ht="15.75" customHeight="1" x14ac:dyDescent="0.35">
      <c r="A129" s="12"/>
      <c r="B129" s="12"/>
      <c r="C129" s="12"/>
      <c r="D129" s="12"/>
      <c r="E129" s="12"/>
      <c r="F129" s="12"/>
      <c r="G129" s="12"/>
      <c r="H129" s="194"/>
      <c r="I129" s="12"/>
      <c r="J129" s="12"/>
      <c r="K129" s="12"/>
      <c r="L129" s="12"/>
      <c r="M129" s="12"/>
      <c r="N129" s="12"/>
      <c r="O129" s="12"/>
      <c r="P129" s="12"/>
      <c r="Q129" s="12"/>
      <c r="R129" s="12"/>
      <c r="S129" s="12"/>
      <c r="T129" s="12"/>
      <c r="U129" s="12"/>
      <c r="V129" s="12"/>
      <c r="W129" s="12"/>
      <c r="X129" s="12"/>
      <c r="Y129" s="12"/>
      <c r="Z129" s="12"/>
      <c r="AA129" s="12"/>
      <c r="AB129" s="12"/>
    </row>
    <row r="130" spans="1:28" ht="15.75" customHeight="1" x14ac:dyDescent="0.35">
      <c r="A130" s="12"/>
      <c r="B130" s="12"/>
      <c r="C130" s="12"/>
      <c r="D130" s="12"/>
      <c r="E130" s="12"/>
      <c r="F130" s="12"/>
      <c r="G130" s="12"/>
      <c r="H130" s="194"/>
      <c r="I130" s="12"/>
      <c r="J130" s="12"/>
      <c r="K130" s="12"/>
      <c r="L130" s="12"/>
      <c r="M130" s="12"/>
      <c r="N130" s="12"/>
      <c r="O130" s="12"/>
      <c r="P130" s="12"/>
      <c r="Q130" s="12"/>
      <c r="R130" s="12"/>
      <c r="S130" s="12"/>
      <c r="T130" s="12"/>
      <c r="U130" s="12"/>
      <c r="V130" s="12"/>
      <c r="W130" s="12"/>
      <c r="X130" s="12"/>
      <c r="Y130" s="12"/>
      <c r="Z130" s="12"/>
      <c r="AA130" s="12"/>
      <c r="AB130" s="12"/>
    </row>
    <row r="131" spans="1:28" ht="15.75" customHeight="1" x14ac:dyDescent="0.35">
      <c r="A131" s="12"/>
      <c r="B131" s="12"/>
      <c r="C131" s="12"/>
      <c r="D131" s="12"/>
      <c r="E131" s="12"/>
      <c r="F131" s="12"/>
      <c r="G131" s="12"/>
      <c r="H131" s="194"/>
      <c r="I131" s="12"/>
      <c r="J131" s="12"/>
      <c r="K131" s="12"/>
      <c r="L131" s="12"/>
      <c r="M131" s="12"/>
      <c r="N131" s="12"/>
      <c r="O131" s="12"/>
      <c r="P131" s="12"/>
      <c r="Q131" s="12"/>
      <c r="R131" s="12"/>
      <c r="S131" s="12"/>
      <c r="T131" s="12"/>
      <c r="U131" s="12"/>
      <c r="V131" s="12"/>
      <c r="W131" s="12"/>
      <c r="X131" s="12"/>
      <c r="Y131" s="12"/>
      <c r="Z131" s="12"/>
      <c r="AA131" s="12"/>
      <c r="AB131" s="12"/>
    </row>
    <row r="132" spans="1:28" ht="15.75" customHeight="1" x14ac:dyDescent="0.35">
      <c r="A132" s="12"/>
      <c r="B132" s="12"/>
      <c r="C132" s="12"/>
      <c r="D132" s="12"/>
      <c r="E132" s="12"/>
      <c r="F132" s="12"/>
      <c r="G132" s="12"/>
      <c r="H132" s="194"/>
      <c r="I132" s="12"/>
      <c r="J132" s="12"/>
      <c r="K132" s="12"/>
      <c r="L132" s="12"/>
      <c r="M132" s="12"/>
      <c r="N132" s="12"/>
      <c r="O132" s="12"/>
      <c r="P132" s="12"/>
      <c r="Q132" s="12"/>
      <c r="R132" s="12"/>
      <c r="S132" s="12"/>
      <c r="T132" s="12"/>
      <c r="U132" s="12"/>
      <c r="V132" s="12"/>
      <c r="W132" s="12"/>
      <c r="X132" s="12"/>
      <c r="Y132" s="12"/>
      <c r="Z132" s="12"/>
      <c r="AA132" s="12"/>
      <c r="AB132" s="12"/>
    </row>
    <row r="133" spans="1:28" ht="15.75" customHeight="1" x14ac:dyDescent="0.35">
      <c r="A133" s="12"/>
      <c r="B133" s="12"/>
      <c r="C133" s="12"/>
      <c r="D133" s="12"/>
      <c r="E133" s="12"/>
      <c r="F133" s="12"/>
      <c r="G133" s="12"/>
      <c r="H133" s="194"/>
      <c r="I133" s="12"/>
      <c r="J133" s="12"/>
      <c r="K133" s="12"/>
      <c r="L133" s="12"/>
      <c r="M133" s="12"/>
      <c r="N133" s="12"/>
      <c r="O133" s="12"/>
      <c r="P133" s="12"/>
      <c r="Q133" s="12"/>
      <c r="R133" s="12"/>
      <c r="S133" s="12"/>
      <c r="T133" s="12"/>
      <c r="U133" s="12"/>
      <c r="V133" s="12"/>
      <c r="W133" s="12"/>
      <c r="X133" s="12"/>
      <c r="Y133" s="12"/>
      <c r="Z133" s="12"/>
      <c r="AA133" s="12"/>
      <c r="AB133" s="12"/>
    </row>
    <row r="134" spans="1:28" ht="15.75" customHeight="1" x14ac:dyDescent="0.35">
      <c r="A134" s="12"/>
      <c r="B134" s="12"/>
      <c r="C134" s="12"/>
      <c r="D134" s="12"/>
      <c r="E134" s="12"/>
      <c r="F134" s="12"/>
      <c r="G134" s="12"/>
      <c r="H134" s="194"/>
      <c r="I134" s="12"/>
      <c r="J134" s="12"/>
      <c r="K134" s="12"/>
      <c r="L134" s="12"/>
      <c r="M134" s="12"/>
      <c r="N134" s="12"/>
      <c r="O134" s="12"/>
      <c r="P134" s="12"/>
      <c r="Q134" s="12"/>
      <c r="R134" s="12"/>
      <c r="S134" s="12"/>
      <c r="T134" s="12"/>
      <c r="U134" s="12"/>
      <c r="V134" s="12"/>
      <c r="W134" s="12"/>
      <c r="X134" s="12"/>
      <c r="Y134" s="12"/>
      <c r="Z134" s="12"/>
      <c r="AA134" s="12"/>
      <c r="AB134" s="12"/>
    </row>
    <row r="135" spans="1:28" ht="15.75" customHeight="1" x14ac:dyDescent="0.35">
      <c r="A135" s="12"/>
      <c r="B135" s="12"/>
      <c r="C135" s="12"/>
      <c r="D135" s="12"/>
      <c r="E135" s="12"/>
      <c r="F135" s="12"/>
      <c r="G135" s="12"/>
      <c r="H135" s="194"/>
      <c r="I135" s="12"/>
      <c r="J135" s="12"/>
      <c r="K135" s="12"/>
      <c r="L135" s="12"/>
      <c r="M135" s="12"/>
      <c r="N135" s="12"/>
      <c r="O135" s="12"/>
      <c r="P135" s="12"/>
      <c r="Q135" s="12"/>
      <c r="R135" s="12"/>
      <c r="S135" s="12"/>
      <c r="T135" s="12"/>
      <c r="U135" s="12"/>
      <c r="V135" s="12"/>
      <c r="W135" s="12"/>
      <c r="X135" s="12"/>
      <c r="Y135" s="12"/>
      <c r="Z135" s="12"/>
      <c r="AA135" s="12"/>
      <c r="AB135" s="12"/>
    </row>
    <row r="136" spans="1:28" ht="15.75" customHeight="1" x14ac:dyDescent="0.35">
      <c r="A136" s="12"/>
      <c r="B136" s="12"/>
      <c r="C136" s="12"/>
      <c r="D136" s="12"/>
      <c r="E136" s="12"/>
      <c r="F136" s="12"/>
      <c r="G136" s="12"/>
      <c r="H136" s="194"/>
      <c r="I136" s="12"/>
      <c r="J136" s="12"/>
      <c r="K136" s="12"/>
      <c r="L136" s="12"/>
      <c r="M136" s="12"/>
      <c r="N136" s="12"/>
      <c r="O136" s="12"/>
      <c r="P136" s="12"/>
      <c r="Q136" s="12"/>
      <c r="R136" s="12"/>
      <c r="S136" s="12"/>
      <c r="T136" s="12"/>
      <c r="U136" s="12"/>
      <c r="V136" s="12"/>
      <c r="W136" s="12"/>
      <c r="X136" s="12"/>
      <c r="Y136" s="12"/>
      <c r="Z136" s="12"/>
      <c r="AA136" s="12"/>
      <c r="AB136" s="12"/>
    </row>
    <row r="137" spans="1:28" ht="15.75" customHeight="1" x14ac:dyDescent="0.35">
      <c r="A137" s="12"/>
      <c r="B137" s="12"/>
      <c r="C137" s="12"/>
      <c r="D137" s="12"/>
      <c r="E137" s="12"/>
      <c r="F137" s="12"/>
      <c r="G137" s="12"/>
      <c r="H137" s="194"/>
      <c r="I137" s="12"/>
      <c r="J137" s="12"/>
      <c r="K137" s="12"/>
      <c r="L137" s="12"/>
      <c r="M137" s="12"/>
      <c r="N137" s="12"/>
      <c r="O137" s="12"/>
      <c r="P137" s="12"/>
      <c r="Q137" s="12"/>
      <c r="R137" s="12"/>
      <c r="S137" s="12"/>
      <c r="T137" s="12"/>
      <c r="U137" s="12"/>
      <c r="V137" s="12"/>
      <c r="W137" s="12"/>
      <c r="X137" s="12"/>
      <c r="Y137" s="12"/>
      <c r="Z137" s="12"/>
      <c r="AA137" s="12"/>
      <c r="AB137" s="12"/>
    </row>
    <row r="138" spans="1:28" ht="15.75" customHeight="1" x14ac:dyDescent="0.35">
      <c r="A138" s="12"/>
      <c r="B138" s="12"/>
      <c r="C138" s="12"/>
      <c r="D138" s="12"/>
      <c r="E138" s="12"/>
      <c r="F138" s="12"/>
      <c r="G138" s="12"/>
      <c r="H138" s="194"/>
      <c r="I138" s="12"/>
      <c r="J138" s="12"/>
      <c r="K138" s="12"/>
      <c r="L138" s="12"/>
      <c r="M138" s="12"/>
      <c r="N138" s="12"/>
      <c r="O138" s="12"/>
      <c r="P138" s="12"/>
      <c r="Q138" s="12"/>
      <c r="R138" s="12"/>
      <c r="S138" s="12"/>
      <c r="T138" s="12"/>
      <c r="U138" s="12"/>
      <c r="V138" s="12"/>
      <c r="W138" s="12"/>
      <c r="X138" s="12"/>
      <c r="Y138" s="12"/>
      <c r="Z138" s="12"/>
      <c r="AA138" s="12"/>
      <c r="AB138" s="12"/>
    </row>
    <row r="139" spans="1:28" ht="15.75" customHeight="1" x14ac:dyDescent="0.35">
      <c r="A139" s="12"/>
      <c r="B139" s="12"/>
      <c r="C139" s="12"/>
      <c r="D139" s="12"/>
      <c r="E139" s="12"/>
      <c r="F139" s="12"/>
      <c r="G139" s="12"/>
      <c r="H139" s="194"/>
      <c r="I139" s="12"/>
      <c r="J139" s="12"/>
      <c r="K139" s="12"/>
      <c r="L139" s="12"/>
      <c r="M139" s="12"/>
      <c r="N139" s="12"/>
      <c r="O139" s="12"/>
      <c r="P139" s="12"/>
      <c r="Q139" s="12"/>
      <c r="R139" s="12"/>
      <c r="S139" s="12"/>
      <c r="T139" s="12"/>
      <c r="U139" s="12"/>
      <c r="V139" s="12"/>
      <c r="W139" s="12"/>
      <c r="X139" s="12"/>
      <c r="Y139" s="12"/>
      <c r="Z139" s="12"/>
      <c r="AA139" s="12"/>
      <c r="AB139" s="12"/>
    </row>
    <row r="140" spans="1:28" ht="15.75" customHeight="1" x14ac:dyDescent="0.35">
      <c r="A140" s="12"/>
      <c r="B140" s="12"/>
      <c r="C140" s="12"/>
      <c r="D140" s="12"/>
      <c r="E140" s="12"/>
      <c r="F140" s="12"/>
      <c r="G140" s="12"/>
      <c r="H140" s="194"/>
      <c r="I140" s="12"/>
      <c r="J140" s="12"/>
      <c r="K140" s="12"/>
      <c r="L140" s="12"/>
      <c r="M140" s="12"/>
      <c r="N140" s="12"/>
      <c r="O140" s="12"/>
      <c r="P140" s="12"/>
      <c r="Q140" s="12"/>
      <c r="R140" s="12"/>
      <c r="S140" s="12"/>
      <c r="T140" s="12"/>
      <c r="U140" s="12"/>
      <c r="V140" s="12"/>
      <c r="W140" s="12"/>
      <c r="X140" s="12"/>
      <c r="Y140" s="12"/>
      <c r="Z140" s="12"/>
      <c r="AA140" s="12"/>
      <c r="AB140" s="12"/>
    </row>
    <row r="141" spans="1:28" ht="15.75" customHeight="1" x14ac:dyDescent="0.35">
      <c r="A141" s="12"/>
      <c r="B141" s="12"/>
      <c r="C141" s="12"/>
      <c r="D141" s="12"/>
      <c r="E141" s="12"/>
      <c r="F141" s="12"/>
      <c r="G141" s="12"/>
      <c r="H141" s="194"/>
      <c r="I141" s="12"/>
      <c r="J141" s="12"/>
      <c r="K141" s="12"/>
      <c r="L141" s="12"/>
      <c r="M141" s="12"/>
      <c r="N141" s="12"/>
      <c r="O141" s="12"/>
      <c r="P141" s="12"/>
      <c r="Q141" s="12"/>
      <c r="R141" s="12"/>
      <c r="S141" s="12"/>
      <c r="T141" s="12"/>
      <c r="U141" s="12"/>
      <c r="V141" s="12"/>
      <c r="W141" s="12"/>
      <c r="X141" s="12"/>
      <c r="Y141" s="12"/>
      <c r="Z141" s="12"/>
      <c r="AA141" s="12"/>
      <c r="AB141" s="12"/>
    </row>
    <row r="142" spans="1:28" ht="15.75" customHeight="1" x14ac:dyDescent="0.35">
      <c r="A142" s="12"/>
      <c r="B142" s="12"/>
      <c r="C142" s="12"/>
      <c r="D142" s="12"/>
      <c r="E142" s="12"/>
      <c r="F142" s="12"/>
      <c r="G142" s="12"/>
      <c r="H142" s="194"/>
      <c r="I142" s="12"/>
      <c r="J142" s="12"/>
      <c r="K142" s="12"/>
      <c r="L142" s="12"/>
      <c r="M142" s="12"/>
      <c r="N142" s="12"/>
      <c r="O142" s="12"/>
      <c r="P142" s="12"/>
      <c r="Q142" s="12"/>
      <c r="R142" s="12"/>
      <c r="S142" s="12"/>
      <c r="T142" s="12"/>
      <c r="U142" s="12"/>
      <c r="V142" s="12"/>
      <c r="W142" s="12"/>
      <c r="X142" s="12"/>
      <c r="Y142" s="12"/>
      <c r="Z142" s="12"/>
      <c r="AA142" s="12"/>
      <c r="AB142" s="12"/>
    </row>
    <row r="143" spans="1:28" ht="15.75" customHeight="1" x14ac:dyDescent="0.35">
      <c r="A143" s="12"/>
      <c r="B143" s="12"/>
      <c r="C143" s="12"/>
      <c r="D143" s="12"/>
      <c r="E143" s="12"/>
      <c r="F143" s="12"/>
      <c r="G143" s="12"/>
      <c r="H143" s="194"/>
      <c r="I143" s="12"/>
      <c r="J143" s="12"/>
      <c r="K143" s="12"/>
      <c r="L143" s="12"/>
      <c r="M143" s="12"/>
      <c r="N143" s="12"/>
      <c r="O143" s="12"/>
      <c r="P143" s="12"/>
      <c r="Q143" s="12"/>
      <c r="R143" s="12"/>
      <c r="S143" s="12"/>
      <c r="T143" s="12"/>
      <c r="U143" s="12"/>
      <c r="V143" s="12"/>
      <c r="W143" s="12"/>
      <c r="X143" s="12"/>
      <c r="Y143" s="12"/>
      <c r="Z143" s="12"/>
      <c r="AA143" s="12"/>
      <c r="AB143" s="12"/>
    </row>
    <row r="144" spans="1:28" ht="15.75" customHeight="1" x14ac:dyDescent="0.35">
      <c r="A144" s="12"/>
      <c r="B144" s="12"/>
      <c r="C144" s="12"/>
      <c r="D144" s="12"/>
      <c r="E144" s="12"/>
      <c r="F144" s="12"/>
      <c r="G144" s="12"/>
      <c r="H144" s="194"/>
      <c r="I144" s="12"/>
      <c r="J144" s="12"/>
      <c r="K144" s="12"/>
      <c r="L144" s="12"/>
      <c r="M144" s="12"/>
      <c r="N144" s="12"/>
      <c r="O144" s="12"/>
      <c r="P144" s="12"/>
      <c r="Q144" s="12"/>
      <c r="R144" s="12"/>
      <c r="S144" s="12"/>
      <c r="T144" s="12"/>
      <c r="U144" s="12"/>
      <c r="V144" s="12"/>
      <c r="W144" s="12"/>
      <c r="X144" s="12"/>
      <c r="Y144" s="12"/>
      <c r="Z144" s="12"/>
      <c r="AA144" s="12"/>
      <c r="AB144" s="12"/>
    </row>
    <row r="145" spans="1:28" ht="15.75" customHeight="1" x14ac:dyDescent="0.35">
      <c r="A145" s="12"/>
      <c r="B145" s="12"/>
      <c r="C145" s="12"/>
      <c r="D145" s="12"/>
      <c r="E145" s="12"/>
      <c r="F145" s="12"/>
      <c r="G145" s="12"/>
      <c r="H145" s="194"/>
      <c r="I145" s="12"/>
      <c r="J145" s="12"/>
      <c r="K145" s="12"/>
      <c r="L145" s="12"/>
      <c r="M145" s="12"/>
      <c r="N145" s="12"/>
      <c r="O145" s="12"/>
      <c r="P145" s="12"/>
      <c r="Q145" s="12"/>
      <c r="R145" s="12"/>
      <c r="S145" s="12"/>
      <c r="T145" s="12"/>
      <c r="U145" s="12"/>
      <c r="V145" s="12"/>
      <c r="W145" s="12"/>
      <c r="X145" s="12"/>
      <c r="Y145" s="12"/>
      <c r="Z145" s="12"/>
      <c r="AA145" s="12"/>
      <c r="AB145" s="12"/>
    </row>
    <row r="146" spans="1:28" ht="15.75" customHeight="1" x14ac:dyDescent="0.35">
      <c r="A146" s="12"/>
      <c r="B146" s="12"/>
      <c r="C146" s="12"/>
      <c r="D146" s="12"/>
      <c r="E146" s="12"/>
      <c r="F146" s="12"/>
      <c r="G146" s="12"/>
      <c r="H146" s="194"/>
      <c r="I146" s="12"/>
      <c r="J146" s="12"/>
      <c r="K146" s="12"/>
      <c r="L146" s="12"/>
      <c r="M146" s="12"/>
      <c r="N146" s="12"/>
      <c r="O146" s="12"/>
      <c r="P146" s="12"/>
      <c r="Q146" s="12"/>
      <c r="R146" s="12"/>
      <c r="S146" s="12"/>
      <c r="T146" s="12"/>
      <c r="U146" s="12"/>
      <c r="V146" s="12"/>
      <c r="W146" s="12"/>
      <c r="X146" s="12"/>
      <c r="Y146" s="12"/>
      <c r="Z146" s="12"/>
      <c r="AA146" s="12"/>
      <c r="AB146" s="12"/>
    </row>
    <row r="147" spans="1:28" ht="15.75" customHeight="1" x14ac:dyDescent="0.35">
      <c r="A147" s="12"/>
      <c r="B147" s="12"/>
      <c r="C147" s="12"/>
      <c r="D147" s="12"/>
      <c r="E147" s="12"/>
      <c r="F147" s="12"/>
      <c r="G147" s="12"/>
      <c r="H147" s="194"/>
      <c r="I147" s="12"/>
      <c r="J147" s="12"/>
      <c r="K147" s="12"/>
      <c r="L147" s="12"/>
      <c r="M147" s="12"/>
      <c r="N147" s="12"/>
      <c r="O147" s="12"/>
      <c r="P147" s="12"/>
      <c r="Q147" s="12"/>
      <c r="R147" s="12"/>
      <c r="S147" s="12"/>
      <c r="T147" s="12"/>
      <c r="U147" s="12"/>
      <c r="V147" s="12"/>
      <c r="W147" s="12"/>
      <c r="X147" s="12"/>
      <c r="Y147" s="12"/>
      <c r="Z147" s="12"/>
      <c r="AA147" s="12"/>
      <c r="AB147" s="12"/>
    </row>
    <row r="148" spans="1:28" ht="15.75" customHeight="1" x14ac:dyDescent="0.35">
      <c r="A148" s="12"/>
      <c r="B148" s="12"/>
      <c r="C148" s="12"/>
      <c r="D148" s="12"/>
      <c r="E148" s="12"/>
      <c r="F148" s="12"/>
      <c r="G148" s="12"/>
      <c r="H148" s="194"/>
      <c r="I148" s="12"/>
      <c r="J148" s="12"/>
      <c r="K148" s="12"/>
      <c r="L148" s="12"/>
      <c r="M148" s="12"/>
      <c r="N148" s="12"/>
      <c r="O148" s="12"/>
      <c r="P148" s="12"/>
      <c r="Q148" s="12"/>
      <c r="R148" s="12"/>
      <c r="S148" s="12"/>
      <c r="T148" s="12"/>
      <c r="U148" s="12"/>
      <c r="V148" s="12"/>
      <c r="W148" s="12"/>
      <c r="X148" s="12"/>
      <c r="Y148" s="12"/>
      <c r="Z148" s="12"/>
      <c r="AA148" s="12"/>
      <c r="AB148" s="12"/>
    </row>
    <row r="149" spans="1:28" ht="15.75" customHeight="1" x14ac:dyDescent="0.35">
      <c r="A149" s="12"/>
      <c r="B149" s="12"/>
      <c r="C149" s="12"/>
      <c r="D149" s="12"/>
      <c r="E149" s="12"/>
      <c r="F149" s="12"/>
      <c r="G149" s="12"/>
      <c r="H149" s="194"/>
      <c r="I149" s="12"/>
      <c r="J149" s="12"/>
      <c r="K149" s="12"/>
      <c r="L149" s="12"/>
      <c r="M149" s="12"/>
      <c r="N149" s="12"/>
      <c r="O149" s="12"/>
      <c r="P149" s="12"/>
      <c r="Q149" s="12"/>
      <c r="R149" s="12"/>
      <c r="S149" s="12"/>
      <c r="T149" s="12"/>
      <c r="U149" s="12"/>
      <c r="V149" s="12"/>
      <c r="W149" s="12"/>
      <c r="X149" s="12"/>
      <c r="Y149" s="12"/>
      <c r="Z149" s="12"/>
      <c r="AA149" s="12"/>
      <c r="AB149" s="12"/>
    </row>
    <row r="150" spans="1:28" ht="15.75" customHeight="1" x14ac:dyDescent="0.35">
      <c r="A150" s="12"/>
      <c r="B150" s="12"/>
      <c r="C150" s="12"/>
      <c r="D150" s="12"/>
      <c r="E150" s="12"/>
      <c r="F150" s="12"/>
      <c r="G150" s="12"/>
      <c r="H150" s="194"/>
      <c r="I150" s="12"/>
      <c r="J150" s="12"/>
      <c r="K150" s="12"/>
      <c r="L150" s="12"/>
      <c r="M150" s="12"/>
      <c r="N150" s="12"/>
      <c r="O150" s="12"/>
      <c r="P150" s="12"/>
      <c r="Q150" s="12"/>
      <c r="R150" s="12"/>
      <c r="S150" s="12"/>
      <c r="T150" s="12"/>
      <c r="U150" s="12"/>
      <c r="V150" s="12"/>
      <c r="W150" s="12"/>
      <c r="X150" s="12"/>
      <c r="Y150" s="12"/>
      <c r="Z150" s="12"/>
      <c r="AA150" s="12"/>
      <c r="AB150" s="12"/>
    </row>
    <row r="151" spans="1:28" ht="15.75" customHeight="1" x14ac:dyDescent="0.35">
      <c r="A151" s="12"/>
      <c r="B151" s="12"/>
      <c r="C151" s="12"/>
      <c r="D151" s="12"/>
      <c r="E151" s="12"/>
      <c r="F151" s="12"/>
      <c r="G151" s="12"/>
      <c r="H151" s="194"/>
      <c r="I151" s="12"/>
      <c r="J151" s="12"/>
      <c r="K151" s="12"/>
      <c r="L151" s="12"/>
      <c r="M151" s="12"/>
      <c r="N151" s="12"/>
      <c r="O151" s="12"/>
      <c r="P151" s="12"/>
      <c r="Q151" s="12"/>
      <c r="R151" s="12"/>
      <c r="S151" s="12"/>
      <c r="T151" s="12"/>
      <c r="U151" s="12"/>
      <c r="V151" s="12"/>
      <c r="W151" s="12"/>
      <c r="X151" s="12"/>
      <c r="Y151" s="12"/>
      <c r="Z151" s="12"/>
      <c r="AA151" s="12"/>
      <c r="AB151" s="12"/>
    </row>
    <row r="152" spans="1:28" ht="15.75" customHeight="1" x14ac:dyDescent="0.35">
      <c r="A152" s="12"/>
      <c r="B152" s="12"/>
      <c r="C152" s="12"/>
      <c r="D152" s="12"/>
      <c r="E152" s="12"/>
      <c r="F152" s="12"/>
      <c r="G152" s="12"/>
      <c r="H152" s="194"/>
      <c r="I152" s="12"/>
      <c r="J152" s="12"/>
      <c r="K152" s="12"/>
      <c r="L152" s="12"/>
      <c r="M152" s="12"/>
      <c r="N152" s="12"/>
      <c r="O152" s="12"/>
      <c r="P152" s="12"/>
      <c r="Q152" s="12"/>
      <c r="R152" s="12"/>
      <c r="S152" s="12"/>
      <c r="T152" s="12"/>
      <c r="U152" s="12"/>
      <c r="V152" s="12"/>
      <c r="W152" s="12"/>
      <c r="X152" s="12"/>
      <c r="Y152" s="12"/>
      <c r="Z152" s="12"/>
      <c r="AA152" s="12"/>
      <c r="AB152" s="12"/>
    </row>
    <row r="153" spans="1:28" ht="15.75" customHeight="1" x14ac:dyDescent="0.35">
      <c r="A153" s="12"/>
      <c r="B153" s="12"/>
      <c r="C153" s="12"/>
      <c r="D153" s="12"/>
      <c r="E153" s="12"/>
      <c r="F153" s="12"/>
      <c r="G153" s="12"/>
      <c r="H153" s="194"/>
      <c r="I153" s="12"/>
      <c r="J153" s="12"/>
      <c r="K153" s="12"/>
      <c r="L153" s="12"/>
      <c r="M153" s="12"/>
      <c r="N153" s="12"/>
      <c r="O153" s="12"/>
      <c r="P153" s="12"/>
      <c r="Q153" s="12"/>
      <c r="R153" s="12"/>
      <c r="S153" s="12"/>
      <c r="T153" s="12"/>
      <c r="U153" s="12"/>
      <c r="V153" s="12"/>
      <c r="W153" s="12"/>
      <c r="X153" s="12"/>
      <c r="Y153" s="12"/>
      <c r="Z153" s="12"/>
      <c r="AA153" s="12"/>
      <c r="AB153" s="12"/>
    </row>
    <row r="154" spans="1:28" ht="15.75" customHeight="1" x14ac:dyDescent="0.35">
      <c r="A154" s="12"/>
      <c r="B154" s="12"/>
      <c r="C154" s="12"/>
      <c r="D154" s="12"/>
      <c r="E154" s="12"/>
      <c r="F154" s="12"/>
      <c r="G154" s="12"/>
      <c r="H154" s="194"/>
      <c r="I154" s="12"/>
      <c r="J154" s="12"/>
      <c r="K154" s="12"/>
      <c r="L154" s="12"/>
      <c r="M154" s="12"/>
      <c r="N154" s="12"/>
      <c r="O154" s="12"/>
      <c r="P154" s="12"/>
      <c r="Q154" s="12"/>
      <c r="R154" s="12"/>
      <c r="S154" s="12"/>
      <c r="T154" s="12"/>
      <c r="U154" s="12"/>
      <c r="V154" s="12"/>
      <c r="W154" s="12"/>
      <c r="X154" s="12"/>
      <c r="Y154" s="12"/>
      <c r="Z154" s="12"/>
      <c r="AA154" s="12"/>
      <c r="AB154" s="12"/>
    </row>
    <row r="155" spans="1:28" ht="15.75" customHeight="1" x14ac:dyDescent="0.35">
      <c r="A155" s="12"/>
      <c r="B155" s="12"/>
      <c r="C155" s="12"/>
      <c r="D155" s="12"/>
      <c r="E155" s="12"/>
      <c r="F155" s="12"/>
      <c r="G155" s="12"/>
      <c r="H155" s="194"/>
      <c r="I155" s="12"/>
      <c r="J155" s="12"/>
      <c r="K155" s="12"/>
      <c r="L155" s="12"/>
      <c r="M155" s="12"/>
      <c r="N155" s="12"/>
      <c r="O155" s="12"/>
      <c r="P155" s="12"/>
      <c r="Q155" s="12"/>
      <c r="R155" s="12"/>
      <c r="S155" s="12"/>
      <c r="T155" s="12"/>
      <c r="U155" s="12"/>
      <c r="V155" s="12"/>
      <c r="W155" s="12"/>
      <c r="X155" s="12"/>
      <c r="Y155" s="12"/>
      <c r="Z155" s="12"/>
      <c r="AA155" s="12"/>
      <c r="AB155" s="12"/>
    </row>
    <row r="156" spans="1:28" ht="15.75" customHeight="1" x14ac:dyDescent="0.35">
      <c r="A156" s="12"/>
      <c r="B156" s="12"/>
      <c r="C156" s="12"/>
      <c r="D156" s="12"/>
      <c r="E156" s="12"/>
      <c r="F156" s="12"/>
      <c r="G156" s="12"/>
      <c r="H156" s="194"/>
      <c r="I156" s="12"/>
      <c r="J156" s="12"/>
      <c r="K156" s="12"/>
      <c r="L156" s="12"/>
      <c r="M156" s="12"/>
      <c r="N156" s="12"/>
      <c r="O156" s="12"/>
      <c r="P156" s="12"/>
      <c r="Q156" s="12"/>
      <c r="R156" s="12"/>
      <c r="S156" s="12"/>
      <c r="T156" s="12"/>
      <c r="U156" s="12"/>
      <c r="V156" s="12"/>
      <c r="W156" s="12"/>
      <c r="X156" s="12"/>
      <c r="Y156" s="12"/>
      <c r="Z156" s="12"/>
      <c r="AA156" s="12"/>
      <c r="AB156" s="12"/>
    </row>
    <row r="157" spans="1:28" ht="15.75" customHeight="1" x14ac:dyDescent="0.35">
      <c r="A157" s="12"/>
      <c r="B157" s="12"/>
      <c r="C157" s="12"/>
      <c r="D157" s="12"/>
      <c r="E157" s="12"/>
      <c r="F157" s="12"/>
      <c r="G157" s="12"/>
      <c r="H157" s="194"/>
      <c r="I157" s="12"/>
      <c r="J157" s="12"/>
      <c r="K157" s="12"/>
      <c r="L157" s="12"/>
      <c r="M157" s="12"/>
      <c r="N157" s="12"/>
      <c r="O157" s="12"/>
      <c r="P157" s="12"/>
      <c r="Q157" s="12"/>
      <c r="R157" s="12"/>
      <c r="S157" s="12"/>
      <c r="T157" s="12"/>
      <c r="U157" s="12"/>
      <c r="V157" s="12"/>
      <c r="W157" s="12"/>
      <c r="X157" s="12"/>
      <c r="Y157" s="12"/>
      <c r="Z157" s="12"/>
      <c r="AA157" s="12"/>
      <c r="AB157" s="12"/>
    </row>
    <row r="158" spans="1:28" ht="15.75" customHeight="1" x14ac:dyDescent="0.35">
      <c r="A158" s="12"/>
      <c r="B158" s="12"/>
      <c r="C158" s="12"/>
      <c r="D158" s="12"/>
      <c r="E158" s="12"/>
      <c r="F158" s="12"/>
      <c r="G158" s="12"/>
      <c r="H158" s="194"/>
      <c r="I158" s="12"/>
      <c r="J158" s="12"/>
      <c r="K158" s="12"/>
      <c r="L158" s="12"/>
      <c r="M158" s="12"/>
      <c r="N158" s="12"/>
      <c r="O158" s="12"/>
      <c r="P158" s="12"/>
      <c r="Q158" s="12"/>
      <c r="R158" s="12"/>
      <c r="S158" s="12"/>
      <c r="T158" s="12"/>
      <c r="U158" s="12"/>
      <c r="V158" s="12"/>
      <c r="W158" s="12"/>
      <c r="X158" s="12"/>
      <c r="Y158" s="12"/>
      <c r="Z158" s="12"/>
      <c r="AA158" s="12"/>
      <c r="AB158" s="12"/>
    </row>
    <row r="159" spans="1:28" ht="15.75" customHeight="1" x14ac:dyDescent="0.35">
      <c r="A159" s="12"/>
      <c r="B159" s="12"/>
      <c r="C159" s="12"/>
      <c r="D159" s="12"/>
      <c r="E159" s="12"/>
      <c r="F159" s="12"/>
      <c r="G159" s="12"/>
      <c r="H159" s="194"/>
      <c r="I159" s="12"/>
      <c r="J159" s="12"/>
      <c r="K159" s="12"/>
      <c r="L159" s="12"/>
      <c r="M159" s="12"/>
      <c r="N159" s="12"/>
      <c r="O159" s="12"/>
      <c r="P159" s="12"/>
      <c r="Q159" s="12"/>
      <c r="R159" s="12"/>
      <c r="S159" s="12"/>
      <c r="T159" s="12"/>
      <c r="U159" s="12"/>
      <c r="V159" s="12"/>
      <c r="W159" s="12"/>
      <c r="X159" s="12"/>
      <c r="Y159" s="12"/>
      <c r="Z159" s="12"/>
      <c r="AA159" s="12"/>
      <c r="AB159" s="12"/>
    </row>
    <row r="160" spans="1:28" ht="15.75" customHeight="1" x14ac:dyDescent="0.35">
      <c r="A160" s="12"/>
      <c r="B160" s="12"/>
      <c r="C160" s="12"/>
      <c r="D160" s="12"/>
      <c r="E160" s="12"/>
      <c r="F160" s="12"/>
      <c r="G160" s="12"/>
      <c r="H160" s="194"/>
      <c r="I160" s="12"/>
      <c r="J160" s="12"/>
      <c r="K160" s="12"/>
      <c r="L160" s="12"/>
      <c r="M160" s="12"/>
      <c r="N160" s="12"/>
      <c r="O160" s="12"/>
      <c r="P160" s="12"/>
      <c r="Q160" s="12"/>
      <c r="R160" s="12"/>
      <c r="S160" s="12"/>
      <c r="T160" s="12"/>
      <c r="U160" s="12"/>
      <c r="V160" s="12"/>
      <c r="W160" s="12"/>
      <c r="X160" s="12"/>
      <c r="Y160" s="12"/>
      <c r="Z160" s="12"/>
      <c r="AA160" s="12"/>
      <c r="AB160" s="12"/>
    </row>
    <row r="161" spans="1:28" ht="15.75" customHeight="1" x14ac:dyDescent="0.35">
      <c r="A161" s="12"/>
      <c r="B161" s="12"/>
      <c r="C161" s="12"/>
      <c r="D161" s="12"/>
      <c r="E161" s="12"/>
      <c r="F161" s="12"/>
      <c r="G161" s="12"/>
      <c r="H161" s="194"/>
      <c r="I161" s="12"/>
      <c r="J161" s="12"/>
      <c r="K161" s="12"/>
      <c r="L161" s="12"/>
      <c r="M161" s="12"/>
      <c r="N161" s="12"/>
      <c r="O161" s="12"/>
      <c r="P161" s="12"/>
      <c r="Q161" s="12"/>
      <c r="R161" s="12"/>
      <c r="S161" s="12"/>
      <c r="T161" s="12"/>
      <c r="U161" s="12"/>
      <c r="V161" s="12"/>
      <c r="W161" s="12"/>
      <c r="X161" s="12"/>
      <c r="Y161" s="12"/>
      <c r="Z161" s="12"/>
      <c r="AA161" s="12"/>
      <c r="AB161" s="12"/>
    </row>
    <row r="162" spans="1:28" ht="15.75" customHeight="1" x14ac:dyDescent="0.35">
      <c r="A162" s="12"/>
      <c r="B162" s="12"/>
      <c r="C162" s="12"/>
      <c r="D162" s="12"/>
      <c r="E162" s="12"/>
      <c r="F162" s="12"/>
      <c r="G162" s="12"/>
      <c r="H162" s="194"/>
      <c r="I162" s="12"/>
      <c r="J162" s="12"/>
      <c r="K162" s="12"/>
      <c r="L162" s="12"/>
      <c r="M162" s="12"/>
      <c r="N162" s="12"/>
      <c r="O162" s="12"/>
      <c r="P162" s="12"/>
      <c r="Q162" s="12"/>
      <c r="R162" s="12"/>
      <c r="S162" s="12"/>
      <c r="T162" s="12"/>
      <c r="U162" s="12"/>
      <c r="V162" s="12"/>
      <c r="W162" s="12"/>
      <c r="X162" s="12"/>
      <c r="Y162" s="12"/>
      <c r="Z162" s="12"/>
      <c r="AA162" s="12"/>
      <c r="AB162" s="12"/>
    </row>
    <row r="163" spans="1:28" ht="15.75" customHeight="1" x14ac:dyDescent="0.35">
      <c r="A163" s="12"/>
      <c r="B163" s="12"/>
      <c r="C163" s="12"/>
      <c r="D163" s="12"/>
      <c r="E163" s="12"/>
      <c r="F163" s="12"/>
      <c r="G163" s="12"/>
      <c r="H163" s="194"/>
      <c r="I163" s="12"/>
      <c r="J163" s="12"/>
      <c r="K163" s="12"/>
      <c r="L163" s="12"/>
      <c r="M163" s="12"/>
      <c r="N163" s="12"/>
      <c r="O163" s="12"/>
      <c r="P163" s="12"/>
      <c r="Q163" s="12"/>
      <c r="R163" s="12"/>
      <c r="S163" s="12"/>
      <c r="T163" s="12"/>
      <c r="U163" s="12"/>
      <c r="V163" s="12"/>
      <c r="W163" s="12"/>
      <c r="X163" s="12"/>
      <c r="Y163" s="12"/>
      <c r="Z163" s="12"/>
      <c r="AA163" s="12"/>
      <c r="AB163" s="12"/>
    </row>
    <row r="164" spans="1:28" ht="15.75" customHeight="1" x14ac:dyDescent="0.35">
      <c r="A164" s="12"/>
      <c r="B164" s="12"/>
      <c r="C164" s="12"/>
      <c r="D164" s="12"/>
      <c r="E164" s="12"/>
      <c r="F164" s="12"/>
      <c r="G164" s="12"/>
      <c r="H164" s="194"/>
      <c r="I164" s="12"/>
      <c r="J164" s="12"/>
      <c r="K164" s="12"/>
      <c r="L164" s="12"/>
      <c r="M164" s="12"/>
      <c r="N164" s="12"/>
      <c r="O164" s="12"/>
      <c r="P164" s="12"/>
      <c r="Q164" s="12"/>
      <c r="R164" s="12"/>
      <c r="S164" s="12"/>
      <c r="T164" s="12"/>
      <c r="U164" s="12"/>
      <c r="V164" s="12"/>
      <c r="W164" s="12"/>
      <c r="X164" s="12"/>
      <c r="Y164" s="12"/>
      <c r="Z164" s="12"/>
      <c r="AA164" s="12"/>
      <c r="AB164" s="12"/>
    </row>
    <row r="165" spans="1:28" ht="15.75" customHeight="1" x14ac:dyDescent="0.35">
      <c r="A165" s="12"/>
      <c r="B165" s="12"/>
      <c r="C165" s="12"/>
      <c r="D165" s="12"/>
      <c r="E165" s="12"/>
      <c r="F165" s="12"/>
      <c r="G165" s="12"/>
      <c r="H165" s="194"/>
      <c r="I165" s="12"/>
      <c r="J165" s="12"/>
      <c r="K165" s="12"/>
      <c r="L165" s="12"/>
      <c r="M165" s="12"/>
      <c r="N165" s="12"/>
      <c r="O165" s="12"/>
      <c r="P165" s="12"/>
      <c r="Q165" s="12"/>
      <c r="R165" s="12"/>
      <c r="S165" s="12"/>
      <c r="T165" s="12"/>
      <c r="U165" s="12"/>
      <c r="V165" s="12"/>
      <c r="W165" s="12"/>
      <c r="X165" s="12"/>
      <c r="Y165" s="12"/>
      <c r="Z165" s="12"/>
      <c r="AA165" s="12"/>
      <c r="AB165" s="12"/>
    </row>
    <row r="166" spans="1:28" ht="15.75" customHeight="1" x14ac:dyDescent="0.35">
      <c r="A166" s="12"/>
      <c r="B166" s="12"/>
      <c r="C166" s="12"/>
      <c r="D166" s="12"/>
      <c r="E166" s="12"/>
      <c r="F166" s="12"/>
      <c r="G166" s="12"/>
      <c r="H166" s="194"/>
      <c r="I166" s="12"/>
      <c r="J166" s="12"/>
      <c r="K166" s="12"/>
      <c r="L166" s="12"/>
      <c r="M166" s="12"/>
      <c r="N166" s="12"/>
      <c r="O166" s="12"/>
      <c r="P166" s="12"/>
      <c r="Q166" s="12"/>
      <c r="R166" s="12"/>
      <c r="S166" s="12"/>
      <c r="T166" s="12"/>
      <c r="U166" s="12"/>
      <c r="V166" s="12"/>
      <c r="W166" s="12"/>
      <c r="X166" s="12"/>
      <c r="Y166" s="12"/>
      <c r="Z166" s="12"/>
      <c r="AA166" s="12"/>
      <c r="AB166" s="12"/>
    </row>
    <row r="167" spans="1:28" ht="15.75" customHeight="1" x14ac:dyDescent="0.35">
      <c r="A167" s="12"/>
      <c r="B167" s="12"/>
      <c r="C167" s="12"/>
      <c r="D167" s="12"/>
      <c r="E167" s="12"/>
      <c r="F167" s="12"/>
      <c r="G167" s="12"/>
      <c r="H167" s="194"/>
      <c r="I167" s="12"/>
      <c r="J167" s="12"/>
      <c r="K167" s="12"/>
      <c r="L167" s="12"/>
      <c r="M167" s="12"/>
      <c r="N167" s="12"/>
      <c r="O167" s="12"/>
      <c r="P167" s="12"/>
      <c r="Q167" s="12"/>
      <c r="R167" s="12"/>
      <c r="S167" s="12"/>
      <c r="T167" s="12"/>
      <c r="U167" s="12"/>
      <c r="V167" s="12"/>
      <c r="W167" s="12"/>
      <c r="X167" s="12"/>
      <c r="Y167" s="12"/>
      <c r="Z167" s="12"/>
      <c r="AA167" s="12"/>
      <c r="AB167" s="12"/>
    </row>
    <row r="168" spans="1:28" ht="15.75" customHeight="1" x14ac:dyDescent="0.35">
      <c r="A168" s="12"/>
      <c r="B168" s="12"/>
      <c r="C168" s="12"/>
      <c r="D168" s="12"/>
      <c r="E168" s="12"/>
      <c r="F168" s="12"/>
      <c r="G168" s="12"/>
      <c r="H168" s="194"/>
      <c r="I168" s="12"/>
      <c r="J168" s="12"/>
      <c r="K168" s="12"/>
      <c r="L168" s="12"/>
      <c r="M168" s="12"/>
      <c r="N168" s="12"/>
      <c r="O168" s="12"/>
      <c r="P168" s="12"/>
      <c r="Q168" s="12"/>
      <c r="R168" s="12"/>
      <c r="S168" s="12"/>
      <c r="T168" s="12"/>
      <c r="U168" s="12"/>
      <c r="V168" s="12"/>
      <c r="W168" s="12"/>
      <c r="X168" s="12"/>
      <c r="Y168" s="12"/>
      <c r="Z168" s="12"/>
      <c r="AA168" s="12"/>
      <c r="AB168" s="12"/>
    </row>
    <row r="169" spans="1:28" ht="15.75" customHeight="1" x14ac:dyDescent="0.35">
      <c r="A169" s="12"/>
      <c r="B169" s="12"/>
      <c r="C169" s="12"/>
      <c r="D169" s="12"/>
      <c r="E169" s="12"/>
      <c r="F169" s="12"/>
      <c r="G169" s="12"/>
      <c r="H169" s="194"/>
      <c r="I169" s="12"/>
      <c r="J169" s="12"/>
      <c r="K169" s="12"/>
      <c r="L169" s="12"/>
      <c r="M169" s="12"/>
      <c r="N169" s="12"/>
      <c r="O169" s="12"/>
      <c r="P169" s="12"/>
      <c r="Q169" s="12"/>
      <c r="R169" s="12"/>
      <c r="S169" s="12"/>
      <c r="T169" s="12"/>
      <c r="U169" s="12"/>
      <c r="V169" s="12"/>
      <c r="W169" s="12"/>
      <c r="X169" s="12"/>
      <c r="Y169" s="12"/>
      <c r="Z169" s="12"/>
      <c r="AA169" s="12"/>
      <c r="AB169" s="12"/>
    </row>
    <row r="170" spans="1:28" ht="15.75" customHeight="1" x14ac:dyDescent="0.35">
      <c r="A170" s="12"/>
      <c r="B170" s="12"/>
      <c r="C170" s="12"/>
      <c r="D170" s="12"/>
      <c r="E170" s="12"/>
      <c r="F170" s="12"/>
      <c r="G170" s="12"/>
      <c r="H170" s="194"/>
      <c r="I170" s="12"/>
      <c r="J170" s="12"/>
      <c r="K170" s="12"/>
      <c r="L170" s="12"/>
      <c r="M170" s="12"/>
      <c r="N170" s="12"/>
      <c r="O170" s="12"/>
      <c r="P170" s="12"/>
      <c r="Q170" s="12"/>
      <c r="R170" s="12"/>
      <c r="S170" s="12"/>
      <c r="T170" s="12"/>
      <c r="U170" s="12"/>
      <c r="V170" s="12"/>
      <c r="W170" s="12"/>
      <c r="X170" s="12"/>
      <c r="Y170" s="12"/>
      <c r="Z170" s="12"/>
      <c r="AA170" s="12"/>
      <c r="AB170" s="12"/>
    </row>
    <row r="171" spans="1:28" ht="15.75" customHeight="1" x14ac:dyDescent="0.35">
      <c r="A171" s="12"/>
      <c r="B171" s="12"/>
      <c r="C171" s="12"/>
      <c r="D171" s="12"/>
      <c r="E171" s="12"/>
      <c r="F171" s="12"/>
      <c r="G171" s="12"/>
      <c r="H171" s="194"/>
      <c r="I171" s="12"/>
      <c r="J171" s="12"/>
      <c r="K171" s="12"/>
      <c r="L171" s="12"/>
      <c r="M171" s="12"/>
      <c r="N171" s="12"/>
      <c r="O171" s="12"/>
      <c r="P171" s="12"/>
      <c r="Q171" s="12"/>
      <c r="R171" s="12"/>
      <c r="S171" s="12"/>
      <c r="T171" s="12"/>
      <c r="U171" s="12"/>
      <c r="V171" s="12"/>
      <c r="W171" s="12"/>
      <c r="X171" s="12"/>
      <c r="Y171" s="12"/>
      <c r="Z171" s="12"/>
      <c r="AA171" s="12"/>
      <c r="AB171" s="12"/>
    </row>
    <row r="172" spans="1:28" ht="15.75" customHeight="1" x14ac:dyDescent="0.35">
      <c r="A172" s="12"/>
      <c r="B172" s="12"/>
      <c r="C172" s="12"/>
      <c r="D172" s="12"/>
      <c r="E172" s="12"/>
      <c r="F172" s="12"/>
      <c r="G172" s="12"/>
      <c r="H172" s="194"/>
      <c r="I172" s="12"/>
      <c r="J172" s="12"/>
      <c r="K172" s="12"/>
      <c r="L172" s="12"/>
      <c r="M172" s="12"/>
      <c r="N172" s="12"/>
      <c r="O172" s="12"/>
      <c r="P172" s="12"/>
      <c r="Q172" s="12"/>
      <c r="R172" s="12"/>
      <c r="S172" s="12"/>
      <c r="T172" s="12"/>
      <c r="U172" s="12"/>
      <c r="V172" s="12"/>
      <c r="W172" s="12"/>
      <c r="X172" s="12"/>
      <c r="Y172" s="12"/>
      <c r="Z172" s="12"/>
      <c r="AA172" s="12"/>
      <c r="AB172" s="12"/>
    </row>
    <row r="173" spans="1:28" ht="15.75" customHeight="1" x14ac:dyDescent="0.35">
      <c r="A173" s="12"/>
      <c r="B173" s="12"/>
      <c r="C173" s="12"/>
      <c r="D173" s="12"/>
      <c r="E173" s="12"/>
      <c r="F173" s="12"/>
      <c r="G173" s="12"/>
      <c r="H173" s="194"/>
      <c r="I173" s="12"/>
      <c r="J173" s="12"/>
      <c r="K173" s="12"/>
      <c r="L173" s="12"/>
      <c r="M173" s="12"/>
      <c r="N173" s="12"/>
      <c r="O173" s="12"/>
      <c r="P173" s="12"/>
      <c r="Q173" s="12"/>
      <c r="R173" s="12"/>
      <c r="S173" s="12"/>
      <c r="T173" s="12"/>
      <c r="U173" s="12"/>
      <c r="V173" s="12"/>
      <c r="W173" s="12"/>
      <c r="X173" s="12"/>
      <c r="Y173" s="12"/>
      <c r="Z173" s="12"/>
      <c r="AA173" s="12"/>
      <c r="AB173" s="12"/>
    </row>
    <row r="174" spans="1:28" ht="15.75" customHeight="1" x14ac:dyDescent="0.35">
      <c r="A174" s="12"/>
      <c r="B174" s="12"/>
      <c r="C174" s="12"/>
      <c r="D174" s="12"/>
      <c r="E174" s="12"/>
      <c r="F174" s="12"/>
      <c r="G174" s="12"/>
      <c r="H174" s="194"/>
      <c r="I174" s="12"/>
      <c r="J174" s="12"/>
      <c r="K174" s="12"/>
      <c r="L174" s="12"/>
      <c r="M174" s="12"/>
      <c r="N174" s="12"/>
      <c r="O174" s="12"/>
      <c r="P174" s="12"/>
      <c r="Q174" s="12"/>
      <c r="R174" s="12"/>
      <c r="S174" s="12"/>
      <c r="T174" s="12"/>
      <c r="U174" s="12"/>
      <c r="V174" s="12"/>
      <c r="W174" s="12"/>
      <c r="X174" s="12"/>
      <c r="Y174" s="12"/>
      <c r="Z174" s="12"/>
      <c r="AA174" s="12"/>
      <c r="AB174" s="12"/>
    </row>
    <row r="175" spans="1:28" ht="15.75" customHeight="1" x14ac:dyDescent="0.35">
      <c r="A175" s="12"/>
      <c r="B175" s="12"/>
      <c r="C175" s="12"/>
      <c r="D175" s="12"/>
      <c r="E175" s="12"/>
      <c r="F175" s="12"/>
      <c r="G175" s="12"/>
      <c r="H175" s="194"/>
      <c r="I175" s="12"/>
      <c r="J175" s="12"/>
      <c r="K175" s="12"/>
      <c r="L175" s="12"/>
      <c r="M175" s="12"/>
      <c r="N175" s="12"/>
      <c r="O175" s="12"/>
      <c r="P175" s="12"/>
      <c r="Q175" s="12"/>
      <c r="R175" s="12"/>
      <c r="S175" s="12"/>
      <c r="T175" s="12"/>
      <c r="U175" s="12"/>
      <c r="V175" s="12"/>
      <c r="W175" s="12"/>
      <c r="X175" s="12"/>
      <c r="Y175" s="12"/>
      <c r="Z175" s="12"/>
      <c r="AA175" s="12"/>
      <c r="AB175" s="12"/>
    </row>
    <row r="176" spans="1:28" ht="15.75" customHeight="1" x14ac:dyDescent="0.35">
      <c r="A176" s="12"/>
      <c r="B176" s="12"/>
      <c r="C176" s="12"/>
      <c r="D176" s="12"/>
      <c r="E176" s="12"/>
      <c r="F176" s="12"/>
      <c r="G176" s="12"/>
      <c r="H176" s="194"/>
      <c r="I176" s="12"/>
      <c r="J176" s="12"/>
      <c r="K176" s="12"/>
      <c r="L176" s="12"/>
      <c r="M176" s="12"/>
      <c r="N176" s="12"/>
      <c r="O176" s="12"/>
      <c r="P176" s="12"/>
      <c r="Q176" s="12"/>
      <c r="R176" s="12"/>
      <c r="S176" s="12"/>
      <c r="T176" s="12"/>
      <c r="U176" s="12"/>
      <c r="V176" s="12"/>
      <c r="W176" s="12"/>
      <c r="X176" s="12"/>
      <c r="Y176" s="12"/>
      <c r="Z176" s="12"/>
      <c r="AA176" s="12"/>
      <c r="AB176" s="12"/>
    </row>
    <row r="177" spans="1:28" ht="15.75" customHeight="1" x14ac:dyDescent="0.35">
      <c r="A177" s="12"/>
      <c r="B177" s="12"/>
      <c r="C177" s="12"/>
      <c r="D177" s="12"/>
      <c r="E177" s="12"/>
      <c r="F177" s="12"/>
      <c r="G177" s="12"/>
      <c r="H177" s="194"/>
      <c r="I177" s="12"/>
      <c r="J177" s="12"/>
      <c r="K177" s="12"/>
      <c r="L177" s="12"/>
      <c r="M177" s="12"/>
      <c r="N177" s="12"/>
      <c r="O177" s="12"/>
      <c r="P177" s="12"/>
      <c r="Q177" s="12"/>
      <c r="R177" s="12"/>
      <c r="S177" s="12"/>
      <c r="T177" s="12"/>
      <c r="U177" s="12"/>
      <c r="V177" s="12"/>
      <c r="W177" s="12"/>
      <c r="X177" s="12"/>
      <c r="Y177" s="12"/>
      <c r="Z177" s="12"/>
      <c r="AA177" s="12"/>
      <c r="AB177" s="12"/>
    </row>
    <row r="178" spans="1:28" ht="15.75" customHeight="1" x14ac:dyDescent="0.35">
      <c r="A178" s="12"/>
      <c r="B178" s="12"/>
      <c r="C178" s="12"/>
      <c r="D178" s="12"/>
      <c r="E178" s="12"/>
      <c r="F178" s="12"/>
      <c r="G178" s="12"/>
      <c r="H178" s="194"/>
      <c r="I178" s="12"/>
      <c r="J178" s="12"/>
      <c r="K178" s="12"/>
      <c r="L178" s="12"/>
      <c r="M178" s="12"/>
      <c r="N178" s="12"/>
      <c r="O178" s="12"/>
      <c r="P178" s="12"/>
      <c r="Q178" s="12"/>
      <c r="R178" s="12"/>
      <c r="S178" s="12"/>
      <c r="T178" s="12"/>
      <c r="U178" s="12"/>
      <c r="V178" s="12"/>
      <c r="W178" s="12"/>
      <c r="X178" s="12"/>
      <c r="Y178" s="12"/>
      <c r="Z178" s="12"/>
      <c r="AA178" s="12"/>
      <c r="AB178" s="12"/>
    </row>
    <row r="179" spans="1:28" ht="15.75" customHeight="1" x14ac:dyDescent="0.35">
      <c r="A179" s="12"/>
      <c r="B179" s="12"/>
      <c r="C179" s="12"/>
      <c r="D179" s="12"/>
      <c r="E179" s="12"/>
      <c r="F179" s="12"/>
      <c r="G179" s="12"/>
      <c r="H179" s="194"/>
      <c r="I179" s="12"/>
      <c r="J179" s="12"/>
      <c r="K179" s="12"/>
      <c r="L179" s="12"/>
      <c r="M179" s="12"/>
      <c r="N179" s="12"/>
      <c r="O179" s="12"/>
      <c r="P179" s="12"/>
      <c r="Q179" s="12"/>
      <c r="R179" s="12"/>
      <c r="S179" s="12"/>
      <c r="T179" s="12"/>
      <c r="U179" s="12"/>
      <c r="V179" s="12"/>
      <c r="W179" s="12"/>
      <c r="X179" s="12"/>
      <c r="Y179" s="12"/>
      <c r="Z179" s="12"/>
      <c r="AA179" s="12"/>
      <c r="AB179" s="12"/>
    </row>
    <row r="180" spans="1:28" ht="15.75" customHeight="1" x14ac:dyDescent="0.35">
      <c r="A180" s="12"/>
      <c r="B180" s="12"/>
      <c r="C180" s="12"/>
      <c r="D180" s="12"/>
      <c r="E180" s="12"/>
      <c r="F180" s="12"/>
      <c r="G180" s="12"/>
      <c r="H180" s="194"/>
      <c r="I180" s="12"/>
      <c r="J180" s="12"/>
      <c r="K180" s="12"/>
      <c r="L180" s="12"/>
      <c r="M180" s="12"/>
      <c r="N180" s="12"/>
      <c r="O180" s="12"/>
      <c r="P180" s="12"/>
      <c r="Q180" s="12"/>
      <c r="R180" s="12"/>
      <c r="S180" s="12"/>
      <c r="T180" s="12"/>
      <c r="U180" s="12"/>
      <c r="V180" s="12"/>
      <c r="W180" s="12"/>
      <c r="X180" s="12"/>
      <c r="Y180" s="12"/>
      <c r="Z180" s="12"/>
      <c r="AA180" s="12"/>
      <c r="AB180" s="12"/>
    </row>
    <row r="181" spans="1:28" ht="15.75" customHeight="1" x14ac:dyDescent="0.35">
      <c r="A181" s="12"/>
      <c r="B181" s="12"/>
      <c r="C181" s="12"/>
      <c r="D181" s="12"/>
      <c r="E181" s="12"/>
      <c r="F181" s="12"/>
      <c r="G181" s="12"/>
      <c r="H181" s="194"/>
      <c r="I181" s="12"/>
      <c r="J181" s="12"/>
      <c r="K181" s="12"/>
      <c r="L181" s="12"/>
      <c r="M181" s="12"/>
      <c r="N181" s="12"/>
      <c r="O181" s="12"/>
      <c r="P181" s="12"/>
      <c r="Q181" s="12"/>
      <c r="R181" s="12"/>
      <c r="S181" s="12"/>
      <c r="T181" s="12"/>
      <c r="U181" s="12"/>
      <c r="V181" s="12"/>
      <c r="W181" s="12"/>
      <c r="X181" s="12"/>
      <c r="Y181" s="12"/>
      <c r="Z181" s="12"/>
      <c r="AA181" s="12"/>
      <c r="AB181" s="12"/>
    </row>
    <row r="182" spans="1:28" ht="15.75" customHeight="1" x14ac:dyDescent="0.35">
      <c r="A182" s="12"/>
      <c r="B182" s="12"/>
      <c r="C182" s="12"/>
      <c r="D182" s="12"/>
      <c r="E182" s="12"/>
      <c r="F182" s="12"/>
      <c r="G182" s="12"/>
      <c r="H182" s="194"/>
      <c r="I182" s="12"/>
      <c r="J182" s="12"/>
      <c r="K182" s="12"/>
      <c r="L182" s="12"/>
      <c r="M182" s="12"/>
      <c r="N182" s="12"/>
      <c r="O182" s="12"/>
      <c r="P182" s="12"/>
      <c r="Q182" s="12"/>
      <c r="R182" s="12"/>
      <c r="S182" s="12"/>
      <c r="T182" s="12"/>
      <c r="U182" s="12"/>
      <c r="V182" s="12"/>
      <c r="W182" s="12"/>
      <c r="X182" s="12"/>
      <c r="Y182" s="12"/>
      <c r="Z182" s="12"/>
      <c r="AA182" s="12"/>
      <c r="AB182" s="12"/>
    </row>
    <row r="183" spans="1:28" ht="15.75" customHeight="1" x14ac:dyDescent="0.35">
      <c r="A183" s="12"/>
      <c r="B183" s="12"/>
      <c r="C183" s="12"/>
      <c r="D183" s="12"/>
      <c r="E183" s="12"/>
      <c r="F183" s="12"/>
      <c r="G183" s="12"/>
      <c r="H183" s="194"/>
      <c r="I183" s="12"/>
      <c r="J183" s="12"/>
      <c r="K183" s="12"/>
      <c r="L183" s="12"/>
      <c r="M183" s="12"/>
      <c r="N183" s="12"/>
      <c r="O183" s="12"/>
      <c r="P183" s="12"/>
      <c r="Q183" s="12"/>
      <c r="R183" s="12"/>
      <c r="S183" s="12"/>
      <c r="T183" s="12"/>
      <c r="U183" s="12"/>
      <c r="V183" s="12"/>
      <c r="W183" s="12"/>
      <c r="X183" s="12"/>
      <c r="Y183" s="12"/>
      <c r="Z183" s="12"/>
      <c r="AA183" s="12"/>
      <c r="AB183" s="12"/>
    </row>
    <row r="184" spans="1:28" ht="15.75" customHeight="1" x14ac:dyDescent="0.35">
      <c r="A184" s="12"/>
      <c r="B184" s="12"/>
      <c r="C184" s="12"/>
      <c r="D184" s="12"/>
      <c r="E184" s="12"/>
      <c r="F184" s="12"/>
      <c r="G184" s="12"/>
      <c r="H184" s="194"/>
      <c r="I184" s="12"/>
      <c r="J184" s="12"/>
      <c r="K184" s="12"/>
      <c r="L184" s="12"/>
      <c r="M184" s="12"/>
      <c r="N184" s="12"/>
      <c r="O184" s="12"/>
      <c r="P184" s="12"/>
      <c r="Q184" s="12"/>
      <c r="R184" s="12"/>
      <c r="S184" s="12"/>
      <c r="T184" s="12"/>
      <c r="U184" s="12"/>
      <c r="V184" s="12"/>
      <c r="W184" s="12"/>
      <c r="X184" s="12"/>
      <c r="Y184" s="12"/>
      <c r="Z184" s="12"/>
      <c r="AA184" s="12"/>
      <c r="AB184" s="12"/>
    </row>
    <row r="185" spans="1:28" ht="15.75" customHeight="1" x14ac:dyDescent="0.35">
      <c r="A185" s="12"/>
      <c r="B185" s="12"/>
      <c r="C185" s="12"/>
      <c r="D185" s="12"/>
      <c r="E185" s="12"/>
      <c r="F185" s="12"/>
      <c r="G185" s="12"/>
      <c r="H185" s="194"/>
      <c r="I185" s="12"/>
      <c r="J185" s="12"/>
      <c r="K185" s="12"/>
      <c r="L185" s="12"/>
      <c r="M185" s="12"/>
      <c r="N185" s="12"/>
      <c r="O185" s="12"/>
      <c r="P185" s="12"/>
      <c r="Q185" s="12"/>
      <c r="R185" s="12"/>
      <c r="S185" s="12"/>
      <c r="T185" s="12"/>
      <c r="U185" s="12"/>
      <c r="V185" s="12"/>
      <c r="W185" s="12"/>
      <c r="X185" s="12"/>
      <c r="Y185" s="12"/>
      <c r="Z185" s="12"/>
      <c r="AA185" s="12"/>
      <c r="AB185" s="12"/>
    </row>
    <row r="186" spans="1:28" ht="15.75" customHeight="1" x14ac:dyDescent="0.35">
      <c r="A186" s="12"/>
      <c r="B186" s="12"/>
      <c r="C186" s="12"/>
      <c r="D186" s="12"/>
      <c r="E186" s="12"/>
      <c r="F186" s="12"/>
      <c r="G186" s="12"/>
      <c r="H186" s="194"/>
      <c r="I186" s="12"/>
      <c r="J186" s="12"/>
      <c r="K186" s="12"/>
      <c r="L186" s="12"/>
      <c r="M186" s="12"/>
      <c r="N186" s="12"/>
      <c r="O186" s="12"/>
      <c r="P186" s="12"/>
      <c r="Q186" s="12"/>
      <c r="R186" s="12"/>
      <c r="S186" s="12"/>
      <c r="T186" s="12"/>
      <c r="U186" s="12"/>
      <c r="V186" s="12"/>
      <c r="W186" s="12"/>
      <c r="X186" s="12"/>
      <c r="Y186" s="12"/>
      <c r="Z186" s="12"/>
      <c r="AA186" s="12"/>
      <c r="AB186" s="12"/>
    </row>
    <row r="187" spans="1:28" ht="15.75" customHeight="1" x14ac:dyDescent="0.35">
      <c r="A187" s="12"/>
      <c r="B187" s="12"/>
      <c r="C187" s="12"/>
      <c r="D187" s="12"/>
      <c r="E187" s="12"/>
      <c r="F187" s="12"/>
      <c r="G187" s="12"/>
      <c r="H187" s="194"/>
      <c r="I187" s="12"/>
      <c r="J187" s="12"/>
      <c r="K187" s="12"/>
      <c r="L187" s="12"/>
      <c r="M187" s="12"/>
      <c r="N187" s="12"/>
      <c r="O187" s="12"/>
      <c r="P187" s="12"/>
      <c r="Q187" s="12"/>
      <c r="R187" s="12"/>
      <c r="S187" s="12"/>
      <c r="T187" s="12"/>
      <c r="U187" s="12"/>
      <c r="V187" s="12"/>
      <c r="W187" s="12"/>
      <c r="X187" s="12"/>
      <c r="Y187" s="12"/>
      <c r="Z187" s="12"/>
      <c r="AA187" s="12"/>
      <c r="AB187" s="12"/>
    </row>
    <row r="188" spans="1:28" ht="15.75" customHeight="1" x14ac:dyDescent="0.35">
      <c r="A188" s="12"/>
      <c r="B188" s="12"/>
      <c r="C188" s="12"/>
      <c r="D188" s="12"/>
      <c r="E188" s="12"/>
      <c r="F188" s="12"/>
      <c r="G188" s="12"/>
      <c r="H188" s="194"/>
      <c r="I188" s="12"/>
      <c r="J188" s="12"/>
      <c r="K188" s="12"/>
      <c r="L188" s="12"/>
      <c r="M188" s="12"/>
      <c r="N188" s="12"/>
      <c r="O188" s="12"/>
      <c r="P188" s="12"/>
      <c r="Q188" s="12"/>
      <c r="R188" s="12"/>
      <c r="S188" s="12"/>
      <c r="T188" s="12"/>
      <c r="U188" s="12"/>
      <c r="V188" s="12"/>
      <c r="W188" s="12"/>
      <c r="X188" s="12"/>
      <c r="Y188" s="12"/>
      <c r="Z188" s="12"/>
      <c r="AA188" s="12"/>
      <c r="AB188" s="12"/>
    </row>
    <row r="189" spans="1:28" ht="15.75" customHeight="1" x14ac:dyDescent="0.35">
      <c r="A189" s="12"/>
      <c r="B189" s="12"/>
      <c r="C189" s="12"/>
      <c r="D189" s="12"/>
      <c r="E189" s="12"/>
      <c r="F189" s="12"/>
      <c r="G189" s="12"/>
      <c r="H189" s="194"/>
      <c r="I189" s="12"/>
      <c r="J189" s="12"/>
      <c r="K189" s="12"/>
      <c r="L189" s="12"/>
      <c r="M189" s="12"/>
      <c r="N189" s="12"/>
      <c r="O189" s="12"/>
      <c r="P189" s="12"/>
      <c r="Q189" s="12"/>
      <c r="R189" s="12"/>
      <c r="S189" s="12"/>
      <c r="T189" s="12"/>
      <c r="U189" s="12"/>
      <c r="V189" s="12"/>
      <c r="W189" s="12"/>
      <c r="X189" s="12"/>
      <c r="Y189" s="12"/>
      <c r="Z189" s="12"/>
      <c r="AA189" s="12"/>
      <c r="AB189" s="12"/>
    </row>
    <row r="190" spans="1:28" ht="15.75" customHeight="1" x14ac:dyDescent="0.35">
      <c r="A190" s="12"/>
      <c r="B190" s="12"/>
      <c r="C190" s="12"/>
      <c r="D190" s="12"/>
      <c r="E190" s="12"/>
      <c r="F190" s="12"/>
      <c r="G190" s="12"/>
      <c r="H190" s="194"/>
      <c r="I190" s="12"/>
      <c r="J190" s="12"/>
      <c r="K190" s="12"/>
      <c r="L190" s="12"/>
      <c r="M190" s="12"/>
      <c r="N190" s="12"/>
      <c r="O190" s="12"/>
      <c r="P190" s="12"/>
      <c r="Q190" s="12"/>
      <c r="R190" s="12"/>
      <c r="S190" s="12"/>
      <c r="T190" s="12"/>
      <c r="U190" s="12"/>
      <c r="V190" s="12"/>
      <c r="W190" s="12"/>
      <c r="X190" s="12"/>
      <c r="Y190" s="12"/>
      <c r="Z190" s="12"/>
      <c r="AA190" s="12"/>
      <c r="AB190" s="12"/>
    </row>
    <row r="191" spans="1:28" ht="15.75" customHeight="1" x14ac:dyDescent="0.35">
      <c r="A191" s="12"/>
      <c r="B191" s="12"/>
      <c r="C191" s="12"/>
      <c r="D191" s="12"/>
      <c r="E191" s="12"/>
      <c r="F191" s="12"/>
      <c r="G191" s="12"/>
      <c r="H191" s="194"/>
      <c r="I191" s="12"/>
      <c r="J191" s="12"/>
      <c r="K191" s="12"/>
      <c r="L191" s="12"/>
      <c r="M191" s="12"/>
      <c r="N191" s="12"/>
      <c r="O191" s="12"/>
      <c r="P191" s="12"/>
      <c r="Q191" s="12"/>
      <c r="R191" s="12"/>
      <c r="S191" s="12"/>
      <c r="T191" s="12"/>
      <c r="U191" s="12"/>
      <c r="V191" s="12"/>
      <c r="W191" s="12"/>
      <c r="X191" s="12"/>
      <c r="Y191" s="12"/>
      <c r="Z191" s="12"/>
      <c r="AA191" s="12"/>
      <c r="AB191" s="12"/>
    </row>
    <row r="192" spans="1:28" ht="15.75" customHeight="1" x14ac:dyDescent="0.35">
      <c r="A192" s="12"/>
      <c r="B192" s="12"/>
      <c r="C192" s="12"/>
      <c r="D192" s="12"/>
      <c r="E192" s="12"/>
      <c r="F192" s="12"/>
      <c r="G192" s="12"/>
      <c r="H192" s="194"/>
      <c r="I192" s="12"/>
      <c r="J192" s="12"/>
      <c r="K192" s="12"/>
      <c r="L192" s="12"/>
      <c r="M192" s="12"/>
      <c r="N192" s="12"/>
      <c r="O192" s="12"/>
      <c r="P192" s="12"/>
      <c r="Q192" s="12"/>
      <c r="R192" s="12"/>
      <c r="S192" s="12"/>
      <c r="T192" s="12"/>
      <c r="U192" s="12"/>
      <c r="V192" s="12"/>
      <c r="W192" s="12"/>
      <c r="X192" s="12"/>
      <c r="Y192" s="12"/>
      <c r="Z192" s="12"/>
      <c r="AA192" s="12"/>
      <c r="AB192" s="12"/>
    </row>
    <row r="193" spans="1:28" ht="15.75" customHeight="1" x14ac:dyDescent="0.35">
      <c r="A193" s="12"/>
      <c r="B193" s="12"/>
      <c r="C193" s="12"/>
      <c r="D193" s="12"/>
      <c r="E193" s="12"/>
      <c r="F193" s="12"/>
      <c r="G193" s="12"/>
      <c r="H193" s="194"/>
      <c r="I193" s="12"/>
      <c r="J193" s="12"/>
      <c r="K193" s="12"/>
      <c r="L193" s="12"/>
      <c r="M193" s="12"/>
      <c r="N193" s="12"/>
      <c r="O193" s="12"/>
      <c r="P193" s="12"/>
      <c r="Q193" s="12"/>
      <c r="R193" s="12"/>
      <c r="S193" s="12"/>
      <c r="T193" s="12"/>
      <c r="U193" s="12"/>
      <c r="V193" s="12"/>
      <c r="W193" s="12"/>
      <c r="X193" s="12"/>
      <c r="Y193" s="12"/>
      <c r="Z193" s="12"/>
      <c r="AA193" s="12"/>
      <c r="AB193" s="12"/>
    </row>
    <row r="194" spans="1:28" ht="15.75" customHeight="1" x14ac:dyDescent="0.35">
      <c r="A194" s="12"/>
      <c r="B194" s="12"/>
      <c r="C194" s="12"/>
      <c r="D194" s="12"/>
      <c r="E194" s="12"/>
      <c r="F194" s="12"/>
      <c r="G194" s="12"/>
      <c r="H194" s="194"/>
      <c r="I194" s="12"/>
      <c r="J194" s="12"/>
      <c r="K194" s="12"/>
      <c r="L194" s="12"/>
      <c r="M194" s="12"/>
      <c r="N194" s="12"/>
      <c r="O194" s="12"/>
      <c r="P194" s="12"/>
      <c r="Q194" s="12"/>
      <c r="R194" s="12"/>
      <c r="S194" s="12"/>
      <c r="T194" s="12"/>
      <c r="U194" s="12"/>
      <c r="V194" s="12"/>
      <c r="W194" s="12"/>
      <c r="X194" s="12"/>
      <c r="Y194" s="12"/>
      <c r="Z194" s="12"/>
      <c r="AA194" s="12"/>
      <c r="AB194" s="12"/>
    </row>
    <row r="195" spans="1:28" ht="15.75" customHeight="1" x14ac:dyDescent="0.35">
      <c r="A195" s="12"/>
      <c r="B195" s="12"/>
      <c r="C195" s="12"/>
      <c r="D195" s="12"/>
      <c r="E195" s="12"/>
      <c r="F195" s="12"/>
      <c r="G195" s="12"/>
      <c r="H195" s="194"/>
      <c r="I195" s="12"/>
      <c r="J195" s="12"/>
      <c r="K195" s="12"/>
      <c r="L195" s="12"/>
      <c r="M195" s="12"/>
      <c r="N195" s="12"/>
      <c r="O195" s="12"/>
      <c r="P195" s="12"/>
      <c r="Q195" s="12"/>
      <c r="R195" s="12"/>
      <c r="S195" s="12"/>
      <c r="T195" s="12"/>
      <c r="U195" s="12"/>
      <c r="V195" s="12"/>
      <c r="W195" s="12"/>
      <c r="X195" s="12"/>
      <c r="Y195" s="12"/>
      <c r="Z195" s="12"/>
      <c r="AA195" s="12"/>
      <c r="AB195" s="12"/>
    </row>
    <row r="196" spans="1:28" ht="15.75" customHeight="1" x14ac:dyDescent="0.35">
      <c r="A196" s="12"/>
      <c r="B196" s="12"/>
      <c r="C196" s="12"/>
      <c r="D196" s="12"/>
      <c r="E196" s="12"/>
      <c r="F196" s="12"/>
      <c r="G196" s="12"/>
      <c r="H196" s="194"/>
      <c r="I196" s="12"/>
      <c r="J196" s="12"/>
      <c r="K196" s="12"/>
      <c r="L196" s="12"/>
      <c r="M196" s="12"/>
      <c r="N196" s="12"/>
      <c r="O196" s="12"/>
      <c r="P196" s="12"/>
      <c r="Q196" s="12"/>
      <c r="R196" s="12"/>
      <c r="S196" s="12"/>
      <c r="T196" s="12"/>
      <c r="U196" s="12"/>
      <c r="V196" s="12"/>
      <c r="W196" s="12"/>
      <c r="X196" s="12"/>
      <c r="Y196" s="12"/>
      <c r="Z196" s="12"/>
      <c r="AA196" s="12"/>
      <c r="AB196" s="12"/>
    </row>
    <row r="197" spans="1:28" ht="15.75" customHeight="1" x14ac:dyDescent="0.35">
      <c r="A197" s="12"/>
      <c r="B197" s="12"/>
      <c r="C197" s="12"/>
      <c r="D197" s="12"/>
      <c r="E197" s="12"/>
      <c r="F197" s="12"/>
      <c r="G197" s="12"/>
      <c r="H197" s="194"/>
      <c r="I197" s="12"/>
      <c r="J197" s="12"/>
      <c r="K197" s="12"/>
      <c r="L197" s="12"/>
      <c r="M197" s="12"/>
      <c r="N197" s="12"/>
      <c r="O197" s="12"/>
      <c r="P197" s="12"/>
      <c r="Q197" s="12"/>
      <c r="R197" s="12"/>
      <c r="S197" s="12"/>
      <c r="T197" s="12"/>
      <c r="U197" s="12"/>
      <c r="V197" s="12"/>
      <c r="W197" s="12"/>
      <c r="X197" s="12"/>
      <c r="Y197" s="12"/>
      <c r="Z197" s="12"/>
      <c r="AA197" s="12"/>
      <c r="AB197" s="12"/>
    </row>
    <row r="198" spans="1:28" ht="15.75" customHeight="1" x14ac:dyDescent="0.35">
      <c r="A198" s="12"/>
      <c r="B198" s="12"/>
      <c r="C198" s="12"/>
      <c r="D198" s="12"/>
      <c r="E198" s="12"/>
      <c r="F198" s="12"/>
      <c r="G198" s="12"/>
      <c r="H198" s="194"/>
      <c r="I198" s="12"/>
      <c r="J198" s="12"/>
      <c r="K198" s="12"/>
      <c r="L198" s="12"/>
      <c r="M198" s="12"/>
      <c r="N198" s="12"/>
      <c r="O198" s="12"/>
      <c r="P198" s="12"/>
      <c r="Q198" s="12"/>
      <c r="R198" s="12"/>
      <c r="S198" s="12"/>
      <c r="T198" s="12"/>
      <c r="U198" s="12"/>
      <c r="V198" s="12"/>
      <c r="W198" s="12"/>
      <c r="X198" s="12"/>
      <c r="Y198" s="12"/>
      <c r="Z198" s="12"/>
      <c r="AA198" s="12"/>
      <c r="AB198" s="12"/>
    </row>
    <row r="199" spans="1:28" ht="15.75" customHeight="1" x14ac:dyDescent="0.35">
      <c r="A199" s="12"/>
      <c r="B199" s="12"/>
      <c r="C199" s="12"/>
      <c r="D199" s="12"/>
      <c r="E199" s="12"/>
      <c r="F199" s="12"/>
      <c r="G199" s="12"/>
      <c r="H199" s="194"/>
      <c r="I199" s="12"/>
      <c r="J199" s="12"/>
      <c r="K199" s="12"/>
      <c r="L199" s="12"/>
      <c r="M199" s="12"/>
      <c r="N199" s="12"/>
      <c r="O199" s="12"/>
      <c r="P199" s="12"/>
      <c r="Q199" s="12"/>
      <c r="R199" s="12"/>
      <c r="S199" s="12"/>
      <c r="T199" s="12"/>
      <c r="U199" s="12"/>
      <c r="V199" s="12"/>
      <c r="W199" s="12"/>
      <c r="X199" s="12"/>
      <c r="Y199" s="12"/>
      <c r="Z199" s="12"/>
      <c r="AA199" s="12"/>
      <c r="AB199" s="12"/>
    </row>
    <row r="200" spans="1:28" ht="15.75" customHeight="1" x14ac:dyDescent="0.35">
      <c r="A200" s="12"/>
      <c r="B200" s="12"/>
      <c r="C200" s="12"/>
      <c r="D200" s="12"/>
      <c r="E200" s="12"/>
      <c r="F200" s="12"/>
      <c r="G200" s="12"/>
      <c r="H200" s="194"/>
      <c r="I200" s="12"/>
      <c r="J200" s="12"/>
      <c r="K200" s="12"/>
      <c r="L200" s="12"/>
      <c r="M200" s="12"/>
      <c r="N200" s="12"/>
      <c r="O200" s="12"/>
      <c r="P200" s="12"/>
      <c r="Q200" s="12"/>
      <c r="R200" s="12"/>
      <c r="S200" s="12"/>
      <c r="T200" s="12"/>
      <c r="U200" s="12"/>
      <c r="V200" s="12"/>
      <c r="W200" s="12"/>
      <c r="X200" s="12"/>
      <c r="Y200" s="12"/>
      <c r="Z200" s="12"/>
      <c r="AA200" s="12"/>
      <c r="AB200" s="12"/>
    </row>
    <row r="201" spans="1:28" ht="15.75" customHeight="1" x14ac:dyDescent="0.35">
      <c r="A201" s="12"/>
      <c r="B201" s="12"/>
      <c r="C201" s="12"/>
      <c r="D201" s="12"/>
      <c r="E201" s="12"/>
      <c r="F201" s="12"/>
      <c r="G201" s="12"/>
      <c r="H201" s="194"/>
      <c r="I201" s="12"/>
      <c r="J201" s="12"/>
      <c r="K201" s="12"/>
      <c r="L201" s="12"/>
      <c r="M201" s="12"/>
      <c r="N201" s="12"/>
      <c r="O201" s="12"/>
      <c r="P201" s="12"/>
      <c r="Q201" s="12"/>
      <c r="R201" s="12"/>
      <c r="S201" s="12"/>
      <c r="T201" s="12"/>
      <c r="U201" s="12"/>
      <c r="V201" s="12"/>
      <c r="W201" s="12"/>
      <c r="X201" s="12"/>
      <c r="Y201" s="12"/>
      <c r="Z201" s="12"/>
      <c r="AA201" s="12"/>
      <c r="AB201" s="12"/>
    </row>
    <row r="202" spans="1:28" ht="15.75" customHeight="1" x14ac:dyDescent="0.35">
      <c r="A202" s="12"/>
      <c r="B202" s="12"/>
      <c r="C202" s="12"/>
      <c r="D202" s="12"/>
      <c r="E202" s="12"/>
      <c r="F202" s="12"/>
      <c r="G202" s="12"/>
      <c r="H202" s="194"/>
      <c r="I202" s="12"/>
      <c r="J202" s="12"/>
      <c r="K202" s="12"/>
      <c r="L202" s="12"/>
      <c r="M202" s="12"/>
      <c r="N202" s="12"/>
      <c r="O202" s="12"/>
      <c r="P202" s="12"/>
      <c r="Q202" s="12"/>
      <c r="R202" s="12"/>
      <c r="S202" s="12"/>
      <c r="T202" s="12"/>
      <c r="U202" s="12"/>
      <c r="V202" s="12"/>
      <c r="W202" s="12"/>
      <c r="X202" s="12"/>
      <c r="Y202" s="12"/>
      <c r="Z202" s="12"/>
      <c r="AA202" s="12"/>
      <c r="AB202" s="12"/>
    </row>
    <row r="203" spans="1:28" ht="15.75" customHeight="1" x14ac:dyDescent="0.35">
      <c r="A203" s="12"/>
      <c r="B203" s="12"/>
      <c r="C203" s="12"/>
      <c r="D203" s="12"/>
      <c r="E203" s="12"/>
      <c r="F203" s="12"/>
      <c r="G203" s="12"/>
      <c r="H203" s="194"/>
      <c r="I203" s="12"/>
      <c r="J203" s="12"/>
      <c r="K203" s="12"/>
      <c r="L203" s="12"/>
      <c r="M203" s="12"/>
      <c r="N203" s="12"/>
      <c r="O203" s="12"/>
      <c r="P203" s="12"/>
      <c r="Q203" s="12"/>
      <c r="R203" s="12"/>
      <c r="S203" s="12"/>
      <c r="T203" s="12"/>
      <c r="U203" s="12"/>
      <c r="V203" s="12"/>
      <c r="W203" s="12"/>
      <c r="X203" s="12"/>
      <c r="Y203" s="12"/>
      <c r="Z203" s="12"/>
      <c r="AA203" s="12"/>
      <c r="AB203" s="12"/>
    </row>
    <row r="204" spans="1:28" ht="15.75" customHeight="1" x14ac:dyDescent="0.35">
      <c r="A204" s="12"/>
      <c r="B204" s="12"/>
      <c r="C204" s="12"/>
      <c r="D204" s="12"/>
      <c r="E204" s="12"/>
      <c r="F204" s="12"/>
      <c r="G204" s="12"/>
      <c r="H204" s="194"/>
      <c r="I204" s="12"/>
      <c r="J204" s="12"/>
      <c r="K204" s="12"/>
      <c r="L204" s="12"/>
      <c r="M204" s="12"/>
      <c r="N204" s="12"/>
      <c r="O204" s="12"/>
      <c r="P204" s="12"/>
      <c r="Q204" s="12"/>
      <c r="R204" s="12"/>
      <c r="S204" s="12"/>
      <c r="T204" s="12"/>
      <c r="U204" s="12"/>
      <c r="V204" s="12"/>
      <c r="W204" s="12"/>
      <c r="X204" s="12"/>
      <c r="Y204" s="12"/>
      <c r="Z204" s="12"/>
      <c r="AA204" s="12"/>
      <c r="AB204" s="12"/>
    </row>
    <row r="205" spans="1:28" ht="15.75" customHeight="1" x14ac:dyDescent="0.35">
      <c r="A205" s="12"/>
      <c r="B205" s="12"/>
      <c r="C205" s="12"/>
      <c r="D205" s="12"/>
      <c r="E205" s="12"/>
      <c r="F205" s="12"/>
      <c r="G205" s="12"/>
      <c r="H205" s="194"/>
      <c r="I205" s="12"/>
      <c r="J205" s="12"/>
      <c r="K205" s="12"/>
      <c r="L205" s="12"/>
      <c r="M205" s="12"/>
      <c r="N205" s="12"/>
      <c r="O205" s="12"/>
      <c r="P205" s="12"/>
      <c r="Q205" s="12"/>
      <c r="R205" s="12"/>
      <c r="S205" s="12"/>
      <c r="T205" s="12"/>
      <c r="U205" s="12"/>
      <c r="V205" s="12"/>
      <c r="W205" s="12"/>
      <c r="X205" s="12"/>
      <c r="Y205" s="12"/>
      <c r="Z205" s="12"/>
      <c r="AA205" s="12"/>
      <c r="AB205" s="12"/>
    </row>
    <row r="206" spans="1:28" ht="15.75" customHeight="1" x14ac:dyDescent="0.35">
      <c r="A206" s="12"/>
      <c r="B206" s="12"/>
      <c r="C206" s="12"/>
      <c r="D206" s="12"/>
      <c r="E206" s="12"/>
      <c r="F206" s="12"/>
      <c r="G206" s="12"/>
      <c r="H206" s="194"/>
      <c r="I206" s="12"/>
      <c r="J206" s="12"/>
      <c r="K206" s="12"/>
      <c r="L206" s="12"/>
      <c r="M206" s="12"/>
      <c r="N206" s="12"/>
      <c r="O206" s="12"/>
      <c r="P206" s="12"/>
      <c r="Q206" s="12"/>
      <c r="R206" s="12"/>
      <c r="S206" s="12"/>
      <c r="T206" s="12"/>
      <c r="U206" s="12"/>
      <c r="V206" s="12"/>
      <c r="W206" s="12"/>
      <c r="X206" s="12"/>
      <c r="Y206" s="12"/>
      <c r="Z206" s="12"/>
      <c r="AA206" s="12"/>
      <c r="AB206" s="12"/>
    </row>
    <row r="207" spans="1:28" ht="15.75" customHeight="1" x14ac:dyDescent="0.35">
      <c r="A207" s="12"/>
      <c r="B207" s="12"/>
      <c r="C207" s="12"/>
      <c r="D207" s="12"/>
      <c r="E207" s="12"/>
      <c r="F207" s="12"/>
      <c r="G207" s="12"/>
      <c r="H207" s="194"/>
      <c r="I207" s="12"/>
      <c r="J207" s="12"/>
      <c r="K207" s="12"/>
      <c r="L207" s="12"/>
      <c r="M207" s="12"/>
      <c r="N207" s="12"/>
      <c r="O207" s="12"/>
      <c r="P207" s="12"/>
      <c r="Q207" s="12"/>
      <c r="R207" s="12"/>
      <c r="S207" s="12"/>
      <c r="T207" s="12"/>
      <c r="U207" s="12"/>
      <c r="V207" s="12"/>
      <c r="W207" s="12"/>
      <c r="X207" s="12"/>
      <c r="Y207" s="12"/>
      <c r="Z207" s="12"/>
      <c r="AA207" s="12"/>
      <c r="AB207" s="12"/>
    </row>
    <row r="208" spans="1:28" ht="15.75" customHeight="1" x14ac:dyDescent="0.35">
      <c r="A208" s="12"/>
      <c r="B208" s="12"/>
      <c r="C208" s="12"/>
      <c r="D208" s="12"/>
      <c r="E208" s="12"/>
      <c r="F208" s="12"/>
      <c r="G208" s="12"/>
      <c r="H208" s="194"/>
      <c r="I208" s="12"/>
      <c r="J208" s="12"/>
      <c r="K208" s="12"/>
      <c r="L208" s="12"/>
      <c r="M208" s="12"/>
      <c r="N208" s="12"/>
      <c r="O208" s="12"/>
      <c r="P208" s="12"/>
      <c r="Q208" s="12"/>
      <c r="R208" s="12"/>
      <c r="S208" s="12"/>
      <c r="T208" s="12"/>
      <c r="U208" s="12"/>
      <c r="V208" s="12"/>
      <c r="W208" s="12"/>
      <c r="X208" s="12"/>
      <c r="Y208" s="12"/>
      <c r="Z208" s="12"/>
      <c r="AA208" s="12"/>
      <c r="AB208" s="12"/>
    </row>
    <row r="209" spans="1:28" ht="15.75" customHeight="1" x14ac:dyDescent="0.35">
      <c r="A209" s="12"/>
      <c r="B209" s="12"/>
      <c r="C209" s="12"/>
      <c r="D209" s="12"/>
      <c r="E209" s="12"/>
      <c r="F209" s="12"/>
      <c r="G209" s="12"/>
      <c r="H209" s="194"/>
      <c r="I209" s="12"/>
      <c r="J209" s="12"/>
      <c r="K209" s="12"/>
      <c r="L209" s="12"/>
      <c r="M209" s="12"/>
      <c r="N209" s="12"/>
      <c r="O209" s="12"/>
      <c r="P209" s="12"/>
      <c r="Q209" s="12"/>
      <c r="R209" s="12"/>
      <c r="S209" s="12"/>
      <c r="T209" s="12"/>
      <c r="U209" s="12"/>
      <c r="V209" s="12"/>
      <c r="W209" s="12"/>
      <c r="X209" s="12"/>
      <c r="Y209" s="12"/>
      <c r="Z209" s="12"/>
      <c r="AA209" s="12"/>
      <c r="AB209" s="12"/>
    </row>
    <row r="210" spans="1:28" ht="15.75" customHeight="1" x14ac:dyDescent="0.35">
      <c r="A210" s="12"/>
      <c r="B210" s="12"/>
      <c r="C210" s="12"/>
      <c r="D210" s="12"/>
      <c r="E210" s="12"/>
      <c r="F210" s="12"/>
      <c r="G210" s="12"/>
      <c r="H210" s="194"/>
      <c r="I210" s="12"/>
      <c r="J210" s="12"/>
      <c r="K210" s="12"/>
      <c r="L210" s="12"/>
      <c r="M210" s="12"/>
      <c r="N210" s="12"/>
      <c r="O210" s="12"/>
      <c r="P210" s="12"/>
      <c r="Q210" s="12"/>
      <c r="R210" s="12"/>
      <c r="S210" s="12"/>
      <c r="T210" s="12"/>
      <c r="U210" s="12"/>
      <c r="V210" s="12"/>
      <c r="W210" s="12"/>
      <c r="X210" s="12"/>
      <c r="Y210" s="12"/>
      <c r="Z210" s="12"/>
      <c r="AA210" s="12"/>
      <c r="AB210" s="12"/>
    </row>
    <row r="211" spans="1:28" ht="15.75" customHeight="1" x14ac:dyDescent="0.35">
      <c r="A211" s="12"/>
      <c r="B211" s="12"/>
      <c r="C211" s="12"/>
      <c r="D211" s="12"/>
      <c r="E211" s="12"/>
      <c r="F211" s="12"/>
      <c r="G211" s="12"/>
      <c r="H211" s="194"/>
      <c r="I211" s="12"/>
      <c r="J211" s="12"/>
      <c r="K211" s="12"/>
      <c r="L211" s="12"/>
      <c r="M211" s="12"/>
      <c r="N211" s="12"/>
      <c r="O211" s="12"/>
      <c r="P211" s="12"/>
      <c r="Q211" s="12"/>
      <c r="R211" s="12"/>
      <c r="S211" s="12"/>
      <c r="T211" s="12"/>
      <c r="U211" s="12"/>
      <c r="V211" s="12"/>
      <c r="W211" s="12"/>
      <c r="X211" s="12"/>
      <c r="Y211" s="12"/>
      <c r="Z211" s="12"/>
      <c r="AA211" s="12"/>
      <c r="AB211" s="12"/>
    </row>
    <row r="212" spans="1:28" ht="15.75" customHeight="1" x14ac:dyDescent="0.35">
      <c r="A212" s="12"/>
      <c r="B212" s="12"/>
      <c r="C212" s="12"/>
      <c r="D212" s="12"/>
      <c r="E212" s="12"/>
      <c r="F212" s="12"/>
      <c r="G212" s="12"/>
      <c r="H212" s="194"/>
      <c r="I212" s="12"/>
      <c r="J212" s="12"/>
      <c r="K212" s="12"/>
      <c r="L212" s="12"/>
      <c r="M212" s="12"/>
      <c r="N212" s="12"/>
      <c r="O212" s="12"/>
      <c r="P212" s="12"/>
      <c r="Q212" s="12"/>
      <c r="R212" s="12"/>
      <c r="S212" s="12"/>
      <c r="T212" s="12"/>
      <c r="U212" s="12"/>
      <c r="V212" s="12"/>
      <c r="W212" s="12"/>
      <c r="X212" s="12"/>
      <c r="Y212" s="12"/>
      <c r="Z212" s="12"/>
      <c r="AA212" s="12"/>
      <c r="AB212" s="12"/>
    </row>
    <row r="213" spans="1:28" ht="15.75" customHeight="1" x14ac:dyDescent="0.35">
      <c r="A213" s="12"/>
      <c r="B213" s="12"/>
      <c r="C213" s="12"/>
      <c r="D213" s="12"/>
      <c r="E213" s="12"/>
      <c r="F213" s="12"/>
      <c r="G213" s="12"/>
      <c r="H213" s="194"/>
      <c r="I213" s="12"/>
      <c r="J213" s="12"/>
      <c r="K213" s="12"/>
      <c r="L213" s="12"/>
      <c r="M213" s="12"/>
      <c r="N213" s="12"/>
      <c r="O213" s="12"/>
      <c r="P213" s="12"/>
      <c r="Q213" s="12"/>
      <c r="R213" s="12"/>
      <c r="S213" s="12"/>
      <c r="T213" s="12"/>
      <c r="U213" s="12"/>
      <c r="V213" s="12"/>
      <c r="W213" s="12"/>
      <c r="X213" s="12"/>
      <c r="Y213" s="12"/>
      <c r="Z213" s="12"/>
      <c r="AA213" s="12"/>
      <c r="AB213" s="12"/>
    </row>
    <row r="214" spans="1:28" ht="15.75" customHeight="1" x14ac:dyDescent="0.35">
      <c r="A214" s="12"/>
      <c r="B214" s="12"/>
      <c r="C214" s="12"/>
      <c r="D214" s="12"/>
      <c r="E214" s="12"/>
      <c r="F214" s="12"/>
      <c r="G214" s="12"/>
      <c r="H214" s="194"/>
      <c r="I214" s="12"/>
      <c r="J214" s="12"/>
      <c r="K214" s="12"/>
      <c r="L214" s="12"/>
      <c r="M214" s="12"/>
      <c r="N214" s="12"/>
      <c r="O214" s="12"/>
      <c r="P214" s="12"/>
      <c r="Q214" s="12"/>
      <c r="R214" s="12"/>
      <c r="S214" s="12"/>
      <c r="T214" s="12"/>
      <c r="U214" s="12"/>
      <c r="V214" s="12"/>
      <c r="W214" s="12"/>
      <c r="X214" s="12"/>
      <c r="Y214" s="12"/>
      <c r="Z214" s="12"/>
      <c r="AA214" s="12"/>
      <c r="AB214" s="12"/>
    </row>
    <row r="215" spans="1:28" ht="15.75" customHeight="1" x14ac:dyDescent="0.35">
      <c r="A215" s="12"/>
      <c r="B215" s="12"/>
      <c r="C215" s="12"/>
      <c r="D215" s="12"/>
      <c r="E215" s="12"/>
      <c r="F215" s="12"/>
      <c r="G215" s="12"/>
      <c r="H215" s="194"/>
      <c r="I215" s="12"/>
      <c r="J215" s="12"/>
      <c r="K215" s="12"/>
      <c r="L215" s="12"/>
      <c r="M215" s="12"/>
      <c r="N215" s="12"/>
      <c r="O215" s="12"/>
      <c r="P215" s="12"/>
      <c r="Q215" s="12"/>
      <c r="R215" s="12"/>
      <c r="S215" s="12"/>
      <c r="T215" s="12"/>
      <c r="U215" s="12"/>
      <c r="V215" s="12"/>
      <c r="W215" s="12"/>
      <c r="X215" s="12"/>
      <c r="Y215" s="12"/>
      <c r="Z215" s="12"/>
      <c r="AA215" s="12"/>
      <c r="AB215" s="12"/>
    </row>
    <row r="216" spans="1:28" ht="15.75" customHeight="1" x14ac:dyDescent="0.35">
      <c r="A216" s="12"/>
      <c r="B216" s="12"/>
      <c r="C216" s="12"/>
      <c r="D216" s="12"/>
      <c r="E216" s="12"/>
      <c r="F216" s="12"/>
      <c r="G216" s="12"/>
      <c r="H216" s="194"/>
      <c r="I216" s="12"/>
      <c r="J216" s="12"/>
      <c r="K216" s="12"/>
      <c r="L216" s="12"/>
      <c r="M216" s="12"/>
      <c r="N216" s="12"/>
      <c r="O216" s="12"/>
      <c r="P216" s="12"/>
      <c r="Q216" s="12"/>
      <c r="R216" s="12"/>
      <c r="S216" s="12"/>
      <c r="T216" s="12"/>
      <c r="U216" s="12"/>
      <c r="V216" s="12"/>
      <c r="W216" s="12"/>
      <c r="X216" s="12"/>
      <c r="Y216" s="12"/>
      <c r="Z216" s="12"/>
      <c r="AA216" s="12"/>
      <c r="AB216" s="12"/>
    </row>
    <row r="217" spans="1:28" ht="15.75" customHeight="1" x14ac:dyDescent="0.35">
      <c r="A217" s="12"/>
      <c r="B217" s="12"/>
      <c r="C217" s="12"/>
      <c r="D217" s="12"/>
      <c r="E217" s="12"/>
      <c r="F217" s="12"/>
      <c r="G217" s="12"/>
      <c r="H217" s="194"/>
      <c r="I217" s="12"/>
      <c r="J217" s="12"/>
      <c r="K217" s="12"/>
      <c r="L217" s="12"/>
      <c r="M217" s="12"/>
      <c r="N217" s="12"/>
      <c r="O217" s="12"/>
      <c r="P217" s="12"/>
      <c r="Q217" s="12"/>
      <c r="R217" s="12"/>
      <c r="S217" s="12"/>
      <c r="T217" s="12"/>
      <c r="U217" s="12"/>
      <c r="V217" s="12"/>
      <c r="W217" s="12"/>
      <c r="X217" s="12"/>
      <c r="Y217" s="12"/>
      <c r="Z217" s="12"/>
      <c r="AA217" s="12"/>
      <c r="AB217" s="12"/>
    </row>
    <row r="218" spans="1:28" ht="15.75" customHeight="1" x14ac:dyDescent="0.35">
      <c r="A218" s="12"/>
      <c r="B218" s="12"/>
      <c r="C218" s="12"/>
      <c r="D218" s="12"/>
      <c r="E218" s="12"/>
      <c r="F218" s="12"/>
      <c r="G218" s="12"/>
      <c r="H218" s="194"/>
      <c r="I218" s="12"/>
      <c r="J218" s="12"/>
      <c r="K218" s="12"/>
      <c r="L218" s="12"/>
      <c r="M218" s="12"/>
      <c r="N218" s="12"/>
      <c r="O218" s="12"/>
      <c r="P218" s="12"/>
      <c r="Q218" s="12"/>
      <c r="R218" s="12"/>
      <c r="S218" s="12"/>
      <c r="T218" s="12"/>
      <c r="U218" s="12"/>
      <c r="V218" s="12"/>
      <c r="W218" s="12"/>
      <c r="X218" s="12"/>
      <c r="Y218" s="12"/>
      <c r="Z218" s="12"/>
      <c r="AA218" s="12"/>
      <c r="AB218" s="12"/>
    </row>
    <row r="219" spans="1:28" ht="15.75" customHeight="1" x14ac:dyDescent="0.35">
      <c r="A219" s="12"/>
      <c r="B219" s="12"/>
      <c r="C219" s="12"/>
      <c r="D219" s="12"/>
      <c r="E219" s="12"/>
      <c r="F219" s="12"/>
      <c r="G219" s="12"/>
      <c r="H219" s="194"/>
      <c r="I219" s="12"/>
      <c r="J219" s="12"/>
      <c r="K219" s="12"/>
      <c r="L219" s="12"/>
      <c r="M219" s="12"/>
      <c r="N219" s="12"/>
      <c r="O219" s="12"/>
      <c r="P219" s="12"/>
      <c r="Q219" s="12"/>
      <c r="R219" s="12"/>
      <c r="S219" s="12"/>
      <c r="T219" s="12"/>
      <c r="U219" s="12"/>
      <c r="V219" s="12"/>
      <c r="W219" s="12"/>
      <c r="X219" s="12"/>
      <c r="Y219" s="12"/>
      <c r="Z219" s="12"/>
      <c r="AA219" s="12"/>
      <c r="AB219" s="12"/>
    </row>
    <row r="220" spans="1:28" ht="15.75" customHeight="1" x14ac:dyDescent="0.35">
      <c r="A220" s="12"/>
      <c r="B220" s="12"/>
      <c r="C220" s="12"/>
      <c r="D220" s="12"/>
      <c r="E220" s="12"/>
      <c r="F220" s="12"/>
      <c r="G220" s="12"/>
      <c r="H220" s="194"/>
      <c r="I220" s="12"/>
      <c r="J220" s="12"/>
      <c r="K220" s="12"/>
      <c r="L220" s="12"/>
      <c r="M220" s="12"/>
      <c r="N220" s="12"/>
      <c r="O220" s="12"/>
      <c r="P220" s="12"/>
      <c r="Q220" s="12"/>
      <c r="R220" s="12"/>
      <c r="S220" s="12"/>
      <c r="T220" s="12"/>
      <c r="U220" s="12"/>
      <c r="V220" s="12"/>
      <c r="W220" s="12"/>
      <c r="X220" s="12"/>
      <c r="Y220" s="12"/>
      <c r="Z220" s="12"/>
      <c r="AA220" s="12"/>
      <c r="AB220" s="12"/>
    </row>
    <row r="221" spans="1:28" ht="15.75" customHeight="1" x14ac:dyDescent="0.35">
      <c r="A221" s="12"/>
      <c r="B221" s="12"/>
      <c r="C221" s="12"/>
      <c r="D221" s="12"/>
      <c r="E221" s="12"/>
      <c r="F221" s="12"/>
      <c r="G221" s="12"/>
      <c r="H221" s="194"/>
      <c r="I221" s="12"/>
      <c r="J221" s="12"/>
      <c r="K221" s="12"/>
      <c r="L221" s="12"/>
      <c r="M221" s="12"/>
      <c r="N221" s="12"/>
      <c r="O221" s="12"/>
      <c r="P221" s="12"/>
      <c r="Q221" s="12"/>
      <c r="R221" s="12"/>
      <c r="S221" s="12"/>
      <c r="T221" s="12"/>
      <c r="U221" s="12"/>
      <c r="V221" s="12"/>
      <c r="W221" s="12"/>
      <c r="X221" s="12"/>
      <c r="Y221" s="12"/>
      <c r="Z221" s="12"/>
      <c r="AA221" s="12"/>
      <c r="AB221" s="12"/>
    </row>
    <row r="222" spans="1:28" ht="15.75" customHeight="1" x14ac:dyDescent="0.35">
      <c r="A222" s="12"/>
      <c r="B222" s="12"/>
      <c r="C222" s="12"/>
      <c r="D222" s="12"/>
      <c r="E222" s="12"/>
      <c r="F222" s="12"/>
      <c r="G222" s="12"/>
      <c r="H222" s="194"/>
      <c r="I222" s="12"/>
      <c r="J222" s="12"/>
      <c r="K222" s="12"/>
      <c r="L222" s="12"/>
      <c r="M222" s="12"/>
      <c r="N222" s="12"/>
      <c r="O222" s="12"/>
      <c r="P222" s="12"/>
      <c r="Q222" s="12"/>
      <c r="R222" s="12"/>
      <c r="S222" s="12"/>
      <c r="T222" s="12"/>
      <c r="U222" s="12"/>
      <c r="V222" s="12"/>
      <c r="W222" s="12"/>
      <c r="X222" s="12"/>
      <c r="Y222" s="12"/>
      <c r="Z222" s="12"/>
      <c r="AA222" s="12"/>
      <c r="AB222" s="12"/>
    </row>
    <row r="223" spans="1:28" ht="15.75" customHeight="1" x14ac:dyDescent="0.35">
      <c r="A223" s="12"/>
      <c r="B223" s="12"/>
      <c r="C223" s="12"/>
      <c r="D223" s="12"/>
      <c r="E223" s="12"/>
      <c r="F223" s="12"/>
      <c r="G223" s="12"/>
      <c r="H223" s="194"/>
      <c r="I223" s="12"/>
      <c r="J223" s="12"/>
      <c r="K223" s="12"/>
      <c r="L223" s="12"/>
      <c r="M223" s="12"/>
      <c r="N223" s="12"/>
      <c r="O223" s="12"/>
      <c r="P223" s="12"/>
      <c r="Q223" s="12"/>
      <c r="R223" s="12"/>
      <c r="S223" s="12"/>
      <c r="T223" s="12"/>
      <c r="U223" s="12"/>
      <c r="V223" s="12"/>
      <c r="W223" s="12"/>
      <c r="X223" s="12"/>
      <c r="Y223" s="12"/>
      <c r="Z223" s="12"/>
      <c r="AA223" s="12"/>
      <c r="AB223" s="12"/>
    </row>
    <row r="224" spans="1:28" ht="15.75" customHeight="1" x14ac:dyDescent="0.35">
      <c r="A224" s="12"/>
      <c r="B224" s="12"/>
      <c r="C224" s="12"/>
      <c r="D224" s="12"/>
      <c r="E224" s="12"/>
      <c r="F224" s="12"/>
      <c r="G224" s="12"/>
      <c r="H224" s="194"/>
      <c r="I224" s="12"/>
      <c r="J224" s="12"/>
      <c r="K224" s="12"/>
      <c r="L224" s="12"/>
      <c r="M224" s="12"/>
      <c r="N224" s="12"/>
      <c r="O224" s="12"/>
      <c r="P224" s="12"/>
      <c r="Q224" s="12"/>
      <c r="R224" s="12"/>
      <c r="S224" s="12"/>
      <c r="T224" s="12"/>
      <c r="U224" s="12"/>
      <c r="V224" s="12"/>
      <c r="W224" s="12"/>
      <c r="X224" s="12"/>
      <c r="Y224" s="12"/>
      <c r="Z224" s="12"/>
      <c r="AA224" s="12"/>
      <c r="AB224" s="12"/>
    </row>
    <row r="225" spans="1:28" ht="15.75" customHeight="1" x14ac:dyDescent="0.35">
      <c r="A225" s="12"/>
      <c r="B225" s="12"/>
      <c r="C225" s="12"/>
      <c r="D225" s="12"/>
      <c r="E225" s="12"/>
      <c r="F225" s="12"/>
      <c r="G225" s="12"/>
      <c r="H225" s="194"/>
      <c r="I225" s="12"/>
      <c r="J225" s="12"/>
      <c r="K225" s="12"/>
      <c r="L225" s="12"/>
      <c r="M225" s="12"/>
      <c r="N225" s="12"/>
      <c r="O225" s="12"/>
      <c r="P225" s="12"/>
      <c r="Q225" s="12"/>
      <c r="R225" s="12"/>
      <c r="S225" s="12"/>
      <c r="T225" s="12"/>
      <c r="U225" s="12"/>
      <c r="V225" s="12"/>
      <c r="W225" s="12"/>
      <c r="X225" s="12"/>
      <c r="Y225" s="12"/>
      <c r="Z225" s="12"/>
      <c r="AA225" s="12"/>
      <c r="AB225" s="12"/>
    </row>
    <row r="226" spans="1:28" ht="15.75" customHeight="1" x14ac:dyDescent="0.35">
      <c r="A226" s="12"/>
      <c r="B226" s="12"/>
      <c r="C226" s="12"/>
      <c r="D226" s="12"/>
      <c r="E226" s="12"/>
      <c r="F226" s="12"/>
      <c r="G226" s="12"/>
      <c r="H226" s="194"/>
      <c r="I226" s="12"/>
      <c r="J226" s="12"/>
      <c r="K226" s="12"/>
      <c r="L226" s="12"/>
      <c r="M226" s="12"/>
      <c r="N226" s="12"/>
      <c r="O226" s="12"/>
      <c r="P226" s="12"/>
      <c r="Q226" s="12"/>
      <c r="R226" s="12"/>
      <c r="S226" s="12"/>
      <c r="T226" s="12"/>
      <c r="U226" s="12"/>
      <c r="V226" s="12"/>
      <c r="W226" s="12"/>
      <c r="X226" s="12"/>
      <c r="Y226" s="12"/>
      <c r="Z226" s="12"/>
      <c r="AA226" s="12"/>
      <c r="AB226" s="12"/>
    </row>
    <row r="227" spans="1:28" ht="15.75" customHeight="1" x14ac:dyDescent="0.35">
      <c r="A227" s="12"/>
      <c r="B227" s="12"/>
      <c r="C227" s="12"/>
      <c r="D227" s="12"/>
      <c r="E227" s="12"/>
      <c r="F227" s="12"/>
      <c r="G227" s="12"/>
      <c r="H227" s="194"/>
      <c r="I227" s="12"/>
      <c r="J227" s="12"/>
      <c r="K227" s="12"/>
      <c r="L227" s="12"/>
      <c r="M227" s="12"/>
      <c r="N227" s="12"/>
      <c r="O227" s="12"/>
      <c r="P227" s="12"/>
      <c r="Q227" s="12"/>
      <c r="R227" s="12"/>
      <c r="S227" s="12"/>
      <c r="T227" s="12"/>
      <c r="U227" s="12"/>
      <c r="V227" s="12"/>
      <c r="W227" s="12"/>
      <c r="X227" s="12"/>
      <c r="Y227" s="12"/>
      <c r="Z227" s="12"/>
      <c r="AA227" s="12"/>
      <c r="AB227" s="12"/>
    </row>
    <row r="228" spans="1:28" ht="15.75" customHeight="1" x14ac:dyDescent="0.35">
      <c r="A228" s="12"/>
      <c r="B228" s="12"/>
      <c r="C228" s="12"/>
      <c r="D228" s="12"/>
      <c r="E228" s="12"/>
      <c r="F228" s="12"/>
      <c r="G228" s="12"/>
      <c r="H228" s="194"/>
      <c r="I228" s="12"/>
      <c r="J228" s="12"/>
      <c r="K228" s="12"/>
      <c r="L228" s="12"/>
      <c r="M228" s="12"/>
      <c r="N228" s="12"/>
      <c r="O228" s="12"/>
      <c r="P228" s="12"/>
      <c r="Q228" s="12"/>
      <c r="R228" s="12"/>
      <c r="S228" s="12"/>
      <c r="T228" s="12"/>
      <c r="U228" s="12"/>
      <c r="V228" s="12"/>
      <c r="W228" s="12"/>
      <c r="X228" s="12"/>
      <c r="Y228" s="12"/>
      <c r="Z228" s="12"/>
      <c r="AA228" s="12"/>
      <c r="AB228" s="12"/>
    </row>
    <row r="229" spans="1:28" ht="15.75" customHeight="1" x14ac:dyDescent="0.35">
      <c r="A229" s="12"/>
      <c r="B229" s="12"/>
      <c r="C229" s="12"/>
      <c r="D229" s="12"/>
      <c r="E229" s="12"/>
      <c r="F229" s="12"/>
      <c r="G229" s="12"/>
      <c r="H229" s="194"/>
      <c r="I229" s="12"/>
      <c r="J229" s="12"/>
      <c r="K229" s="12"/>
      <c r="L229" s="12"/>
      <c r="M229" s="12"/>
      <c r="N229" s="12"/>
      <c r="O229" s="12"/>
      <c r="P229" s="12"/>
      <c r="Q229" s="12"/>
      <c r="R229" s="12"/>
      <c r="S229" s="12"/>
      <c r="T229" s="12"/>
      <c r="U229" s="12"/>
      <c r="V229" s="12"/>
      <c r="W229" s="12"/>
      <c r="X229" s="12"/>
      <c r="Y229" s="12"/>
      <c r="Z229" s="12"/>
      <c r="AA229" s="12"/>
      <c r="AB229" s="12"/>
    </row>
    <row r="230" spans="1:28" ht="15.75" customHeight="1" x14ac:dyDescent="0.35">
      <c r="A230" s="12"/>
      <c r="B230" s="12"/>
      <c r="C230" s="12"/>
      <c r="D230" s="12"/>
      <c r="E230" s="12"/>
      <c r="F230" s="12"/>
      <c r="G230" s="12"/>
      <c r="H230" s="194"/>
      <c r="I230" s="12"/>
      <c r="J230" s="12"/>
      <c r="K230" s="12"/>
      <c r="L230" s="12"/>
      <c r="M230" s="12"/>
      <c r="N230" s="12"/>
      <c r="O230" s="12"/>
      <c r="P230" s="12"/>
      <c r="Q230" s="12"/>
      <c r="R230" s="12"/>
      <c r="S230" s="12"/>
      <c r="T230" s="12"/>
      <c r="U230" s="12"/>
      <c r="V230" s="12"/>
      <c r="W230" s="12"/>
      <c r="X230" s="12"/>
      <c r="Y230" s="12"/>
      <c r="Z230" s="12"/>
      <c r="AA230" s="12"/>
      <c r="AB230" s="12"/>
    </row>
    <row r="231" spans="1:28" ht="15.75" customHeight="1" x14ac:dyDescent="0.35">
      <c r="A231" s="12"/>
      <c r="B231" s="12"/>
      <c r="C231" s="12"/>
      <c r="D231" s="12"/>
      <c r="E231" s="12"/>
      <c r="F231" s="12"/>
      <c r="G231" s="12"/>
      <c r="H231" s="194"/>
      <c r="I231" s="12"/>
      <c r="J231" s="12"/>
      <c r="K231" s="12"/>
      <c r="L231" s="12"/>
      <c r="M231" s="12"/>
      <c r="N231" s="12"/>
      <c r="O231" s="12"/>
      <c r="P231" s="12"/>
      <c r="Q231" s="12"/>
      <c r="R231" s="12"/>
      <c r="S231" s="12"/>
      <c r="T231" s="12"/>
      <c r="U231" s="12"/>
      <c r="V231" s="12"/>
      <c r="W231" s="12"/>
      <c r="X231" s="12"/>
      <c r="Y231" s="12"/>
      <c r="Z231" s="12"/>
      <c r="AA231" s="12"/>
      <c r="AB231" s="12"/>
    </row>
    <row r="232" spans="1:28" ht="15.75" customHeight="1" x14ac:dyDescent="0.35">
      <c r="A232" s="12"/>
      <c r="B232" s="12"/>
      <c r="C232" s="12"/>
      <c r="D232" s="12"/>
      <c r="E232" s="12"/>
      <c r="F232" s="12"/>
      <c r="G232" s="12"/>
      <c r="H232" s="194"/>
      <c r="I232" s="12"/>
      <c r="J232" s="12"/>
      <c r="K232" s="12"/>
      <c r="L232" s="12"/>
      <c r="M232" s="12"/>
      <c r="N232" s="12"/>
      <c r="O232" s="12"/>
      <c r="P232" s="12"/>
      <c r="Q232" s="12"/>
      <c r="R232" s="12"/>
      <c r="S232" s="12"/>
      <c r="T232" s="12"/>
      <c r="U232" s="12"/>
      <c r="V232" s="12"/>
      <c r="W232" s="12"/>
      <c r="X232" s="12"/>
      <c r="Y232" s="12"/>
      <c r="Z232" s="12"/>
      <c r="AA232" s="12"/>
      <c r="AB232" s="12"/>
    </row>
    <row r="233" spans="1:28" ht="15.75" customHeight="1" x14ac:dyDescent="0.35">
      <c r="A233" s="12"/>
      <c r="B233" s="12"/>
      <c r="C233" s="12"/>
      <c r="D233" s="12"/>
      <c r="E233" s="12"/>
      <c r="F233" s="12"/>
      <c r="G233" s="12"/>
      <c r="H233" s="194"/>
      <c r="I233" s="12"/>
      <c r="J233" s="12"/>
      <c r="K233" s="12"/>
      <c r="L233" s="12"/>
      <c r="M233" s="12"/>
      <c r="N233" s="12"/>
      <c r="O233" s="12"/>
      <c r="P233" s="12"/>
      <c r="Q233" s="12"/>
      <c r="R233" s="12"/>
      <c r="S233" s="12"/>
      <c r="T233" s="12"/>
      <c r="U233" s="12"/>
      <c r="V233" s="12"/>
      <c r="W233" s="12"/>
      <c r="X233" s="12"/>
      <c r="Y233" s="12"/>
      <c r="Z233" s="12"/>
      <c r="AA233" s="12"/>
      <c r="AB233" s="12"/>
    </row>
    <row r="234" spans="1:28" ht="15.75" customHeight="1" x14ac:dyDescent="0.35">
      <c r="A234" s="12"/>
      <c r="B234" s="12"/>
      <c r="C234" s="12"/>
      <c r="D234" s="12"/>
      <c r="E234" s="12"/>
      <c r="F234" s="12"/>
      <c r="G234" s="12"/>
      <c r="H234" s="194"/>
      <c r="I234" s="12"/>
      <c r="J234" s="12"/>
      <c r="K234" s="12"/>
      <c r="L234" s="12"/>
      <c r="M234" s="12"/>
      <c r="N234" s="12"/>
      <c r="O234" s="12"/>
      <c r="P234" s="12"/>
      <c r="Q234" s="12"/>
      <c r="R234" s="12"/>
      <c r="S234" s="12"/>
      <c r="T234" s="12"/>
      <c r="U234" s="12"/>
      <c r="V234" s="12"/>
      <c r="W234" s="12"/>
      <c r="X234" s="12"/>
      <c r="Y234" s="12"/>
      <c r="Z234" s="12"/>
      <c r="AA234" s="12"/>
      <c r="AB234" s="12"/>
    </row>
    <row r="235" spans="1:28" ht="15.75" customHeight="1" x14ac:dyDescent="0.35">
      <c r="A235" s="12"/>
      <c r="B235" s="12"/>
      <c r="C235" s="12"/>
      <c r="D235" s="12"/>
      <c r="E235" s="12"/>
      <c r="F235" s="12"/>
      <c r="G235" s="12"/>
      <c r="H235" s="194"/>
      <c r="I235" s="12"/>
      <c r="J235" s="12"/>
      <c r="K235" s="12"/>
      <c r="L235" s="12"/>
      <c r="M235" s="12"/>
      <c r="N235" s="12"/>
      <c r="O235" s="12"/>
      <c r="P235" s="12"/>
      <c r="Q235" s="12"/>
      <c r="R235" s="12"/>
      <c r="S235" s="12"/>
      <c r="T235" s="12"/>
      <c r="U235" s="12"/>
      <c r="V235" s="12"/>
      <c r="W235" s="12"/>
      <c r="X235" s="12"/>
      <c r="Y235" s="12"/>
      <c r="Z235" s="12"/>
      <c r="AA235" s="12"/>
      <c r="AB235" s="12"/>
    </row>
    <row r="236" spans="1:28" ht="15.75" customHeight="1" x14ac:dyDescent="0.35">
      <c r="A236" s="12"/>
      <c r="B236" s="12"/>
      <c r="C236" s="12"/>
      <c r="D236" s="12"/>
      <c r="E236" s="12"/>
      <c r="F236" s="12"/>
      <c r="G236" s="12"/>
      <c r="H236" s="194"/>
      <c r="I236" s="12"/>
      <c r="J236" s="12"/>
      <c r="K236" s="12"/>
      <c r="L236" s="12"/>
      <c r="M236" s="12"/>
      <c r="N236" s="12"/>
      <c r="O236" s="12"/>
      <c r="P236" s="12"/>
      <c r="Q236" s="12"/>
      <c r="R236" s="12"/>
      <c r="S236" s="12"/>
      <c r="T236" s="12"/>
      <c r="U236" s="12"/>
      <c r="V236" s="12"/>
      <c r="W236" s="12"/>
      <c r="X236" s="12"/>
      <c r="Y236" s="12"/>
      <c r="Z236" s="12"/>
      <c r="AA236" s="12"/>
      <c r="AB236" s="12"/>
    </row>
    <row r="237" spans="1:28" ht="15.75" customHeight="1" x14ac:dyDescent="0.35">
      <c r="A237" s="12"/>
      <c r="B237" s="12"/>
      <c r="C237" s="12"/>
      <c r="D237" s="12"/>
      <c r="E237" s="12"/>
      <c r="F237" s="12"/>
      <c r="G237" s="12"/>
      <c r="H237" s="194"/>
      <c r="I237" s="12"/>
      <c r="J237" s="12"/>
      <c r="K237" s="12"/>
      <c r="L237" s="12"/>
      <c r="M237" s="12"/>
      <c r="N237" s="12"/>
      <c r="O237" s="12"/>
      <c r="P237" s="12"/>
      <c r="Q237" s="12"/>
      <c r="R237" s="12"/>
      <c r="S237" s="12"/>
      <c r="T237" s="12"/>
      <c r="U237" s="12"/>
      <c r="V237" s="12"/>
      <c r="W237" s="12"/>
      <c r="X237" s="12"/>
      <c r="Y237" s="12"/>
      <c r="Z237" s="12"/>
      <c r="AA237" s="12"/>
      <c r="AB237" s="12"/>
    </row>
    <row r="238" spans="1:28" ht="15.75" customHeight="1" x14ac:dyDescent="0.35">
      <c r="A238" s="12"/>
      <c r="B238" s="12"/>
      <c r="C238" s="12"/>
      <c r="D238" s="12"/>
      <c r="E238" s="12"/>
      <c r="F238" s="12"/>
      <c r="G238" s="12"/>
      <c r="H238" s="194"/>
      <c r="I238" s="12"/>
      <c r="J238" s="12"/>
      <c r="K238" s="12"/>
      <c r="L238" s="12"/>
      <c r="M238" s="12"/>
      <c r="N238" s="12"/>
      <c r="O238" s="12"/>
      <c r="P238" s="12"/>
      <c r="Q238" s="12"/>
      <c r="R238" s="12"/>
      <c r="S238" s="12"/>
      <c r="T238" s="12"/>
      <c r="U238" s="12"/>
      <c r="V238" s="12"/>
      <c r="W238" s="12"/>
      <c r="X238" s="12"/>
      <c r="Y238" s="12"/>
      <c r="Z238" s="12"/>
      <c r="AA238" s="12"/>
      <c r="AB238" s="12"/>
    </row>
    <row r="239" spans="1:28" ht="15.75" customHeight="1" x14ac:dyDescent="0.35">
      <c r="A239" s="12"/>
      <c r="B239" s="12"/>
      <c r="C239" s="12"/>
      <c r="D239" s="12"/>
      <c r="E239" s="12"/>
      <c r="F239" s="12"/>
      <c r="G239" s="12"/>
      <c r="H239" s="194"/>
      <c r="I239" s="12"/>
      <c r="J239" s="12"/>
      <c r="K239" s="12"/>
      <c r="L239" s="12"/>
      <c r="M239" s="12"/>
      <c r="N239" s="12"/>
      <c r="O239" s="12"/>
      <c r="P239" s="12"/>
      <c r="Q239" s="12"/>
      <c r="R239" s="12"/>
      <c r="S239" s="12"/>
      <c r="T239" s="12"/>
      <c r="U239" s="12"/>
      <c r="V239" s="12"/>
      <c r="W239" s="12"/>
      <c r="X239" s="12"/>
      <c r="Y239" s="12"/>
      <c r="Z239" s="12"/>
      <c r="AA239" s="12"/>
      <c r="AB239" s="12"/>
    </row>
    <row r="240" spans="1:28" ht="15.75" customHeight="1" x14ac:dyDescent="0.35">
      <c r="A240" s="12"/>
      <c r="B240" s="12"/>
      <c r="C240" s="12"/>
      <c r="D240" s="12"/>
      <c r="E240" s="12"/>
      <c r="F240" s="12"/>
      <c r="G240" s="12"/>
      <c r="H240" s="194"/>
      <c r="I240" s="12"/>
      <c r="J240" s="12"/>
      <c r="K240" s="12"/>
      <c r="L240" s="12"/>
      <c r="M240" s="12"/>
      <c r="N240" s="12"/>
      <c r="O240" s="12"/>
      <c r="P240" s="12"/>
      <c r="Q240" s="12"/>
      <c r="R240" s="12"/>
      <c r="S240" s="12"/>
      <c r="T240" s="12"/>
      <c r="U240" s="12"/>
      <c r="V240" s="12"/>
      <c r="W240" s="12"/>
      <c r="X240" s="12"/>
      <c r="Y240" s="12"/>
      <c r="Z240" s="12"/>
      <c r="AA240" s="12"/>
      <c r="AB240" s="12"/>
    </row>
    <row r="241" spans="1:28" ht="15.75" customHeight="1" x14ac:dyDescent="0.35">
      <c r="A241" s="12"/>
      <c r="B241" s="12"/>
      <c r="C241" s="12"/>
      <c r="D241" s="12"/>
      <c r="E241" s="12"/>
      <c r="F241" s="12"/>
      <c r="G241" s="12"/>
      <c r="H241" s="194"/>
      <c r="I241" s="12"/>
      <c r="J241" s="12"/>
      <c r="K241" s="12"/>
      <c r="L241" s="12"/>
      <c r="M241" s="12"/>
      <c r="N241" s="12"/>
      <c r="O241" s="12"/>
      <c r="P241" s="12"/>
      <c r="Q241" s="12"/>
      <c r="R241" s="12"/>
      <c r="S241" s="12"/>
      <c r="T241" s="12"/>
      <c r="U241" s="12"/>
      <c r="V241" s="12"/>
      <c r="W241" s="12"/>
      <c r="X241" s="12"/>
      <c r="Y241" s="12"/>
      <c r="Z241" s="12"/>
      <c r="AA241" s="12"/>
      <c r="AB241" s="12"/>
    </row>
    <row r="242" spans="1:28" ht="15.75" customHeight="1" x14ac:dyDescent="0.35">
      <c r="A242" s="12"/>
      <c r="B242" s="12"/>
      <c r="C242" s="12"/>
      <c r="D242" s="12"/>
      <c r="E242" s="12"/>
      <c r="F242" s="12"/>
      <c r="G242" s="12"/>
      <c r="H242" s="194"/>
      <c r="I242" s="12"/>
      <c r="J242" s="12"/>
      <c r="K242" s="12"/>
      <c r="L242" s="12"/>
      <c r="M242" s="12"/>
      <c r="N242" s="12"/>
      <c r="O242" s="12"/>
      <c r="P242" s="12"/>
      <c r="Q242" s="12"/>
      <c r="R242" s="12"/>
      <c r="S242" s="12"/>
      <c r="T242" s="12"/>
      <c r="U242" s="12"/>
      <c r="V242" s="12"/>
      <c r="W242" s="12"/>
      <c r="X242" s="12"/>
      <c r="Y242" s="12"/>
      <c r="Z242" s="12"/>
      <c r="AA242" s="12"/>
      <c r="AB242" s="12"/>
    </row>
    <row r="243" spans="1:28" ht="15.75" customHeight="1" x14ac:dyDescent="0.35">
      <c r="A243" s="12"/>
      <c r="B243" s="12"/>
      <c r="C243" s="12"/>
      <c r="D243" s="12"/>
      <c r="E243" s="12"/>
      <c r="F243" s="12"/>
      <c r="G243" s="12"/>
      <c r="H243" s="194"/>
      <c r="I243" s="12"/>
      <c r="J243" s="12"/>
      <c r="K243" s="12"/>
      <c r="L243" s="12"/>
      <c r="M243" s="12"/>
      <c r="N243" s="12"/>
      <c r="O243" s="12"/>
      <c r="P243" s="12"/>
      <c r="Q243" s="12"/>
      <c r="R243" s="12"/>
      <c r="S243" s="12"/>
      <c r="T243" s="12"/>
      <c r="U243" s="12"/>
      <c r="V243" s="12"/>
      <c r="W243" s="12"/>
      <c r="X243" s="12"/>
      <c r="Y243" s="12"/>
      <c r="Z243" s="12"/>
      <c r="AA243" s="12"/>
      <c r="AB243" s="12"/>
    </row>
    <row r="244" spans="1:28" ht="15.75" customHeight="1" x14ac:dyDescent="0.35">
      <c r="A244" s="12"/>
      <c r="B244" s="12"/>
      <c r="C244" s="12"/>
      <c r="D244" s="12"/>
      <c r="E244" s="12"/>
      <c r="F244" s="12"/>
      <c r="G244" s="12"/>
      <c r="H244" s="194"/>
      <c r="I244" s="12"/>
      <c r="J244" s="12"/>
      <c r="K244" s="12"/>
      <c r="L244" s="12"/>
      <c r="M244" s="12"/>
      <c r="N244" s="12"/>
      <c r="O244" s="12"/>
      <c r="P244" s="12"/>
      <c r="Q244" s="12"/>
      <c r="R244" s="12"/>
      <c r="S244" s="12"/>
      <c r="T244" s="12"/>
      <c r="U244" s="12"/>
      <c r="V244" s="12"/>
      <c r="W244" s="12"/>
      <c r="X244" s="12"/>
      <c r="Y244" s="12"/>
      <c r="Z244" s="12"/>
      <c r="AA244" s="12"/>
      <c r="AB244" s="12"/>
    </row>
    <row r="245" spans="1:28" ht="15.75" customHeight="1" x14ac:dyDescent="0.35">
      <c r="A245" s="12"/>
      <c r="B245" s="12"/>
      <c r="C245" s="12"/>
      <c r="D245" s="12"/>
      <c r="E245" s="12"/>
      <c r="F245" s="12"/>
      <c r="G245" s="12"/>
      <c r="H245" s="194"/>
      <c r="I245" s="12"/>
      <c r="J245" s="12"/>
      <c r="K245" s="12"/>
      <c r="L245" s="12"/>
      <c r="M245" s="12"/>
      <c r="N245" s="12"/>
      <c r="O245" s="12"/>
      <c r="P245" s="12"/>
      <c r="Q245" s="12"/>
      <c r="R245" s="12"/>
      <c r="S245" s="12"/>
      <c r="T245" s="12"/>
      <c r="U245" s="12"/>
      <c r="V245" s="12"/>
      <c r="W245" s="12"/>
      <c r="X245" s="12"/>
      <c r="Y245" s="12"/>
      <c r="Z245" s="12"/>
      <c r="AA245" s="12"/>
      <c r="AB245" s="12"/>
    </row>
    <row r="246" spans="1:28" ht="15.75" customHeight="1" x14ac:dyDescent="0.35">
      <c r="A246" s="12"/>
      <c r="B246" s="12"/>
      <c r="C246" s="12"/>
      <c r="D246" s="12"/>
      <c r="E246" s="12"/>
      <c r="F246" s="12"/>
      <c r="G246" s="12"/>
      <c r="H246" s="194"/>
      <c r="I246" s="12"/>
      <c r="J246" s="12"/>
      <c r="K246" s="12"/>
      <c r="L246" s="12"/>
      <c r="M246" s="12"/>
      <c r="N246" s="12"/>
      <c r="O246" s="12"/>
      <c r="P246" s="12"/>
      <c r="Q246" s="12"/>
      <c r="R246" s="12"/>
      <c r="S246" s="12"/>
      <c r="T246" s="12"/>
      <c r="U246" s="12"/>
      <c r="V246" s="12"/>
      <c r="W246" s="12"/>
      <c r="X246" s="12"/>
      <c r="Y246" s="12"/>
      <c r="Z246" s="12"/>
      <c r="AA246" s="12"/>
      <c r="AB246" s="12"/>
    </row>
    <row r="247" spans="1:28" ht="15.75" customHeight="1" x14ac:dyDescent="0.35">
      <c r="A247" s="12"/>
      <c r="B247" s="12"/>
      <c r="C247" s="12"/>
      <c r="D247" s="12"/>
      <c r="E247" s="12"/>
      <c r="F247" s="12"/>
      <c r="G247" s="12"/>
      <c r="H247" s="194"/>
      <c r="I247" s="12"/>
      <c r="J247" s="12"/>
      <c r="K247" s="12"/>
      <c r="L247" s="12"/>
      <c r="M247" s="12"/>
      <c r="N247" s="12"/>
      <c r="O247" s="12"/>
      <c r="P247" s="12"/>
      <c r="Q247" s="12"/>
      <c r="R247" s="12"/>
      <c r="S247" s="12"/>
      <c r="T247" s="12"/>
      <c r="U247" s="12"/>
      <c r="V247" s="12"/>
      <c r="W247" s="12"/>
      <c r="X247" s="12"/>
      <c r="Y247" s="12"/>
      <c r="Z247" s="12"/>
      <c r="AA247" s="12"/>
      <c r="AB247" s="12"/>
    </row>
    <row r="248" spans="1:28" ht="15.75" customHeight="1" x14ac:dyDescent="0.35">
      <c r="A248" s="12"/>
      <c r="B248" s="12"/>
      <c r="C248" s="12"/>
      <c r="D248" s="12"/>
      <c r="E248" s="12"/>
      <c r="F248" s="12"/>
      <c r="G248" s="12"/>
      <c r="H248" s="194"/>
      <c r="I248" s="12"/>
      <c r="J248" s="12"/>
      <c r="K248" s="12"/>
      <c r="L248" s="12"/>
      <c r="M248" s="12"/>
      <c r="N248" s="12"/>
      <c r="O248" s="12"/>
      <c r="P248" s="12"/>
      <c r="Q248" s="12"/>
      <c r="R248" s="12"/>
      <c r="S248" s="12"/>
      <c r="T248" s="12"/>
      <c r="U248" s="12"/>
      <c r="V248" s="12"/>
      <c r="W248" s="12"/>
      <c r="X248" s="12"/>
      <c r="Y248" s="12"/>
      <c r="Z248" s="12"/>
      <c r="AA248" s="12"/>
      <c r="AB248" s="12"/>
    </row>
    <row r="249" spans="1:28" ht="15.75" customHeight="1" x14ac:dyDescent="0.35">
      <c r="A249" s="12"/>
      <c r="B249" s="12"/>
      <c r="C249" s="12"/>
      <c r="D249" s="12"/>
      <c r="E249" s="12"/>
      <c r="F249" s="12"/>
      <c r="G249" s="12"/>
      <c r="H249" s="194"/>
      <c r="I249" s="12"/>
      <c r="J249" s="12"/>
      <c r="K249" s="12"/>
      <c r="L249" s="12"/>
      <c r="M249" s="12"/>
      <c r="N249" s="12"/>
      <c r="O249" s="12"/>
      <c r="P249" s="12"/>
      <c r="Q249" s="12"/>
      <c r="R249" s="12"/>
      <c r="S249" s="12"/>
      <c r="T249" s="12"/>
      <c r="U249" s="12"/>
      <c r="V249" s="12"/>
      <c r="W249" s="12"/>
      <c r="X249" s="12"/>
      <c r="Y249" s="12"/>
      <c r="Z249" s="12"/>
      <c r="AA249" s="12"/>
      <c r="AB249" s="12"/>
    </row>
    <row r="250" spans="1:28" ht="15.75" customHeight="1" x14ac:dyDescent="0.35">
      <c r="A250" s="12"/>
      <c r="B250" s="12"/>
      <c r="C250" s="12"/>
      <c r="D250" s="12"/>
      <c r="E250" s="12"/>
      <c r="F250" s="12"/>
      <c r="G250" s="12"/>
      <c r="H250" s="194"/>
      <c r="I250" s="12"/>
      <c r="J250" s="12"/>
      <c r="K250" s="12"/>
      <c r="L250" s="12"/>
      <c r="M250" s="12"/>
      <c r="N250" s="12"/>
      <c r="O250" s="12"/>
      <c r="P250" s="12"/>
      <c r="Q250" s="12"/>
      <c r="R250" s="12"/>
      <c r="S250" s="12"/>
      <c r="T250" s="12"/>
      <c r="U250" s="12"/>
      <c r="V250" s="12"/>
      <c r="W250" s="12"/>
      <c r="X250" s="12"/>
      <c r="Y250" s="12"/>
      <c r="Z250" s="12"/>
      <c r="AA250" s="12"/>
      <c r="AB250" s="12"/>
    </row>
    <row r="251" spans="1:28" ht="15.75" customHeight="1" x14ac:dyDescent="0.35">
      <c r="A251" s="12"/>
      <c r="B251" s="12"/>
      <c r="C251" s="12"/>
      <c r="D251" s="12"/>
      <c r="E251" s="12"/>
      <c r="F251" s="12"/>
      <c r="G251" s="12"/>
      <c r="H251" s="194"/>
      <c r="I251" s="12"/>
      <c r="J251" s="12"/>
      <c r="K251" s="12"/>
      <c r="L251" s="12"/>
      <c r="M251" s="12"/>
      <c r="N251" s="12"/>
      <c r="O251" s="12"/>
      <c r="P251" s="12"/>
      <c r="Q251" s="12"/>
      <c r="R251" s="12"/>
      <c r="S251" s="12"/>
      <c r="T251" s="12"/>
      <c r="U251" s="12"/>
      <c r="V251" s="12"/>
      <c r="W251" s="12"/>
      <c r="X251" s="12"/>
      <c r="Y251" s="12"/>
      <c r="Z251" s="12"/>
      <c r="AA251" s="12"/>
      <c r="AB251" s="12"/>
    </row>
    <row r="252" spans="1:28" ht="15.75" customHeight="1" x14ac:dyDescent="0.35">
      <c r="A252" s="12"/>
      <c r="B252" s="12"/>
      <c r="C252" s="12"/>
      <c r="D252" s="12"/>
      <c r="E252" s="12"/>
      <c r="F252" s="12"/>
      <c r="G252" s="12"/>
      <c r="H252" s="194"/>
      <c r="I252" s="12"/>
      <c r="J252" s="12"/>
      <c r="K252" s="12"/>
      <c r="L252" s="12"/>
      <c r="M252" s="12"/>
      <c r="N252" s="12"/>
      <c r="O252" s="12"/>
      <c r="P252" s="12"/>
      <c r="Q252" s="12"/>
      <c r="R252" s="12"/>
      <c r="S252" s="12"/>
      <c r="T252" s="12"/>
      <c r="U252" s="12"/>
      <c r="V252" s="12"/>
      <c r="W252" s="12"/>
      <c r="X252" s="12"/>
      <c r="Y252" s="12"/>
      <c r="Z252" s="12"/>
      <c r="AA252" s="12"/>
      <c r="AB252" s="12"/>
    </row>
    <row r="253" spans="1:28" ht="15.75" customHeight="1" x14ac:dyDescent="0.35">
      <c r="A253" s="12"/>
      <c r="B253" s="12"/>
      <c r="C253" s="12"/>
      <c r="D253" s="12"/>
      <c r="E253" s="12"/>
      <c r="F253" s="12"/>
      <c r="G253" s="12"/>
      <c r="H253" s="194"/>
      <c r="I253" s="12"/>
      <c r="J253" s="12"/>
      <c r="K253" s="12"/>
      <c r="L253" s="12"/>
      <c r="M253" s="12"/>
      <c r="N253" s="12"/>
      <c r="O253" s="12"/>
      <c r="P253" s="12"/>
      <c r="Q253" s="12"/>
      <c r="R253" s="12"/>
      <c r="S253" s="12"/>
      <c r="T253" s="12"/>
      <c r="U253" s="12"/>
      <c r="V253" s="12"/>
      <c r="W253" s="12"/>
      <c r="X253" s="12"/>
      <c r="Y253" s="12"/>
      <c r="Z253" s="12"/>
      <c r="AA253" s="12"/>
      <c r="AB253" s="12"/>
    </row>
    <row r="254" spans="1:28" ht="15.75" customHeight="1" x14ac:dyDescent="0.35">
      <c r="A254" s="12"/>
      <c r="B254" s="12"/>
      <c r="C254" s="12"/>
      <c r="D254" s="12"/>
      <c r="E254" s="12"/>
      <c r="F254" s="12"/>
      <c r="G254" s="12"/>
      <c r="H254" s="194"/>
      <c r="I254" s="12"/>
      <c r="J254" s="12"/>
      <c r="K254" s="12"/>
      <c r="L254" s="12"/>
      <c r="M254" s="12"/>
      <c r="N254" s="12"/>
      <c r="O254" s="12"/>
      <c r="P254" s="12"/>
      <c r="Q254" s="12"/>
      <c r="R254" s="12"/>
      <c r="S254" s="12"/>
      <c r="T254" s="12"/>
      <c r="U254" s="12"/>
      <c r="V254" s="12"/>
      <c r="W254" s="12"/>
      <c r="X254" s="12"/>
      <c r="Y254" s="12"/>
      <c r="Z254" s="12"/>
      <c r="AA254" s="12"/>
      <c r="AB254" s="12"/>
    </row>
    <row r="255" spans="1:28" ht="15.75" customHeight="1" x14ac:dyDescent="0.35">
      <c r="A255" s="12"/>
      <c r="B255" s="12"/>
      <c r="C255" s="12"/>
      <c r="D255" s="12"/>
      <c r="E255" s="12"/>
      <c r="F255" s="12"/>
      <c r="G255" s="12"/>
      <c r="H255" s="194"/>
      <c r="I255" s="12"/>
      <c r="J255" s="12"/>
      <c r="K255" s="12"/>
      <c r="L255" s="12"/>
      <c r="M255" s="12"/>
      <c r="N255" s="12"/>
      <c r="O255" s="12"/>
      <c r="P255" s="12"/>
      <c r="Q255" s="12"/>
      <c r="R255" s="12"/>
      <c r="S255" s="12"/>
      <c r="T255" s="12"/>
      <c r="U255" s="12"/>
      <c r="V255" s="12"/>
      <c r="W255" s="12"/>
      <c r="X255" s="12"/>
      <c r="Y255" s="12"/>
      <c r="Z255" s="12"/>
      <c r="AA255" s="12"/>
      <c r="AB255" s="12"/>
    </row>
    <row r="256" spans="1:28" ht="15.75" customHeight="1" x14ac:dyDescent="0.35">
      <c r="A256" s="12"/>
      <c r="B256" s="12"/>
      <c r="C256" s="12"/>
      <c r="D256" s="12"/>
      <c r="E256" s="12"/>
      <c r="F256" s="12"/>
      <c r="G256" s="12"/>
      <c r="H256" s="194"/>
      <c r="I256" s="12"/>
      <c r="J256" s="12"/>
      <c r="K256" s="12"/>
      <c r="L256" s="12"/>
      <c r="M256" s="12"/>
      <c r="N256" s="12"/>
      <c r="O256" s="12"/>
      <c r="P256" s="12"/>
      <c r="Q256" s="12"/>
      <c r="R256" s="12"/>
      <c r="S256" s="12"/>
      <c r="T256" s="12"/>
      <c r="U256" s="12"/>
      <c r="V256" s="12"/>
      <c r="W256" s="12"/>
      <c r="X256" s="12"/>
      <c r="Y256" s="12"/>
      <c r="Z256" s="12"/>
      <c r="AA256" s="12"/>
      <c r="AB256" s="12"/>
    </row>
    <row r="257" spans="1:28" ht="15.75" customHeight="1" x14ac:dyDescent="0.35">
      <c r="A257" s="12"/>
      <c r="B257" s="12"/>
      <c r="C257" s="12"/>
      <c r="D257" s="12"/>
      <c r="E257" s="12"/>
      <c r="F257" s="12"/>
      <c r="G257" s="12"/>
      <c r="H257" s="194"/>
      <c r="I257" s="12"/>
      <c r="J257" s="12"/>
      <c r="K257" s="12"/>
      <c r="L257" s="12"/>
      <c r="M257" s="12"/>
      <c r="N257" s="12"/>
      <c r="O257" s="12"/>
      <c r="P257" s="12"/>
      <c r="Q257" s="12"/>
      <c r="R257" s="12"/>
      <c r="S257" s="12"/>
      <c r="T257" s="12"/>
      <c r="U257" s="12"/>
      <c r="V257" s="12"/>
      <c r="W257" s="12"/>
      <c r="X257" s="12"/>
      <c r="Y257" s="12"/>
      <c r="Z257" s="12"/>
      <c r="AA257" s="12"/>
      <c r="AB257" s="12"/>
    </row>
    <row r="258" spans="1:28" ht="15.75" customHeight="1" x14ac:dyDescent="0.35">
      <c r="A258" s="12"/>
      <c r="B258" s="12"/>
      <c r="C258" s="12"/>
      <c r="D258" s="12"/>
      <c r="E258" s="12"/>
      <c r="F258" s="12"/>
      <c r="G258" s="12"/>
      <c r="H258" s="194"/>
      <c r="I258" s="12"/>
      <c r="J258" s="12"/>
      <c r="K258" s="12"/>
      <c r="L258" s="12"/>
      <c r="M258" s="12"/>
      <c r="N258" s="12"/>
      <c r="O258" s="12"/>
      <c r="P258" s="12"/>
      <c r="Q258" s="12"/>
      <c r="R258" s="12"/>
      <c r="S258" s="12"/>
      <c r="T258" s="12"/>
      <c r="U258" s="12"/>
      <c r="V258" s="12"/>
      <c r="W258" s="12"/>
      <c r="X258" s="12"/>
      <c r="Y258" s="12"/>
      <c r="Z258" s="12"/>
      <c r="AA258" s="12"/>
      <c r="AB258" s="12"/>
    </row>
    <row r="259" spans="1:28" ht="15.75" customHeight="1" x14ac:dyDescent="0.35">
      <c r="A259" s="12"/>
      <c r="B259" s="12"/>
      <c r="C259" s="12"/>
      <c r="D259" s="12"/>
      <c r="E259" s="12"/>
      <c r="F259" s="12"/>
      <c r="G259" s="12"/>
      <c r="H259" s="194"/>
      <c r="I259" s="12"/>
      <c r="J259" s="12"/>
      <c r="K259" s="12"/>
      <c r="L259" s="12"/>
      <c r="M259" s="12"/>
      <c r="N259" s="12"/>
      <c r="O259" s="12"/>
      <c r="P259" s="12"/>
      <c r="Q259" s="12"/>
      <c r="R259" s="12"/>
      <c r="S259" s="12"/>
      <c r="T259" s="12"/>
      <c r="U259" s="12"/>
      <c r="V259" s="12"/>
      <c r="W259" s="12"/>
      <c r="X259" s="12"/>
      <c r="Y259" s="12"/>
      <c r="Z259" s="12"/>
      <c r="AA259" s="12"/>
      <c r="AB259" s="12"/>
    </row>
    <row r="260" spans="1:28" ht="15.75" customHeight="1" x14ac:dyDescent="0.35">
      <c r="A260" s="12"/>
      <c r="B260" s="12"/>
      <c r="C260" s="12"/>
      <c r="D260" s="12"/>
      <c r="E260" s="12"/>
      <c r="F260" s="12"/>
      <c r="G260" s="12"/>
      <c r="H260" s="194"/>
      <c r="I260" s="12"/>
      <c r="J260" s="12"/>
      <c r="K260" s="12"/>
      <c r="L260" s="12"/>
      <c r="M260" s="12"/>
      <c r="N260" s="12"/>
      <c r="O260" s="12"/>
      <c r="P260" s="12"/>
      <c r="Q260" s="12"/>
      <c r="R260" s="12"/>
      <c r="S260" s="12"/>
      <c r="T260" s="12"/>
      <c r="U260" s="12"/>
      <c r="V260" s="12"/>
      <c r="W260" s="12"/>
      <c r="X260" s="12"/>
      <c r="Y260" s="12"/>
      <c r="Z260" s="12"/>
      <c r="AA260" s="12"/>
      <c r="AB260" s="12"/>
    </row>
    <row r="261" spans="1:28" ht="15.75" customHeight="1" x14ac:dyDescent="0.35">
      <c r="A261" s="12"/>
      <c r="B261" s="12"/>
      <c r="C261" s="12"/>
      <c r="D261" s="12"/>
      <c r="E261" s="12"/>
      <c r="F261" s="12"/>
      <c r="G261" s="12"/>
      <c r="H261" s="194"/>
      <c r="I261" s="12"/>
      <c r="J261" s="12"/>
      <c r="K261" s="12"/>
      <c r="L261" s="12"/>
      <c r="M261" s="12"/>
      <c r="N261" s="12"/>
      <c r="O261" s="12"/>
      <c r="P261" s="12"/>
      <c r="Q261" s="12"/>
      <c r="R261" s="12"/>
      <c r="S261" s="12"/>
      <c r="T261" s="12"/>
      <c r="U261" s="12"/>
      <c r="V261" s="12"/>
      <c r="W261" s="12"/>
      <c r="X261" s="12"/>
      <c r="Y261" s="12"/>
      <c r="Z261" s="12"/>
      <c r="AA261" s="12"/>
      <c r="AB261" s="12"/>
    </row>
    <row r="262" spans="1:28" ht="15.75" customHeight="1" x14ac:dyDescent="0.35">
      <c r="A262" s="12"/>
      <c r="B262" s="12"/>
      <c r="C262" s="12"/>
      <c r="D262" s="12"/>
      <c r="E262" s="12"/>
      <c r="F262" s="12"/>
      <c r="G262" s="12"/>
      <c r="H262" s="194"/>
      <c r="I262" s="12"/>
      <c r="J262" s="12"/>
      <c r="K262" s="12"/>
      <c r="L262" s="12"/>
      <c r="M262" s="12"/>
      <c r="N262" s="12"/>
      <c r="O262" s="12"/>
      <c r="P262" s="12"/>
      <c r="Q262" s="12"/>
      <c r="R262" s="12"/>
      <c r="S262" s="12"/>
      <c r="T262" s="12"/>
      <c r="U262" s="12"/>
      <c r="V262" s="12"/>
      <c r="W262" s="12"/>
      <c r="X262" s="12"/>
      <c r="Y262" s="12"/>
      <c r="Z262" s="12"/>
      <c r="AA262" s="12"/>
      <c r="AB262" s="12"/>
    </row>
    <row r="263" spans="1:28" ht="15.75" customHeight="1" x14ac:dyDescent="0.35">
      <c r="A263" s="12"/>
      <c r="B263" s="12"/>
      <c r="C263" s="12"/>
      <c r="D263" s="12"/>
      <c r="E263" s="12"/>
      <c r="F263" s="12"/>
      <c r="G263" s="12"/>
      <c r="H263" s="194"/>
      <c r="I263" s="12"/>
      <c r="J263" s="12"/>
      <c r="K263" s="12"/>
      <c r="L263" s="12"/>
      <c r="M263" s="12"/>
      <c r="N263" s="12"/>
      <c r="O263" s="12"/>
      <c r="P263" s="12"/>
      <c r="Q263" s="12"/>
      <c r="R263" s="12"/>
      <c r="S263" s="12"/>
      <c r="T263" s="12"/>
      <c r="U263" s="12"/>
      <c r="V263" s="12"/>
      <c r="W263" s="12"/>
      <c r="X263" s="12"/>
      <c r="Y263" s="12"/>
      <c r="Z263" s="12"/>
      <c r="AA263" s="12"/>
      <c r="AB263" s="12"/>
    </row>
    <row r="264" spans="1:28" ht="15.75" customHeight="1" x14ac:dyDescent="0.35">
      <c r="A264" s="12"/>
      <c r="B264" s="12"/>
      <c r="C264" s="12"/>
      <c r="D264" s="12"/>
      <c r="E264" s="12"/>
      <c r="F264" s="12"/>
      <c r="G264" s="12"/>
      <c r="H264" s="194"/>
      <c r="I264" s="12"/>
      <c r="J264" s="12"/>
      <c r="K264" s="12"/>
      <c r="L264" s="12"/>
      <c r="M264" s="12"/>
      <c r="N264" s="12"/>
      <c r="O264" s="12"/>
      <c r="P264" s="12"/>
      <c r="Q264" s="12"/>
      <c r="R264" s="12"/>
      <c r="S264" s="12"/>
      <c r="T264" s="12"/>
      <c r="U264" s="12"/>
      <c r="V264" s="12"/>
      <c r="W264" s="12"/>
      <c r="X264" s="12"/>
      <c r="Y264" s="12"/>
      <c r="Z264" s="12"/>
      <c r="AA264" s="12"/>
      <c r="AB264" s="12"/>
    </row>
    <row r="265" spans="1:28" ht="15.75" customHeight="1" x14ac:dyDescent="0.35">
      <c r="A265" s="12"/>
      <c r="B265" s="12"/>
      <c r="C265" s="12"/>
      <c r="D265" s="12"/>
      <c r="E265" s="12"/>
      <c r="F265" s="12"/>
      <c r="G265" s="12"/>
      <c r="H265" s="194"/>
      <c r="I265" s="12"/>
      <c r="J265" s="12"/>
      <c r="K265" s="12"/>
      <c r="L265" s="12"/>
      <c r="M265" s="12"/>
      <c r="N265" s="12"/>
      <c r="O265" s="12"/>
      <c r="P265" s="12"/>
      <c r="Q265" s="12"/>
      <c r="R265" s="12"/>
      <c r="S265" s="12"/>
      <c r="T265" s="12"/>
      <c r="U265" s="12"/>
      <c r="V265" s="12"/>
      <c r="W265" s="12"/>
      <c r="X265" s="12"/>
      <c r="Y265" s="12"/>
      <c r="Z265" s="12"/>
      <c r="AA265" s="12"/>
      <c r="AB265" s="12"/>
    </row>
    <row r="266" spans="1:28" ht="15.75" customHeight="1" x14ac:dyDescent="0.35">
      <c r="A266" s="12"/>
      <c r="B266" s="12"/>
      <c r="C266" s="12"/>
      <c r="D266" s="12"/>
      <c r="E266" s="12"/>
      <c r="F266" s="12"/>
      <c r="G266" s="12"/>
      <c r="H266" s="194"/>
      <c r="I266" s="12"/>
      <c r="J266" s="12"/>
      <c r="K266" s="12"/>
      <c r="L266" s="12"/>
      <c r="M266" s="12"/>
      <c r="N266" s="12"/>
      <c r="O266" s="12"/>
      <c r="P266" s="12"/>
      <c r="Q266" s="12"/>
      <c r="R266" s="12"/>
      <c r="S266" s="12"/>
      <c r="T266" s="12"/>
      <c r="U266" s="12"/>
      <c r="V266" s="12"/>
      <c r="W266" s="12"/>
      <c r="X266" s="12"/>
      <c r="Y266" s="12"/>
      <c r="Z266" s="12"/>
      <c r="AA266" s="12"/>
      <c r="AB266" s="12"/>
    </row>
    <row r="267" spans="1:28" ht="15.75" customHeight="1" x14ac:dyDescent="0.35">
      <c r="A267" s="12"/>
      <c r="B267" s="12"/>
      <c r="C267" s="12"/>
      <c r="D267" s="12"/>
      <c r="E267" s="12"/>
      <c r="F267" s="12"/>
      <c r="G267" s="12"/>
      <c r="H267" s="194"/>
      <c r="I267" s="12"/>
      <c r="J267" s="12"/>
      <c r="K267" s="12"/>
      <c r="L267" s="12"/>
      <c r="M267" s="12"/>
      <c r="N267" s="12"/>
      <c r="O267" s="12"/>
      <c r="P267" s="12"/>
      <c r="Q267" s="12"/>
      <c r="R267" s="12"/>
      <c r="S267" s="12"/>
      <c r="T267" s="12"/>
      <c r="U267" s="12"/>
      <c r="V267" s="12"/>
      <c r="W267" s="12"/>
      <c r="X267" s="12"/>
      <c r="Y267" s="12"/>
      <c r="Z267" s="12"/>
      <c r="AA267" s="12"/>
      <c r="AB267" s="12"/>
    </row>
    <row r="268" spans="1:28" ht="15.75" customHeight="1" x14ac:dyDescent="0.35">
      <c r="A268" s="12"/>
      <c r="B268" s="12"/>
      <c r="C268" s="12"/>
      <c r="D268" s="12"/>
      <c r="E268" s="12"/>
      <c r="F268" s="12"/>
      <c r="G268" s="12"/>
      <c r="H268" s="194"/>
      <c r="I268" s="12"/>
      <c r="J268" s="12"/>
      <c r="K268" s="12"/>
      <c r="L268" s="12"/>
      <c r="M268" s="12"/>
      <c r="N268" s="12"/>
      <c r="O268" s="12"/>
      <c r="P268" s="12"/>
      <c r="Q268" s="12"/>
      <c r="R268" s="12"/>
      <c r="S268" s="12"/>
      <c r="T268" s="12"/>
      <c r="U268" s="12"/>
      <c r="V268" s="12"/>
      <c r="W268" s="12"/>
      <c r="X268" s="12"/>
      <c r="Y268" s="12"/>
      <c r="Z268" s="12"/>
      <c r="AA268" s="12"/>
      <c r="AB268" s="12"/>
    </row>
    <row r="269" spans="1:28" ht="15.75" customHeight="1" x14ac:dyDescent="0.35">
      <c r="A269" s="12"/>
      <c r="B269" s="12"/>
      <c r="C269" s="12"/>
      <c r="D269" s="12"/>
      <c r="E269" s="12"/>
      <c r="F269" s="12"/>
      <c r="G269" s="12"/>
      <c r="H269" s="194"/>
      <c r="I269" s="12"/>
      <c r="J269" s="12"/>
      <c r="K269" s="12"/>
      <c r="L269" s="12"/>
      <c r="M269" s="12"/>
      <c r="N269" s="12"/>
      <c r="O269" s="12"/>
      <c r="P269" s="12"/>
      <c r="Q269" s="12"/>
      <c r="R269" s="12"/>
      <c r="S269" s="12"/>
      <c r="T269" s="12"/>
      <c r="U269" s="12"/>
      <c r="V269" s="12"/>
      <c r="W269" s="12"/>
      <c r="X269" s="12"/>
      <c r="Y269" s="12"/>
      <c r="Z269" s="12"/>
      <c r="AA269" s="12"/>
      <c r="AB269" s="12"/>
    </row>
    <row r="270" spans="1:28" ht="15.75" customHeight="1" x14ac:dyDescent="0.35">
      <c r="A270" s="12"/>
      <c r="B270" s="12"/>
      <c r="C270" s="12"/>
      <c r="D270" s="12"/>
      <c r="E270" s="12"/>
      <c r="F270" s="12"/>
      <c r="G270" s="12"/>
      <c r="H270" s="194"/>
      <c r="I270" s="12"/>
      <c r="J270" s="12"/>
      <c r="K270" s="12"/>
      <c r="L270" s="12"/>
      <c r="M270" s="12"/>
      <c r="N270" s="12"/>
      <c r="O270" s="12"/>
      <c r="P270" s="12"/>
      <c r="Q270" s="12"/>
      <c r="R270" s="12"/>
      <c r="S270" s="12"/>
      <c r="T270" s="12"/>
      <c r="U270" s="12"/>
      <c r="V270" s="12"/>
      <c r="W270" s="12"/>
      <c r="X270" s="12"/>
      <c r="Y270" s="12"/>
      <c r="Z270" s="12"/>
      <c r="AA270" s="12"/>
      <c r="AB270" s="12"/>
    </row>
    <row r="271" spans="1:28" ht="15.75" customHeight="1" x14ac:dyDescent="0.35">
      <c r="A271" s="12"/>
      <c r="B271" s="12"/>
      <c r="C271" s="12"/>
      <c r="D271" s="12"/>
      <c r="E271" s="12"/>
      <c r="F271" s="12"/>
      <c r="G271" s="12"/>
      <c r="H271" s="194"/>
      <c r="I271" s="12"/>
      <c r="J271" s="12"/>
      <c r="K271" s="12"/>
      <c r="L271" s="12"/>
      <c r="M271" s="12"/>
      <c r="N271" s="12"/>
      <c r="O271" s="12"/>
      <c r="P271" s="12"/>
      <c r="Q271" s="12"/>
      <c r="R271" s="12"/>
      <c r="S271" s="12"/>
      <c r="T271" s="12"/>
      <c r="U271" s="12"/>
      <c r="V271" s="12"/>
      <c r="W271" s="12"/>
      <c r="X271" s="12"/>
      <c r="Y271" s="12"/>
      <c r="Z271" s="12"/>
      <c r="AA271" s="12"/>
      <c r="AB271" s="12"/>
    </row>
    <row r="272" spans="1:28" ht="15.75" customHeight="1" x14ac:dyDescent="0.35">
      <c r="A272" s="12"/>
      <c r="B272" s="12"/>
      <c r="C272" s="12"/>
      <c r="D272" s="12"/>
      <c r="E272" s="12"/>
      <c r="F272" s="12"/>
      <c r="G272" s="12"/>
      <c r="H272" s="194"/>
      <c r="I272" s="12"/>
      <c r="J272" s="12"/>
      <c r="K272" s="12"/>
      <c r="L272" s="12"/>
      <c r="M272" s="12"/>
      <c r="N272" s="12"/>
      <c r="O272" s="12"/>
      <c r="P272" s="12"/>
      <c r="Q272" s="12"/>
      <c r="R272" s="12"/>
      <c r="S272" s="12"/>
      <c r="T272" s="12"/>
      <c r="U272" s="12"/>
      <c r="V272" s="12"/>
      <c r="W272" s="12"/>
      <c r="X272" s="12"/>
      <c r="Y272" s="12"/>
      <c r="Z272" s="12"/>
      <c r="AA272" s="12"/>
      <c r="AB272" s="12"/>
    </row>
    <row r="273" spans="1:28" ht="15.75" customHeight="1" x14ac:dyDescent="0.35">
      <c r="A273" s="12"/>
      <c r="B273" s="12"/>
      <c r="C273" s="12"/>
      <c r="D273" s="12"/>
      <c r="E273" s="12"/>
      <c r="F273" s="12"/>
      <c r="G273" s="12"/>
      <c r="H273" s="194"/>
      <c r="I273" s="12"/>
      <c r="J273" s="12"/>
      <c r="K273" s="12"/>
      <c r="L273" s="12"/>
      <c r="M273" s="12"/>
      <c r="N273" s="12"/>
      <c r="O273" s="12"/>
      <c r="P273" s="12"/>
      <c r="Q273" s="12"/>
      <c r="R273" s="12"/>
      <c r="S273" s="12"/>
      <c r="T273" s="12"/>
      <c r="U273" s="12"/>
      <c r="V273" s="12"/>
      <c r="W273" s="12"/>
      <c r="X273" s="12"/>
      <c r="Y273" s="12"/>
      <c r="Z273" s="12"/>
      <c r="AA273" s="12"/>
      <c r="AB273" s="12"/>
    </row>
    <row r="274" spans="1:28" ht="15.75" customHeight="1" x14ac:dyDescent="0.35">
      <c r="A274" s="12"/>
      <c r="B274" s="12"/>
      <c r="C274" s="12"/>
      <c r="D274" s="12"/>
      <c r="E274" s="12"/>
      <c r="F274" s="12"/>
      <c r="G274" s="12"/>
      <c r="H274" s="194"/>
      <c r="I274" s="12"/>
      <c r="J274" s="12"/>
      <c r="K274" s="12"/>
      <c r="L274" s="12"/>
      <c r="M274" s="12"/>
      <c r="N274" s="12"/>
      <c r="O274" s="12"/>
      <c r="P274" s="12"/>
      <c r="Q274" s="12"/>
      <c r="R274" s="12"/>
      <c r="S274" s="12"/>
      <c r="T274" s="12"/>
      <c r="U274" s="12"/>
      <c r="V274" s="12"/>
      <c r="W274" s="12"/>
      <c r="X274" s="12"/>
      <c r="Y274" s="12"/>
      <c r="Z274" s="12"/>
      <c r="AA274" s="12"/>
      <c r="AB274" s="12"/>
    </row>
    <row r="275" spans="1:28" ht="15.75" customHeight="1" x14ac:dyDescent="0.35">
      <c r="A275" s="12"/>
      <c r="B275" s="12"/>
      <c r="C275" s="12"/>
      <c r="D275" s="12"/>
      <c r="E275" s="12"/>
      <c r="F275" s="12"/>
      <c r="G275" s="12"/>
      <c r="H275" s="194"/>
      <c r="I275" s="12"/>
      <c r="J275" s="12"/>
      <c r="K275" s="12"/>
      <c r="L275" s="12"/>
      <c r="M275" s="12"/>
      <c r="N275" s="12"/>
      <c r="O275" s="12"/>
      <c r="P275" s="12"/>
      <c r="Q275" s="12"/>
      <c r="R275" s="12"/>
      <c r="S275" s="12"/>
      <c r="T275" s="12"/>
      <c r="U275" s="12"/>
      <c r="V275" s="12"/>
      <c r="W275" s="12"/>
      <c r="X275" s="12"/>
      <c r="Y275" s="12"/>
      <c r="Z275" s="12"/>
      <c r="AA275" s="12"/>
      <c r="AB275" s="12"/>
    </row>
    <row r="276" spans="1:28" ht="15.75" customHeight="1" x14ac:dyDescent="0.35">
      <c r="A276" s="12"/>
      <c r="B276" s="12"/>
      <c r="C276" s="12"/>
      <c r="D276" s="12"/>
      <c r="E276" s="12"/>
      <c r="F276" s="12"/>
      <c r="G276" s="12"/>
      <c r="H276" s="194"/>
      <c r="I276" s="12"/>
      <c r="J276" s="12"/>
      <c r="K276" s="12"/>
      <c r="L276" s="12"/>
      <c r="M276" s="12"/>
      <c r="N276" s="12"/>
      <c r="O276" s="12"/>
      <c r="P276" s="12"/>
      <c r="Q276" s="12"/>
      <c r="R276" s="12"/>
      <c r="S276" s="12"/>
      <c r="T276" s="12"/>
      <c r="U276" s="12"/>
      <c r="V276" s="12"/>
      <c r="W276" s="12"/>
      <c r="X276" s="12"/>
      <c r="Y276" s="12"/>
      <c r="Z276" s="12"/>
      <c r="AA276" s="12"/>
      <c r="AB276" s="12"/>
    </row>
    <row r="277" spans="1:28" ht="15.75" customHeight="1" x14ac:dyDescent="0.35">
      <c r="A277" s="12"/>
      <c r="B277" s="12"/>
      <c r="C277" s="12"/>
      <c r="D277" s="12"/>
      <c r="E277" s="12"/>
      <c r="F277" s="12"/>
      <c r="G277" s="12"/>
      <c r="H277" s="194"/>
      <c r="I277" s="12"/>
      <c r="J277" s="12"/>
      <c r="K277" s="12"/>
      <c r="L277" s="12"/>
      <c r="M277" s="12"/>
      <c r="N277" s="12"/>
      <c r="O277" s="12"/>
      <c r="P277" s="12"/>
      <c r="Q277" s="12"/>
      <c r="R277" s="12"/>
      <c r="S277" s="12"/>
      <c r="T277" s="12"/>
      <c r="U277" s="12"/>
      <c r="V277" s="12"/>
      <c r="W277" s="12"/>
      <c r="X277" s="12"/>
      <c r="Y277" s="12"/>
      <c r="Z277" s="12"/>
      <c r="AA277" s="12"/>
      <c r="AB277" s="12"/>
    </row>
    <row r="278" spans="1:28" ht="15.75" customHeight="1" x14ac:dyDescent="0.35">
      <c r="A278" s="12"/>
      <c r="B278" s="12"/>
      <c r="C278" s="12"/>
      <c r="D278" s="12"/>
      <c r="E278" s="12"/>
      <c r="F278" s="12"/>
      <c r="G278" s="12"/>
      <c r="H278" s="194"/>
      <c r="I278" s="12"/>
      <c r="J278" s="12"/>
      <c r="K278" s="12"/>
      <c r="L278" s="12"/>
      <c r="M278" s="12"/>
      <c r="N278" s="12"/>
      <c r="O278" s="12"/>
      <c r="P278" s="12"/>
      <c r="Q278" s="12"/>
      <c r="R278" s="12"/>
      <c r="S278" s="12"/>
      <c r="T278" s="12"/>
      <c r="U278" s="12"/>
      <c r="V278" s="12"/>
      <c r="W278" s="12"/>
      <c r="X278" s="12"/>
      <c r="Y278" s="12"/>
      <c r="Z278" s="12"/>
      <c r="AA278" s="12"/>
      <c r="AB278" s="12"/>
    </row>
    <row r="279" spans="1:28" ht="15.75" customHeight="1" x14ac:dyDescent="0.35">
      <c r="A279" s="12"/>
      <c r="B279" s="12"/>
      <c r="C279" s="12"/>
      <c r="D279" s="12"/>
      <c r="E279" s="12"/>
      <c r="F279" s="12"/>
      <c r="G279" s="12"/>
      <c r="H279" s="194"/>
      <c r="I279" s="12"/>
      <c r="J279" s="12"/>
      <c r="K279" s="12"/>
      <c r="L279" s="12"/>
      <c r="M279" s="12"/>
      <c r="N279" s="12"/>
      <c r="O279" s="12"/>
      <c r="P279" s="12"/>
      <c r="Q279" s="12"/>
      <c r="R279" s="12"/>
      <c r="S279" s="12"/>
      <c r="T279" s="12"/>
      <c r="U279" s="12"/>
      <c r="V279" s="12"/>
      <c r="W279" s="12"/>
      <c r="X279" s="12"/>
      <c r="Y279" s="12"/>
      <c r="Z279" s="12"/>
      <c r="AA279" s="12"/>
      <c r="AB279" s="12"/>
    </row>
    <row r="280" spans="1:28" ht="15.75" customHeight="1" x14ac:dyDescent="0.35">
      <c r="A280" s="12"/>
      <c r="B280" s="12"/>
      <c r="C280" s="12"/>
      <c r="D280" s="12"/>
      <c r="E280" s="12"/>
      <c r="F280" s="12"/>
      <c r="G280" s="12"/>
      <c r="H280" s="194"/>
      <c r="I280" s="12"/>
      <c r="J280" s="12"/>
      <c r="K280" s="12"/>
      <c r="L280" s="12"/>
      <c r="M280" s="12"/>
      <c r="N280" s="12"/>
      <c r="O280" s="12"/>
      <c r="P280" s="12"/>
      <c r="Q280" s="12"/>
      <c r="R280" s="12"/>
      <c r="S280" s="12"/>
      <c r="T280" s="12"/>
      <c r="U280" s="12"/>
      <c r="V280" s="12"/>
      <c r="W280" s="12"/>
      <c r="X280" s="12"/>
      <c r="Y280" s="12"/>
      <c r="Z280" s="12"/>
      <c r="AA280" s="12"/>
      <c r="AB280" s="12"/>
    </row>
    <row r="281" spans="1:28" ht="15.75" customHeight="1" x14ac:dyDescent="0.35">
      <c r="A281" s="12"/>
      <c r="B281" s="12"/>
      <c r="C281" s="12"/>
      <c r="D281" s="12"/>
      <c r="E281" s="12"/>
      <c r="F281" s="12"/>
      <c r="G281" s="12"/>
      <c r="H281" s="194"/>
      <c r="I281" s="12"/>
      <c r="J281" s="12"/>
      <c r="K281" s="12"/>
      <c r="L281" s="12"/>
      <c r="M281" s="12"/>
      <c r="N281" s="12"/>
      <c r="O281" s="12"/>
      <c r="P281" s="12"/>
      <c r="Q281" s="12"/>
      <c r="R281" s="12"/>
      <c r="S281" s="12"/>
      <c r="T281" s="12"/>
      <c r="U281" s="12"/>
      <c r="V281" s="12"/>
      <c r="W281" s="12"/>
      <c r="X281" s="12"/>
      <c r="Y281" s="12"/>
      <c r="Z281" s="12"/>
      <c r="AA281" s="12"/>
      <c r="AB281" s="12"/>
    </row>
    <row r="282" spans="1:28" ht="15.75" customHeight="1" x14ac:dyDescent="0.35">
      <c r="A282" s="12"/>
      <c r="B282" s="12"/>
      <c r="C282" s="12"/>
      <c r="D282" s="12"/>
      <c r="E282" s="12"/>
      <c r="F282" s="12"/>
      <c r="G282" s="12"/>
      <c r="H282" s="194"/>
      <c r="I282" s="12"/>
      <c r="J282" s="12"/>
      <c r="K282" s="12"/>
      <c r="L282" s="12"/>
      <c r="M282" s="12"/>
      <c r="N282" s="12"/>
      <c r="O282" s="12"/>
      <c r="P282" s="12"/>
      <c r="Q282" s="12"/>
      <c r="R282" s="12"/>
      <c r="S282" s="12"/>
      <c r="T282" s="12"/>
      <c r="U282" s="12"/>
      <c r="V282" s="12"/>
      <c r="W282" s="12"/>
      <c r="X282" s="12"/>
      <c r="Y282" s="12"/>
      <c r="Z282" s="12"/>
      <c r="AA282" s="12"/>
      <c r="AB282" s="12"/>
    </row>
    <row r="283" spans="1:28" ht="15.75" customHeight="1" x14ac:dyDescent="0.35">
      <c r="A283" s="12"/>
      <c r="B283" s="12"/>
      <c r="C283" s="12"/>
      <c r="D283" s="12"/>
      <c r="E283" s="12"/>
      <c r="F283" s="12"/>
      <c r="G283" s="12"/>
      <c r="H283" s="194"/>
      <c r="I283" s="12"/>
      <c r="J283" s="12"/>
      <c r="K283" s="12"/>
      <c r="L283" s="12"/>
      <c r="M283" s="12"/>
      <c r="N283" s="12"/>
      <c r="O283" s="12"/>
      <c r="P283" s="12"/>
      <c r="Q283" s="12"/>
      <c r="R283" s="12"/>
      <c r="S283" s="12"/>
      <c r="T283" s="12"/>
      <c r="U283" s="12"/>
      <c r="V283" s="12"/>
      <c r="W283" s="12"/>
      <c r="X283" s="12"/>
      <c r="Y283" s="12"/>
      <c r="Z283" s="12"/>
      <c r="AA283" s="12"/>
      <c r="AB283" s="12"/>
    </row>
    <row r="284" spans="1:28" ht="15.75" customHeight="1" x14ac:dyDescent="0.35">
      <c r="A284" s="12"/>
      <c r="B284" s="12"/>
      <c r="C284" s="12"/>
      <c r="D284" s="12"/>
      <c r="E284" s="12"/>
      <c r="F284" s="12"/>
      <c r="G284" s="12"/>
      <c r="H284" s="194"/>
      <c r="I284" s="12"/>
      <c r="J284" s="12"/>
      <c r="K284" s="12"/>
      <c r="L284" s="12"/>
      <c r="M284" s="12"/>
      <c r="N284" s="12"/>
      <c r="O284" s="12"/>
      <c r="P284" s="12"/>
      <c r="Q284" s="12"/>
      <c r="R284" s="12"/>
      <c r="S284" s="12"/>
      <c r="T284" s="12"/>
      <c r="U284" s="12"/>
      <c r="V284" s="12"/>
      <c r="W284" s="12"/>
      <c r="X284" s="12"/>
      <c r="Y284" s="12"/>
      <c r="Z284" s="12"/>
      <c r="AA284" s="12"/>
      <c r="AB284" s="12"/>
    </row>
    <row r="285" spans="1:28" ht="15.75" customHeight="1" x14ac:dyDescent="0.35">
      <c r="A285" s="12"/>
      <c r="B285" s="12"/>
      <c r="C285" s="12"/>
      <c r="D285" s="12"/>
      <c r="E285" s="12"/>
      <c r="F285" s="12"/>
      <c r="G285" s="12"/>
      <c r="H285" s="194"/>
      <c r="I285" s="12"/>
      <c r="J285" s="12"/>
      <c r="K285" s="12"/>
      <c r="L285" s="12"/>
      <c r="M285" s="12"/>
      <c r="N285" s="12"/>
      <c r="O285" s="12"/>
      <c r="P285" s="12"/>
      <c r="Q285" s="12"/>
      <c r="R285" s="12"/>
      <c r="S285" s="12"/>
      <c r="T285" s="12"/>
      <c r="U285" s="12"/>
      <c r="V285" s="12"/>
      <c r="W285" s="12"/>
      <c r="X285" s="12"/>
      <c r="Y285" s="12"/>
      <c r="Z285" s="12"/>
      <c r="AA285" s="12"/>
      <c r="AB285" s="12"/>
    </row>
    <row r="286" spans="1:28" ht="15.75" customHeight="1" x14ac:dyDescent="0.35">
      <c r="A286" s="12"/>
      <c r="B286" s="12"/>
      <c r="C286" s="12"/>
      <c r="D286" s="12"/>
      <c r="E286" s="12"/>
      <c r="F286" s="12"/>
      <c r="G286" s="12"/>
      <c r="H286" s="194"/>
      <c r="I286" s="12"/>
      <c r="J286" s="12"/>
      <c r="K286" s="12"/>
      <c r="L286" s="12"/>
      <c r="M286" s="12"/>
      <c r="N286" s="12"/>
      <c r="O286" s="12"/>
      <c r="P286" s="12"/>
      <c r="Q286" s="12"/>
      <c r="R286" s="12"/>
      <c r="S286" s="12"/>
      <c r="T286" s="12"/>
      <c r="U286" s="12"/>
      <c r="V286" s="12"/>
      <c r="W286" s="12"/>
      <c r="X286" s="12"/>
      <c r="Y286" s="12"/>
      <c r="Z286" s="12"/>
      <c r="AA286" s="12"/>
      <c r="AB286" s="12"/>
    </row>
    <row r="287" spans="1:28" ht="15.75" customHeight="1" x14ac:dyDescent="0.35">
      <c r="A287" s="12"/>
      <c r="B287" s="12"/>
      <c r="C287" s="12"/>
      <c r="D287" s="12"/>
      <c r="E287" s="12"/>
      <c r="F287" s="12"/>
      <c r="G287" s="12"/>
      <c r="H287" s="194"/>
      <c r="I287" s="12"/>
      <c r="J287" s="12"/>
      <c r="K287" s="12"/>
      <c r="L287" s="12"/>
      <c r="M287" s="12"/>
      <c r="N287" s="12"/>
      <c r="O287" s="12"/>
      <c r="P287" s="12"/>
      <c r="Q287" s="12"/>
      <c r="R287" s="12"/>
      <c r="S287" s="12"/>
      <c r="T287" s="12"/>
      <c r="U287" s="12"/>
      <c r="V287" s="12"/>
      <c r="W287" s="12"/>
      <c r="X287" s="12"/>
      <c r="Y287" s="12"/>
      <c r="Z287" s="12"/>
      <c r="AA287" s="12"/>
      <c r="AB287" s="12"/>
    </row>
    <row r="288" spans="1:28" ht="15.75" customHeight="1" x14ac:dyDescent="0.35">
      <c r="A288" s="12"/>
      <c r="B288" s="12"/>
      <c r="C288" s="12"/>
      <c r="D288" s="12"/>
      <c r="E288" s="12"/>
      <c r="F288" s="12"/>
      <c r="G288" s="12"/>
      <c r="H288" s="194"/>
      <c r="I288" s="12"/>
      <c r="J288" s="12"/>
      <c r="K288" s="12"/>
      <c r="L288" s="12"/>
      <c r="M288" s="12"/>
      <c r="N288" s="12"/>
      <c r="O288" s="12"/>
      <c r="P288" s="12"/>
      <c r="Q288" s="12"/>
      <c r="R288" s="12"/>
      <c r="S288" s="12"/>
      <c r="T288" s="12"/>
      <c r="U288" s="12"/>
      <c r="V288" s="12"/>
      <c r="W288" s="12"/>
      <c r="X288" s="12"/>
      <c r="Y288" s="12"/>
      <c r="Z288" s="12"/>
      <c r="AA288" s="12"/>
      <c r="AB288" s="12"/>
    </row>
    <row r="289" spans="1:28" ht="15.75" customHeight="1" x14ac:dyDescent="0.35">
      <c r="A289" s="12"/>
      <c r="B289" s="12"/>
      <c r="C289" s="12"/>
      <c r="D289" s="12"/>
      <c r="E289" s="12"/>
      <c r="F289" s="12"/>
      <c r="G289" s="12"/>
      <c r="H289" s="194"/>
      <c r="I289" s="12"/>
      <c r="J289" s="12"/>
      <c r="K289" s="12"/>
      <c r="L289" s="12"/>
      <c r="M289" s="12"/>
      <c r="N289" s="12"/>
      <c r="O289" s="12"/>
      <c r="P289" s="12"/>
      <c r="Q289" s="12"/>
      <c r="R289" s="12"/>
      <c r="S289" s="12"/>
      <c r="T289" s="12"/>
      <c r="U289" s="12"/>
      <c r="V289" s="12"/>
      <c r="W289" s="12"/>
      <c r="X289" s="12"/>
      <c r="Y289" s="12"/>
      <c r="Z289" s="12"/>
      <c r="AA289" s="12"/>
      <c r="AB289" s="12"/>
    </row>
    <row r="290" spans="1:28" ht="15.75" customHeight="1" x14ac:dyDescent="0.35">
      <c r="A290" s="12"/>
      <c r="B290" s="12"/>
      <c r="C290" s="12"/>
      <c r="D290" s="12"/>
      <c r="E290" s="12"/>
      <c r="F290" s="12"/>
      <c r="G290" s="12"/>
      <c r="H290" s="194"/>
      <c r="I290" s="12"/>
      <c r="J290" s="12"/>
      <c r="K290" s="12"/>
      <c r="L290" s="12"/>
      <c r="M290" s="12"/>
      <c r="N290" s="12"/>
      <c r="O290" s="12"/>
      <c r="P290" s="12"/>
      <c r="Q290" s="12"/>
      <c r="R290" s="12"/>
      <c r="S290" s="12"/>
      <c r="T290" s="12"/>
      <c r="U290" s="12"/>
      <c r="V290" s="12"/>
      <c r="W290" s="12"/>
      <c r="X290" s="12"/>
      <c r="Y290" s="12"/>
      <c r="Z290" s="12"/>
      <c r="AA290" s="12"/>
      <c r="AB290" s="12"/>
    </row>
    <row r="291" spans="1:28" ht="15.75" customHeight="1" x14ac:dyDescent="0.35">
      <c r="A291" s="12"/>
      <c r="B291" s="12"/>
      <c r="C291" s="12"/>
      <c r="D291" s="12"/>
      <c r="E291" s="12"/>
      <c r="F291" s="12"/>
      <c r="G291" s="12"/>
      <c r="H291" s="194"/>
      <c r="I291" s="12"/>
      <c r="J291" s="12"/>
      <c r="K291" s="12"/>
      <c r="L291" s="12"/>
      <c r="M291" s="12"/>
      <c r="N291" s="12"/>
      <c r="O291" s="12"/>
      <c r="P291" s="12"/>
      <c r="Q291" s="12"/>
      <c r="R291" s="12"/>
      <c r="S291" s="12"/>
      <c r="T291" s="12"/>
      <c r="U291" s="12"/>
      <c r="V291" s="12"/>
      <c r="W291" s="12"/>
      <c r="X291" s="12"/>
      <c r="Y291" s="12"/>
      <c r="Z291" s="12"/>
      <c r="AA291" s="12"/>
      <c r="AB291" s="12"/>
    </row>
    <row r="292" spans="1:28" ht="15.75" customHeight="1" x14ac:dyDescent="0.35">
      <c r="A292" s="12"/>
      <c r="B292" s="12"/>
      <c r="C292" s="12"/>
      <c r="D292" s="12"/>
      <c r="E292" s="12"/>
      <c r="F292" s="12"/>
      <c r="G292" s="12"/>
      <c r="H292" s="194"/>
      <c r="I292" s="12"/>
      <c r="J292" s="12"/>
      <c r="K292" s="12"/>
      <c r="L292" s="12"/>
      <c r="M292" s="12"/>
      <c r="N292" s="12"/>
      <c r="O292" s="12"/>
      <c r="P292" s="12"/>
      <c r="Q292" s="12"/>
      <c r="R292" s="12"/>
      <c r="S292" s="12"/>
      <c r="T292" s="12"/>
      <c r="U292" s="12"/>
      <c r="V292" s="12"/>
      <c r="W292" s="12"/>
      <c r="X292" s="12"/>
      <c r="Y292" s="12"/>
      <c r="Z292" s="12"/>
      <c r="AA292" s="12"/>
      <c r="AB292" s="12"/>
    </row>
    <row r="293" spans="1:28" ht="15.75" customHeight="1" x14ac:dyDescent="0.35">
      <c r="A293" s="12"/>
      <c r="B293" s="12"/>
      <c r="C293" s="12"/>
      <c r="D293" s="12"/>
      <c r="E293" s="12"/>
      <c r="F293" s="12"/>
      <c r="G293" s="12"/>
      <c r="H293" s="194"/>
      <c r="I293" s="12"/>
      <c r="J293" s="12"/>
      <c r="K293" s="12"/>
      <c r="L293" s="12"/>
      <c r="M293" s="12"/>
      <c r="N293" s="12"/>
      <c r="O293" s="12"/>
      <c r="P293" s="12"/>
      <c r="Q293" s="12"/>
      <c r="R293" s="12"/>
      <c r="S293" s="12"/>
      <c r="T293" s="12"/>
      <c r="U293" s="12"/>
      <c r="V293" s="12"/>
      <c r="W293" s="12"/>
      <c r="X293" s="12"/>
      <c r="Y293" s="12"/>
      <c r="Z293" s="12"/>
      <c r="AA293" s="12"/>
      <c r="AB293" s="12"/>
    </row>
    <row r="294" spans="1:28" ht="15.75" customHeight="1" x14ac:dyDescent="0.35">
      <c r="A294" s="12"/>
      <c r="B294" s="12"/>
      <c r="C294" s="12"/>
      <c r="D294" s="12"/>
      <c r="E294" s="12"/>
      <c r="F294" s="12"/>
      <c r="G294" s="12"/>
      <c r="H294" s="194"/>
      <c r="I294" s="12"/>
      <c r="J294" s="12"/>
      <c r="K294" s="12"/>
      <c r="L294" s="12"/>
      <c r="M294" s="12"/>
      <c r="N294" s="12"/>
      <c r="O294" s="12"/>
      <c r="P294" s="12"/>
      <c r="Q294" s="12"/>
      <c r="R294" s="12"/>
      <c r="S294" s="12"/>
      <c r="T294" s="12"/>
      <c r="U294" s="12"/>
      <c r="V294" s="12"/>
      <c r="W294" s="12"/>
      <c r="X294" s="12"/>
      <c r="Y294" s="12"/>
      <c r="Z294" s="12"/>
      <c r="AA294" s="12"/>
      <c r="AB294" s="12"/>
    </row>
    <row r="295" spans="1:28" ht="15.75" customHeight="1" x14ac:dyDescent="0.35">
      <c r="A295" s="12"/>
      <c r="B295" s="12"/>
      <c r="C295" s="12"/>
      <c r="D295" s="12"/>
      <c r="E295" s="12"/>
      <c r="F295" s="12"/>
      <c r="G295" s="12"/>
      <c r="H295" s="194"/>
      <c r="I295" s="12"/>
      <c r="J295" s="12"/>
      <c r="K295" s="12"/>
      <c r="L295" s="12"/>
      <c r="M295" s="12"/>
      <c r="N295" s="12"/>
      <c r="O295" s="12"/>
      <c r="P295" s="12"/>
      <c r="Q295" s="12"/>
      <c r="R295" s="12"/>
      <c r="S295" s="12"/>
      <c r="T295" s="12"/>
      <c r="U295" s="12"/>
      <c r="V295" s="12"/>
      <c r="W295" s="12"/>
      <c r="X295" s="12"/>
      <c r="Y295" s="12"/>
      <c r="Z295" s="12"/>
      <c r="AA295" s="12"/>
      <c r="AB295" s="12"/>
    </row>
    <row r="296" spans="1:28" ht="15.75" customHeight="1" x14ac:dyDescent="0.35">
      <c r="A296" s="12"/>
      <c r="B296" s="12"/>
      <c r="C296" s="12"/>
      <c r="D296" s="12"/>
      <c r="E296" s="12"/>
      <c r="F296" s="12"/>
      <c r="G296" s="12"/>
      <c r="H296" s="194"/>
      <c r="I296" s="12"/>
      <c r="J296" s="12"/>
      <c r="K296" s="12"/>
      <c r="L296" s="12"/>
      <c r="M296" s="12"/>
      <c r="N296" s="12"/>
      <c r="O296" s="12"/>
      <c r="P296" s="12"/>
      <c r="Q296" s="12"/>
      <c r="R296" s="12"/>
      <c r="S296" s="12"/>
      <c r="T296" s="12"/>
      <c r="U296" s="12"/>
      <c r="V296" s="12"/>
      <c r="W296" s="12"/>
      <c r="X296" s="12"/>
      <c r="Y296" s="12"/>
      <c r="Z296" s="12"/>
      <c r="AA296" s="12"/>
      <c r="AB296" s="12"/>
    </row>
    <row r="297" spans="1:28" ht="15.75" customHeight="1" x14ac:dyDescent="0.35">
      <c r="A297" s="12"/>
      <c r="B297" s="12"/>
      <c r="C297" s="12"/>
      <c r="D297" s="12"/>
      <c r="E297" s="12"/>
      <c r="F297" s="12"/>
      <c r="G297" s="12"/>
      <c r="H297" s="194"/>
      <c r="I297" s="12"/>
      <c r="J297" s="12"/>
      <c r="K297" s="12"/>
      <c r="L297" s="12"/>
      <c r="M297" s="12"/>
      <c r="N297" s="12"/>
      <c r="O297" s="12"/>
      <c r="P297" s="12"/>
      <c r="Q297" s="12"/>
      <c r="R297" s="12"/>
      <c r="S297" s="12"/>
      <c r="T297" s="12"/>
      <c r="U297" s="12"/>
      <c r="V297" s="12"/>
      <c r="W297" s="12"/>
      <c r="X297" s="12"/>
      <c r="Y297" s="12"/>
      <c r="Z297" s="12"/>
      <c r="AA297" s="12"/>
      <c r="AB297" s="12"/>
    </row>
    <row r="298" spans="1:28" ht="15.75" customHeight="1" x14ac:dyDescent="0.35">
      <c r="A298" s="12"/>
      <c r="B298" s="12"/>
      <c r="C298" s="12"/>
      <c r="D298" s="12"/>
      <c r="E298" s="12"/>
      <c r="F298" s="12"/>
      <c r="G298" s="12"/>
      <c r="H298" s="194"/>
      <c r="I298" s="12"/>
      <c r="J298" s="12"/>
      <c r="K298" s="12"/>
      <c r="L298" s="12"/>
      <c r="M298" s="12"/>
      <c r="N298" s="12"/>
      <c r="O298" s="12"/>
      <c r="P298" s="12"/>
      <c r="Q298" s="12"/>
      <c r="R298" s="12"/>
      <c r="S298" s="12"/>
      <c r="T298" s="12"/>
      <c r="U298" s="12"/>
      <c r="V298" s="12"/>
      <c r="W298" s="12"/>
      <c r="X298" s="12"/>
      <c r="Y298" s="12"/>
      <c r="Z298" s="12"/>
      <c r="AA298" s="12"/>
      <c r="AB298" s="12"/>
    </row>
    <row r="299" spans="1:28" ht="15.75" customHeight="1" x14ac:dyDescent="0.35">
      <c r="A299" s="12"/>
      <c r="B299" s="12"/>
      <c r="C299" s="12"/>
      <c r="D299" s="12"/>
      <c r="E299" s="12"/>
      <c r="F299" s="12"/>
      <c r="G299" s="12"/>
      <c r="H299" s="194"/>
      <c r="I299" s="12"/>
      <c r="J299" s="12"/>
      <c r="K299" s="12"/>
      <c r="L299" s="12"/>
      <c r="M299" s="12"/>
      <c r="N299" s="12"/>
      <c r="O299" s="12"/>
      <c r="P299" s="12"/>
      <c r="Q299" s="12"/>
      <c r="R299" s="12"/>
      <c r="S299" s="12"/>
      <c r="T299" s="12"/>
      <c r="U299" s="12"/>
      <c r="V299" s="12"/>
      <c r="W299" s="12"/>
      <c r="X299" s="12"/>
      <c r="Y299" s="12"/>
      <c r="Z299" s="12"/>
      <c r="AA299" s="12"/>
      <c r="AB299" s="12"/>
    </row>
    <row r="300" spans="1:28" ht="15.75" customHeight="1" x14ac:dyDescent="0.35">
      <c r="A300" s="12"/>
      <c r="B300" s="12"/>
      <c r="C300" s="12"/>
      <c r="D300" s="12"/>
      <c r="E300" s="12"/>
      <c r="F300" s="12"/>
      <c r="G300" s="12"/>
      <c r="H300" s="194"/>
      <c r="I300" s="12"/>
      <c r="J300" s="12"/>
      <c r="K300" s="12"/>
      <c r="L300" s="12"/>
      <c r="M300" s="12"/>
      <c r="N300" s="12"/>
      <c r="O300" s="12"/>
      <c r="P300" s="12"/>
      <c r="Q300" s="12"/>
      <c r="R300" s="12"/>
      <c r="S300" s="12"/>
      <c r="T300" s="12"/>
      <c r="U300" s="12"/>
      <c r="V300" s="12"/>
      <c r="W300" s="12"/>
      <c r="X300" s="12"/>
      <c r="Y300" s="12"/>
      <c r="Z300" s="12"/>
      <c r="AA300" s="12"/>
      <c r="AB300" s="12"/>
    </row>
    <row r="301" spans="1:28" ht="15.75" customHeight="1" x14ac:dyDescent="0.35">
      <c r="A301" s="12"/>
      <c r="B301" s="12"/>
      <c r="C301" s="12"/>
      <c r="D301" s="12"/>
      <c r="E301" s="12"/>
      <c r="F301" s="12"/>
      <c r="G301" s="12"/>
      <c r="H301" s="194"/>
      <c r="I301" s="12"/>
      <c r="J301" s="12"/>
      <c r="K301" s="12"/>
      <c r="L301" s="12"/>
      <c r="M301" s="12"/>
      <c r="N301" s="12"/>
      <c r="O301" s="12"/>
      <c r="P301" s="12"/>
      <c r="Q301" s="12"/>
      <c r="R301" s="12"/>
      <c r="S301" s="12"/>
      <c r="T301" s="12"/>
      <c r="U301" s="12"/>
      <c r="V301" s="12"/>
      <c r="W301" s="12"/>
      <c r="X301" s="12"/>
      <c r="Y301" s="12"/>
      <c r="Z301" s="12"/>
      <c r="AA301" s="12"/>
      <c r="AB301" s="12"/>
    </row>
    <row r="302" spans="1:28" ht="15.75" customHeight="1" x14ac:dyDescent="0.35">
      <c r="A302" s="12"/>
      <c r="B302" s="12"/>
      <c r="C302" s="12"/>
      <c r="D302" s="12"/>
      <c r="E302" s="12"/>
      <c r="F302" s="12"/>
      <c r="G302" s="12"/>
      <c r="H302" s="194"/>
      <c r="I302" s="12"/>
      <c r="J302" s="12"/>
      <c r="K302" s="12"/>
      <c r="L302" s="12"/>
      <c r="M302" s="12"/>
      <c r="N302" s="12"/>
      <c r="O302" s="12"/>
      <c r="P302" s="12"/>
      <c r="Q302" s="12"/>
      <c r="R302" s="12"/>
      <c r="S302" s="12"/>
      <c r="T302" s="12"/>
      <c r="U302" s="12"/>
      <c r="V302" s="12"/>
      <c r="W302" s="12"/>
      <c r="X302" s="12"/>
      <c r="Y302" s="12"/>
      <c r="Z302" s="12"/>
      <c r="AA302" s="12"/>
      <c r="AB302" s="12"/>
    </row>
    <row r="303" spans="1:28" ht="15.75" customHeight="1" x14ac:dyDescent="0.35">
      <c r="A303" s="12"/>
      <c r="B303" s="12"/>
      <c r="C303" s="12"/>
      <c r="D303" s="12"/>
      <c r="E303" s="12"/>
      <c r="F303" s="12"/>
      <c r="G303" s="12"/>
      <c r="H303" s="194"/>
      <c r="I303" s="12"/>
      <c r="J303" s="12"/>
      <c r="K303" s="12"/>
      <c r="L303" s="12"/>
      <c r="M303" s="12"/>
      <c r="N303" s="12"/>
      <c r="O303" s="12"/>
      <c r="P303" s="12"/>
      <c r="Q303" s="12"/>
      <c r="R303" s="12"/>
      <c r="S303" s="12"/>
      <c r="T303" s="12"/>
      <c r="U303" s="12"/>
      <c r="V303" s="12"/>
      <c r="W303" s="12"/>
      <c r="X303" s="12"/>
      <c r="Y303" s="12"/>
      <c r="Z303" s="12"/>
      <c r="AA303" s="12"/>
      <c r="AB303" s="12"/>
    </row>
    <row r="304" spans="1:28" ht="15.75" customHeight="1" x14ac:dyDescent="0.35">
      <c r="A304" s="12"/>
      <c r="B304" s="12"/>
      <c r="C304" s="12"/>
      <c r="D304" s="12"/>
      <c r="E304" s="12"/>
      <c r="F304" s="12"/>
      <c r="G304" s="12"/>
      <c r="H304" s="194"/>
      <c r="I304" s="12"/>
      <c r="J304" s="12"/>
      <c r="K304" s="12"/>
      <c r="L304" s="12"/>
      <c r="M304" s="12"/>
      <c r="N304" s="12"/>
      <c r="O304" s="12"/>
      <c r="P304" s="12"/>
      <c r="Q304" s="12"/>
      <c r="R304" s="12"/>
      <c r="S304" s="12"/>
      <c r="T304" s="12"/>
      <c r="U304" s="12"/>
      <c r="V304" s="12"/>
      <c r="W304" s="12"/>
      <c r="X304" s="12"/>
      <c r="Y304" s="12"/>
      <c r="Z304" s="12"/>
      <c r="AA304" s="12"/>
      <c r="AB304" s="12"/>
    </row>
    <row r="305" spans="1:28" ht="15.75" customHeight="1" x14ac:dyDescent="0.35">
      <c r="A305" s="12"/>
      <c r="B305" s="12"/>
      <c r="C305" s="12"/>
      <c r="D305" s="12"/>
      <c r="E305" s="12"/>
      <c r="F305" s="12"/>
      <c r="G305" s="12"/>
      <c r="H305" s="194"/>
      <c r="I305" s="12"/>
      <c r="J305" s="12"/>
      <c r="K305" s="12"/>
      <c r="L305" s="12"/>
      <c r="M305" s="12"/>
      <c r="N305" s="12"/>
      <c r="O305" s="12"/>
      <c r="P305" s="12"/>
      <c r="Q305" s="12"/>
      <c r="R305" s="12"/>
      <c r="S305" s="12"/>
      <c r="T305" s="12"/>
      <c r="U305" s="12"/>
      <c r="V305" s="12"/>
      <c r="W305" s="12"/>
      <c r="X305" s="12"/>
      <c r="Y305" s="12"/>
      <c r="Z305" s="12"/>
      <c r="AA305" s="12"/>
      <c r="AB305" s="12"/>
    </row>
    <row r="306" spans="1:28" ht="15.75" customHeight="1" x14ac:dyDescent="0.35">
      <c r="A306" s="12"/>
      <c r="B306" s="12"/>
      <c r="C306" s="12"/>
      <c r="D306" s="12"/>
      <c r="E306" s="12"/>
      <c r="F306" s="12"/>
      <c r="G306" s="12"/>
      <c r="H306" s="194"/>
      <c r="I306" s="12"/>
      <c r="J306" s="12"/>
      <c r="K306" s="12"/>
      <c r="L306" s="12"/>
      <c r="M306" s="12"/>
      <c r="N306" s="12"/>
      <c r="O306" s="12"/>
      <c r="P306" s="12"/>
      <c r="Q306" s="12"/>
      <c r="R306" s="12"/>
      <c r="S306" s="12"/>
      <c r="T306" s="12"/>
      <c r="U306" s="12"/>
      <c r="V306" s="12"/>
      <c r="W306" s="12"/>
      <c r="X306" s="12"/>
      <c r="Y306" s="12"/>
      <c r="Z306" s="12"/>
      <c r="AA306" s="12"/>
      <c r="AB306" s="12"/>
    </row>
    <row r="307" spans="1:28" ht="15.75" customHeight="1" x14ac:dyDescent="0.35">
      <c r="A307" s="12"/>
      <c r="B307" s="12"/>
      <c r="C307" s="12"/>
      <c r="D307" s="12"/>
      <c r="E307" s="12"/>
      <c r="F307" s="12"/>
      <c r="G307" s="12"/>
      <c r="H307" s="194"/>
      <c r="I307" s="12"/>
      <c r="J307" s="12"/>
      <c r="K307" s="12"/>
      <c r="L307" s="12"/>
      <c r="M307" s="12"/>
      <c r="N307" s="12"/>
      <c r="O307" s="12"/>
      <c r="P307" s="12"/>
      <c r="Q307" s="12"/>
      <c r="R307" s="12"/>
      <c r="S307" s="12"/>
      <c r="T307" s="12"/>
      <c r="U307" s="12"/>
      <c r="V307" s="12"/>
      <c r="W307" s="12"/>
      <c r="X307" s="12"/>
      <c r="Y307" s="12"/>
      <c r="Z307" s="12"/>
      <c r="AA307" s="12"/>
      <c r="AB307" s="12"/>
    </row>
    <row r="308" spans="1:28" ht="15.75" customHeight="1" x14ac:dyDescent="0.35">
      <c r="A308" s="12"/>
      <c r="B308" s="12"/>
      <c r="C308" s="12"/>
      <c r="D308" s="12"/>
      <c r="E308" s="12"/>
      <c r="F308" s="12"/>
      <c r="G308" s="12"/>
      <c r="H308" s="194"/>
      <c r="I308" s="12"/>
      <c r="J308" s="12"/>
      <c r="K308" s="12"/>
      <c r="L308" s="12"/>
      <c r="M308" s="12"/>
      <c r="N308" s="12"/>
      <c r="O308" s="12"/>
      <c r="P308" s="12"/>
      <c r="Q308" s="12"/>
      <c r="R308" s="12"/>
      <c r="S308" s="12"/>
      <c r="T308" s="12"/>
      <c r="U308" s="12"/>
      <c r="V308" s="12"/>
      <c r="W308" s="12"/>
      <c r="X308" s="12"/>
      <c r="Y308" s="12"/>
      <c r="Z308" s="12"/>
      <c r="AA308" s="12"/>
      <c r="AB308" s="12"/>
    </row>
    <row r="309" spans="1:28" ht="15.75" customHeight="1" x14ac:dyDescent="0.35">
      <c r="A309" s="12"/>
      <c r="B309" s="12"/>
      <c r="C309" s="12"/>
      <c r="D309" s="12"/>
      <c r="E309" s="12"/>
      <c r="F309" s="12"/>
      <c r="G309" s="12"/>
      <c r="H309" s="194"/>
      <c r="I309" s="12"/>
      <c r="J309" s="12"/>
      <c r="K309" s="12"/>
      <c r="L309" s="12"/>
      <c r="M309" s="12"/>
      <c r="N309" s="12"/>
      <c r="O309" s="12"/>
      <c r="P309" s="12"/>
      <c r="Q309" s="12"/>
      <c r="R309" s="12"/>
      <c r="S309" s="12"/>
      <c r="T309" s="12"/>
      <c r="U309" s="12"/>
      <c r="V309" s="12"/>
      <c r="W309" s="12"/>
      <c r="X309" s="12"/>
      <c r="Y309" s="12"/>
      <c r="Z309" s="12"/>
      <c r="AA309" s="12"/>
      <c r="AB309" s="12"/>
    </row>
    <row r="310" spans="1:28" ht="15.75" customHeight="1" x14ac:dyDescent="0.35">
      <c r="A310" s="12"/>
      <c r="B310" s="12"/>
      <c r="C310" s="12"/>
      <c r="D310" s="12"/>
      <c r="E310" s="12"/>
      <c r="F310" s="12"/>
      <c r="G310" s="12"/>
      <c r="H310" s="194"/>
      <c r="I310" s="12"/>
      <c r="J310" s="12"/>
      <c r="K310" s="12"/>
      <c r="L310" s="12"/>
      <c r="M310" s="12"/>
      <c r="N310" s="12"/>
      <c r="O310" s="12"/>
      <c r="P310" s="12"/>
      <c r="Q310" s="12"/>
      <c r="R310" s="12"/>
      <c r="S310" s="12"/>
      <c r="T310" s="12"/>
      <c r="U310" s="12"/>
      <c r="V310" s="12"/>
      <c r="W310" s="12"/>
      <c r="X310" s="12"/>
      <c r="Y310" s="12"/>
      <c r="Z310" s="12"/>
      <c r="AA310" s="12"/>
      <c r="AB310" s="12"/>
    </row>
    <row r="311" spans="1:28" ht="15.75" customHeight="1" x14ac:dyDescent="0.35">
      <c r="A311" s="12"/>
      <c r="B311" s="12"/>
      <c r="C311" s="12"/>
      <c r="D311" s="12"/>
      <c r="E311" s="12"/>
      <c r="F311" s="12"/>
      <c r="G311" s="12"/>
      <c r="H311" s="194"/>
      <c r="I311" s="12"/>
      <c r="J311" s="12"/>
      <c r="K311" s="12"/>
      <c r="L311" s="12"/>
      <c r="M311" s="12"/>
      <c r="N311" s="12"/>
      <c r="O311" s="12"/>
      <c r="P311" s="12"/>
      <c r="Q311" s="12"/>
      <c r="R311" s="12"/>
      <c r="S311" s="12"/>
      <c r="T311" s="12"/>
      <c r="U311" s="12"/>
      <c r="V311" s="12"/>
      <c r="W311" s="12"/>
      <c r="X311" s="12"/>
      <c r="Y311" s="12"/>
      <c r="Z311" s="12"/>
      <c r="AA311" s="12"/>
      <c r="AB311" s="12"/>
    </row>
    <row r="312" spans="1:28" ht="15.75" customHeight="1" x14ac:dyDescent="0.35">
      <c r="A312" s="12"/>
      <c r="B312" s="12"/>
      <c r="C312" s="12"/>
      <c r="D312" s="12"/>
      <c r="E312" s="12"/>
      <c r="F312" s="12"/>
      <c r="G312" s="12"/>
      <c r="H312" s="194"/>
      <c r="I312" s="12"/>
      <c r="J312" s="12"/>
      <c r="K312" s="12"/>
      <c r="L312" s="12"/>
      <c r="M312" s="12"/>
      <c r="N312" s="12"/>
      <c r="O312" s="12"/>
      <c r="P312" s="12"/>
      <c r="Q312" s="12"/>
      <c r="R312" s="12"/>
      <c r="S312" s="12"/>
      <c r="T312" s="12"/>
      <c r="U312" s="12"/>
      <c r="V312" s="12"/>
      <c r="W312" s="12"/>
      <c r="X312" s="12"/>
      <c r="Y312" s="12"/>
      <c r="Z312" s="12"/>
      <c r="AA312" s="12"/>
      <c r="AB312" s="12"/>
    </row>
    <row r="313" spans="1:28" ht="15.75" customHeight="1" x14ac:dyDescent="0.35">
      <c r="A313" s="12"/>
      <c r="B313" s="12"/>
      <c r="C313" s="12"/>
      <c r="D313" s="12"/>
      <c r="E313" s="12"/>
      <c r="F313" s="12"/>
      <c r="G313" s="12"/>
      <c r="H313" s="194"/>
      <c r="I313" s="12"/>
      <c r="J313" s="12"/>
      <c r="K313" s="12"/>
      <c r="L313" s="12"/>
      <c r="M313" s="12"/>
      <c r="N313" s="12"/>
      <c r="O313" s="12"/>
      <c r="P313" s="12"/>
      <c r="Q313" s="12"/>
      <c r="R313" s="12"/>
      <c r="S313" s="12"/>
      <c r="T313" s="12"/>
      <c r="U313" s="12"/>
      <c r="V313" s="12"/>
      <c r="W313" s="12"/>
      <c r="X313" s="12"/>
      <c r="Y313" s="12"/>
      <c r="Z313" s="12"/>
      <c r="AA313" s="12"/>
      <c r="AB313" s="12"/>
    </row>
    <row r="314" spans="1:28" ht="15.75" customHeight="1" x14ac:dyDescent="0.35">
      <c r="A314" s="12"/>
      <c r="B314" s="12"/>
      <c r="C314" s="12"/>
      <c r="D314" s="12"/>
      <c r="E314" s="12"/>
      <c r="F314" s="12"/>
      <c r="G314" s="12"/>
      <c r="H314" s="194"/>
      <c r="I314" s="12"/>
      <c r="J314" s="12"/>
      <c r="K314" s="12"/>
      <c r="L314" s="12"/>
      <c r="M314" s="12"/>
      <c r="N314" s="12"/>
      <c r="O314" s="12"/>
      <c r="P314" s="12"/>
      <c r="Q314" s="12"/>
      <c r="R314" s="12"/>
      <c r="S314" s="12"/>
      <c r="T314" s="12"/>
      <c r="U314" s="12"/>
      <c r="V314" s="12"/>
      <c r="W314" s="12"/>
      <c r="X314" s="12"/>
      <c r="Y314" s="12"/>
      <c r="Z314" s="12"/>
      <c r="AA314" s="12"/>
      <c r="AB314" s="12"/>
    </row>
    <row r="315" spans="1:28" ht="15.75" customHeight="1" x14ac:dyDescent="0.35">
      <c r="A315" s="12"/>
      <c r="B315" s="12"/>
      <c r="C315" s="12"/>
      <c r="D315" s="12"/>
      <c r="E315" s="12"/>
      <c r="F315" s="12"/>
      <c r="G315" s="12"/>
      <c r="H315" s="194"/>
      <c r="I315" s="12"/>
      <c r="J315" s="12"/>
      <c r="K315" s="12"/>
      <c r="L315" s="12"/>
      <c r="M315" s="12"/>
      <c r="N315" s="12"/>
      <c r="O315" s="12"/>
      <c r="P315" s="12"/>
      <c r="Q315" s="12"/>
      <c r="R315" s="12"/>
      <c r="S315" s="12"/>
      <c r="T315" s="12"/>
      <c r="U315" s="12"/>
      <c r="V315" s="12"/>
      <c r="W315" s="12"/>
      <c r="X315" s="12"/>
      <c r="Y315" s="12"/>
      <c r="Z315" s="12"/>
      <c r="AA315" s="12"/>
      <c r="AB315" s="12"/>
    </row>
    <row r="316" spans="1:28" ht="15.75" customHeight="1" x14ac:dyDescent="0.35">
      <c r="A316" s="12"/>
      <c r="B316" s="12"/>
      <c r="C316" s="12"/>
      <c r="D316" s="12"/>
      <c r="E316" s="12"/>
      <c r="F316" s="12"/>
      <c r="G316" s="12"/>
      <c r="H316" s="194"/>
      <c r="I316" s="12"/>
      <c r="J316" s="12"/>
      <c r="K316" s="12"/>
      <c r="L316" s="12"/>
      <c r="M316" s="12"/>
      <c r="N316" s="12"/>
      <c r="O316" s="12"/>
      <c r="P316" s="12"/>
      <c r="Q316" s="12"/>
      <c r="R316" s="12"/>
      <c r="S316" s="12"/>
      <c r="T316" s="12"/>
      <c r="U316" s="12"/>
      <c r="V316" s="12"/>
      <c r="W316" s="12"/>
      <c r="X316" s="12"/>
      <c r="Y316" s="12"/>
      <c r="Z316" s="12"/>
      <c r="AA316" s="12"/>
      <c r="AB316" s="12"/>
    </row>
    <row r="317" spans="1:28" ht="15.75" customHeight="1" x14ac:dyDescent="0.35">
      <c r="A317" s="12"/>
      <c r="B317" s="12"/>
      <c r="C317" s="12"/>
      <c r="D317" s="12"/>
      <c r="E317" s="12"/>
      <c r="F317" s="12"/>
      <c r="G317" s="12"/>
      <c r="H317" s="194"/>
      <c r="I317" s="12"/>
      <c r="J317" s="12"/>
      <c r="K317" s="12"/>
      <c r="L317" s="12"/>
      <c r="M317" s="12"/>
      <c r="N317" s="12"/>
      <c r="O317" s="12"/>
      <c r="P317" s="12"/>
      <c r="Q317" s="12"/>
      <c r="R317" s="12"/>
      <c r="S317" s="12"/>
      <c r="T317" s="12"/>
      <c r="U317" s="12"/>
      <c r="V317" s="12"/>
      <c r="W317" s="12"/>
      <c r="X317" s="12"/>
      <c r="Y317" s="12"/>
      <c r="Z317" s="12"/>
      <c r="AA317" s="12"/>
      <c r="AB317" s="12"/>
    </row>
    <row r="318" spans="1:28" ht="15.75" customHeight="1" x14ac:dyDescent="0.35">
      <c r="A318" s="12"/>
      <c r="B318" s="12"/>
      <c r="C318" s="12"/>
      <c r="D318" s="12"/>
      <c r="E318" s="12"/>
      <c r="F318" s="12"/>
      <c r="G318" s="12"/>
      <c r="H318" s="194"/>
      <c r="I318" s="12"/>
      <c r="J318" s="12"/>
      <c r="K318" s="12"/>
      <c r="L318" s="12"/>
      <c r="M318" s="12"/>
      <c r="N318" s="12"/>
      <c r="O318" s="12"/>
      <c r="P318" s="12"/>
      <c r="Q318" s="12"/>
      <c r="R318" s="12"/>
      <c r="S318" s="12"/>
      <c r="T318" s="12"/>
      <c r="U318" s="12"/>
      <c r="V318" s="12"/>
      <c r="W318" s="12"/>
      <c r="X318" s="12"/>
      <c r="Y318" s="12"/>
      <c r="Z318" s="12"/>
      <c r="AA318" s="12"/>
      <c r="AB318" s="12"/>
    </row>
    <row r="319" spans="1:28" ht="15.75" customHeight="1" x14ac:dyDescent="0.35">
      <c r="A319" s="12"/>
      <c r="B319" s="12"/>
      <c r="C319" s="12"/>
      <c r="D319" s="12"/>
      <c r="E319" s="12"/>
      <c r="F319" s="12"/>
      <c r="G319" s="12"/>
      <c r="H319" s="194"/>
      <c r="I319" s="12"/>
      <c r="J319" s="12"/>
      <c r="K319" s="12"/>
      <c r="L319" s="12"/>
      <c r="M319" s="12"/>
      <c r="N319" s="12"/>
      <c r="O319" s="12"/>
      <c r="P319" s="12"/>
      <c r="Q319" s="12"/>
      <c r="R319" s="12"/>
      <c r="S319" s="12"/>
      <c r="T319" s="12"/>
      <c r="U319" s="12"/>
      <c r="V319" s="12"/>
      <c r="W319" s="12"/>
      <c r="X319" s="12"/>
      <c r="Y319" s="12"/>
      <c r="Z319" s="12"/>
      <c r="AA319" s="12"/>
      <c r="AB319" s="12"/>
    </row>
    <row r="320" spans="1:28" ht="15.75" customHeight="1" x14ac:dyDescent="0.35">
      <c r="A320" s="12"/>
      <c r="B320" s="12"/>
      <c r="C320" s="12"/>
      <c r="D320" s="12"/>
      <c r="E320" s="12"/>
      <c r="F320" s="12"/>
      <c r="G320" s="12"/>
      <c r="H320" s="194"/>
      <c r="I320" s="12"/>
      <c r="J320" s="12"/>
      <c r="K320" s="12"/>
      <c r="L320" s="12"/>
      <c r="M320" s="12"/>
      <c r="N320" s="12"/>
      <c r="O320" s="12"/>
      <c r="P320" s="12"/>
      <c r="Q320" s="12"/>
      <c r="R320" s="12"/>
      <c r="S320" s="12"/>
      <c r="T320" s="12"/>
      <c r="U320" s="12"/>
      <c r="V320" s="12"/>
      <c r="W320" s="12"/>
      <c r="X320" s="12"/>
      <c r="Y320" s="12"/>
      <c r="Z320" s="12"/>
      <c r="AA320" s="12"/>
      <c r="AB320" s="12"/>
    </row>
    <row r="321" spans="1:28" ht="15.75" customHeight="1" x14ac:dyDescent="0.35">
      <c r="A321" s="12"/>
      <c r="B321" s="12"/>
      <c r="C321" s="12"/>
      <c r="D321" s="12"/>
      <c r="E321" s="12"/>
      <c r="F321" s="12"/>
      <c r="G321" s="12"/>
      <c r="H321" s="194"/>
      <c r="I321" s="12"/>
      <c r="J321" s="12"/>
      <c r="K321" s="12"/>
      <c r="L321" s="12"/>
      <c r="M321" s="12"/>
      <c r="N321" s="12"/>
      <c r="O321" s="12"/>
      <c r="P321" s="12"/>
      <c r="Q321" s="12"/>
      <c r="R321" s="12"/>
      <c r="S321" s="12"/>
      <c r="T321" s="12"/>
      <c r="U321" s="12"/>
      <c r="V321" s="12"/>
      <c r="W321" s="12"/>
      <c r="X321" s="12"/>
      <c r="Y321" s="12"/>
      <c r="Z321" s="12"/>
      <c r="AA321" s="12"/>
      <c r="AB321" s="12"/>
    </row>
    <row r="322" spans="1:28" ht="15.75" customHeight="1" x14ac:dyDescent="0.35">
      <c r="A322" s="12"/>
      <c r="B322" s="12"/>
      <c r="C322" s="12"/>
      <c r="D322" s="12"/>
      <c r="E322" s="12"/>
      <c r="F322" s="12"/>
      <c r="G322" s="12"/>
      <c r="H322" s="194"/>
      <c r="I322" s="12"/>
      <c r="J322" s="12"/>
      <c r="K322" s="12"/>
      <c r="L322" s="12"/>
      <c r="M322" s="12"/>
      <c r="N322" s="12"/>
      <c r="O322" s="12"/>
      <c r="P322" s="12"/>
      <c r="Q322" s="12"/>
      <c r="R322" s="12"/>
      <c r="S322" s="12"/>
      <c r="T322" s="12"/>
      <c r="U322" s="12"/>
      <c r="V322" s="12"/>
      <c r="W322" s="12"/>
      <c r="X322" s="12"/>
      <c r="Y322" s="12"/>
      <c r="Z322" s="12"/>
      <c r="AA322" s="12"/>
      <c r="AB322" s="12"/>
    </row>
    <row r="323" spans="1:28" ht="15.75" customHeight="1" x14ac:dyDescent="0.35">
      <c r="A323" s="12"/>
      <c r="B323" s="12"/>
      <c r="C323" s="12"/>
      <c r="D323" s="12"/>
      <c r="E323" s="12"/>
      <c r="F323" s="12"/>
      <c r="G323" s="12"/>
      <c r="H323" s="194"/>
      <c r="I323" s="12"/>
      <c r="J323" s="12"/>
      <c r="K323" s="12"/>
      <c r="L323" s="12"/>
      <c r="M323" s="12"/>
      <c r="N323" s="12"/>
      <c r="O323" s="12"/>
      <c r="P323" s="12"/>
      <c r="Q323" s="12"/>
      <c r="R323" s="12"/>
      <c r="S323" s="12"/>
      <c r="T323" s="12"/>
      <c r="U323" s="12"/>
      <c r="V323" s="12"/>
      <c r="W323" s="12"/>
      <c r="X323" s="12"/>
      <c r="Y323" s="12"/>
      <c r="Z323" s="12"/>
      <c r="AA323" s="12"/>
      <c r="AB323" s="12"/>
    </row>
    <row r="324" spans="1:28" ht="15.75" customHeight="1" x14ac:dyDescent="0.35">
      <c r="A324" s="12"/>
      <c r="B324" s="12"/>
      <c r="C324" s="12"/>
      <c r="D324" s="12"/>
      <c r="E324" s="12"/>
      <c r="F324" s="12"/>
      <c r="G324" s="12"/>
      <c r="H324" s="194"/>
      <c r="I324" s="12"/>
      <c r="J324" s="12"/>
      <c r="K324" s="12"/>
      <c r="L324" s="12"/>
      <c r="M324" s="12"/>
      <c r="N324" s="12"/>
      <c r="O324" s="12"/>
      <c r="P324" s="12"/>
      <c r="Q324" s="12"/>
      <c r="R324" s="12"/>
      <c r="S324" s="12"/>
      <c r="T324" s="12"/>
      <c r="U324" s="12"/>
      <c r="V324" s="12"/>
      <c r="W324" s="12"/>
      <c r="X324" s="12"/>
      <c r="Y324" s="12"/>
      <c r="Z324" s="12"/>
      <c r="AA324" s="12"/>
      <c r="AB324" s="12"/>
    </row>
    <row r="325" spans="1:28" ht="15.75" customHeight="1" x14ac:dyDescent="0.35">
      <c r="A325" s="12"/>
      <c r="B325" s="12"/>
      <c r="C325" s="12"/>
      <c r="D325" s="12"/>
      <c r="E325" s="12"/>
      <c r="F325" s="12"/>
      <c r="G325" s="12"/>
      <c r="H325" s="194"/>
      <c r="I325" s="12"/>
      <c r="J325" s="12"/>
      <c r="K325" s="12"/>
      <c r="L325" s="12"/>
      <c r="M325" s="12"/>
      <c r="N325" s="12"/>
      <c r="O325" s="12"/>
      <c r="P325" s="12"/>
      <c r="Q325" s="12"/>
      <c r="R325" s="12"/>
      <c r="S325" s="12"/>
      <c r="T325" s="12"/>
      <c r="U325" s="12"/>
      <c r="V325" s="12"/>
      <c r="W325" s="12"/>
      <c r="X325" s="12"/>
      <c r="Y325" s="12"/>
      <c r="Z325" s="12"/>
      <c r="AA325" s="12"/>
      <c r="AB325" s="12"/>
    </row>
    <row r="326" spans="1:28" ht="15.75" customHeight="1" x14ac:dyDescent="0.35">
      <c r="A326" s="12"/>
      <c r="B326" s="12"/>
      <c r="C326" s="12"/>
      <c r="D326" s="12"/>
      <c r="E326" s="12"/>
      <c r="F326" s="12"/>
      <c r="G326" s="12"/>
      <c r="H326" s="194"/>
      <c r="I326" s="12"/>
      <c r="J326" s="12"/>
      <c r="K326" s="12"/>
      <c r="L326" s="12"/>
      <c r="M326" s="12"/>
      <c r="N326" s="12"/>
      <c r="O326" s="12"/>
      <c r="P326" s="12"/>
      <c r="Q326" s="12"/>
      <c r="R326" s="12"/>
      <c r="S326" s="12"/>
      <c r="T326" s="12"/>
      <c r="U326" s="12"/>
      <c r="V326" s="12"/>
      <c r="W326" s="12"/>
      <c r="X326" s="12"/>
      <c r="Y326" s="12"/>
      <c r="Z326" s="12"/>
      <c r="AA326" s="12"/>
      <c r="AB326" s="12"/>
    </row>
    <row r="327" spans="1:28" ht="15.75" customHeight="1" x14ac:dyDescent="0.35">
      <c r="A327" s="12"/>
      <c r="B327" s="12"/>
      <c r="C327" s="12"/>
      <c r="D327" s="12"/>
      <c r="E327" s="12"/>
      <c r="F327" s="12"/>
      <c r="G327" s="12"/>
      <c r="H327" s="194"/>
      <c r="I327" s="12"/>
      <c r="J327" s="12"/>
      <c r="K327" s="12"/>
      <c r="L327" s="12"/>
      <c r="M327" s="12"/>
      <c r="N327" s="12"/>
      <c r="O327" s="12"/>
      <c r="P327" s="12"/>
      <c r="Q327" s="12"/>
      <c r="R327" s="12"/>
      <c r="S327" s="12"/>
      <c r="T327" s="12"/>
      <c r="U327" s="12"/>
      <c r="V327" s="12"/>
      <c r="W327" s="12"/>
      <c r="X327" s="12"/>
      <c r="Y327" s="12"/>
      <c r="Z327" s="12"/>
      <c r="AA327" s="12"/>
      <c r="AB327" s="12"/>
    </row>
    <row r="328" spans="1:28" ht="15.75" customHeight="1" x14ac:dyDescent="0.35">
      <c r="A328" s="12"/>
      <c r="B328" s="12"/>
      <c r="C328" s="12"/>
      <c r="D328" s="12"/>
      <c r="E328" s="12"/>
      <c r="F328" s="12"/>
      <c r="G328" s="12"/>
      <c r="H328" s="194"/>
      <c r="I328" s="12"/>
      <c r="J328" s="12"/>
      <c r="K328" s="12"/>
      <c r="L328" s="12"/>
      <c r="M328" s="12"/>
      <c r="N328" s="12"/>
      <c r="O328" s="12"/>
      <c r="P328" s="12"/>
      <c r="Q328" s="12"/>
      <c r="R328" s="12"/>
      <c r="S328" s="12"/>
      <c r="T328" s="12"/>
      <c r="U328" s="12"/>
      <c r="V328" s="12"/>
      <c r="W328" s="12"/>
      <c r="X328" s="12"/>
      <c r="Y328" s="12"/>
      <c r="Z328" s="12"/>
      <c r="AA328" s="12"/>
      <c r="AB328" s="12"/>
    </row>
    <row r="329" spans="1:28" ht="15.75" customHeight="1" x14ac:dyDescent="0.35">
      <c r="A329" s="12"/>
      <c r="B329" s="12"/>
      <c r="C329" s="12"/>
      <c r="D329" s="12"/>
      <c r="E329" s="12"/>
      <c r="F329" s="12"/>
      <c r="G329" s="12"/>
      <c r="H329" s="194"/>
      <c r="I329" s="12"/>
      <c r="J329" s="12"/>
      <c r="K329" s="12"/>
      <c r="L329" s="12"/>
      <c r="M329" s="12"/>
      <c r="N329" s="12"/>
      <c r="O329" s="12"/>
      <c r="P329" s="12"/>
      <c r="Q329" s="12"/>
      <c r="R329" s="12"/>
      <c r="S329" s="12"/>
      <c r="T329" s="12"/>
      <c r="U329" s="12"/>
      <c r="V329" s="12"/>
      <c r="W329" s="12"/>
      <c r="X329" s="12"/>
      <c r="Y329" s="12"/>
      <c r="Z329" s="12"/>
      <c r="AA329" s="12"/>
      <c r="AB329" s="12"/>
    </row>
    <row r="330" spans="1:28" ht="15.75" customHeight="1" x14ac:dyDescent="0.35">
      <c r="A330" s="12"/>
      <c r="B330" s="12"/>
      <c r="C330" s="12"/>
      <c r="D330" s="12"/>
      <c r="E330" s="12"/>
      <c r="F330" s="12"/>
      <c r="G330" s="12"/>
      <c r="H330" s="194"/>
      <c r="I330" s="12"/>
      <c r="J330" s="12"/>
      <c r="K330" s="12"/>
      <c r="L330" s="12"/>
      <c r="M330" s="12"/>
      <c r="N330" s="12"/>
      <c r="O330" s="12"/>
      <c r="P330" s="12"/>
      <c r="Q330" s="12"/>
      <c r="R330" s="12"/>
      <c r="S330" s="12"/>
      <c r="T330" s="12"/>
      <c r="U330" s="12"/>
      <c r="V330" s="12"/>
      <c r="W330" s="12"/>
      <c r="X330" s="12"/>
      <c r="Y330" s="12"/>
      <c r="Z330" s="12"/>
      <c r="AA330" s="12"/>
      <c r="AB330" s="12"/>
    </row>
    <row r="331" spans="1:28" ht="15.75" customHeight="1" x14ac:dyDescent="0.35">
      <c r="A331" s="12"/>
      <c r="B331" s="12"/>
      <c r="C331" s="12"/>
      <c r="D331" s="12"/>
      <c r="E331" s="12"/>
      <c r="F331" s="12"/>
      <c r="G331" s="12"/>
      <c r="H331" s="194"/>
      <c r="I331" s="12"/>
      <c r="J331" s="12"/>
      <c r="K331" s="12"/>
      <c r="L331" s="12"/>
      <c r="M331" s="12"/>
      <c r="N331" s="12"/>
      <c r="O331" s="12"/>
      <c r="P331" s="12"/>
      <c r="Q331" s="12"/>
      <c r="R331" s="12"/>
      <c r="S331" s="12"/>
      <c r="T331" s="12"/>
      <c r="U331" s="12"/>
      <c r="V331" s="12"/>
      <c r="W331" s="12"/>
      <c r="X331" s="12"/>
      <c r="Y331" s="12"/>
      <c r="Z331" s="12"/>
      <c r="AA331" s="12"/>
      <c r="AB331" s="12"/>
    </row>
    <row r="332" spans="1:28" ht="15.75" customHeight="1" x14ac:dyDescent="0.35">
      <c r="A332" s="12"/>
      <c r="B332" s="12"/>
      <c r="C332" s="12"/>
      <c r="D332" s="12"/>
      <c r="E332" s="12"/>
      <c r="F332" s="12"/>
      <c r="G332" s="12"/>
      <c r="H332" s="194"/>
      <c r="I332" s="12"/>
      <c r="J332" s="12"/>
      <c r="K332" s="12"/>
      <c r="L332" s="12"/>
      <c r="M332" s="12"/>
      <c r="N332" s="12"/>
      <c r="O332" s="12"/>
      <c r="P332" s="12"/>
      <c r="Q332" s="12"/>
      <c r="R332" s="12"/>
      <c r="S332" s="12"/>
      <c r="T332" s="12"/>
      <c r="U332" s="12"/>
      <c r="V332" s="12"/>
      <c r="W332" s="12"/>
      <c r="X332" s="12"/>
      <c r="Y332" s="12"/>
      <c r="Z332" s="12"/>
      <c r="AA332" s="12"/>
      <c r="AB332" s="12"/>
    </row>
    <row r="333" spans="1:28" ht="15.75" customHeight="1" x14ac:dyDescent="0.35">
      <c r="A333" s="12"/>
      <c r="B333" s="12"/>
      <c r="C333" s="12"/>
      <c r="D333" s="12"/>
      <c r="E333" s="12"/>
      <c r="F333" s="12"/>
      <c r="G333" s="12"/>
      <c r="H333" s="194"/>
      <c r="I333" s="12"/>
      <c r="J333" s="12"/>
      <c r="K333" s="12"/>
      <c r="L333" s="12"/>
      <c r="M333" s="12"/>
      <c r="N333" s="12"/>
      <c r="O333" s="12"/>
      <c r="P333" s="12"/>
      <c r="Q333" s="12"/>
      <c r="R333" s="12"/>
      <c r="S333" s="12"/>
      <c r="T333" s="12"/>
      <c r="U333" s="12"/>
      <c r="V333" s="12"/>
      <c r="W333" s="12"/>
      <c r="X333" s="12"/>
      <c r="Y333" s="12"/>
      <c r="Z333" s="12"/>
      <c r="AA333" s="12"/>
      <c r="AB333" s="12"/>
    </row>
    <row r="334" spans="1:28" ht="15.75" customHeight="1" x14ac:dyDescent="0.35">
      <c r="A334" s="12"/>
      <c r="B334" s="12"/>
      <c r="C334" s="12"/>
      <c r="D334" s="12"/>
      <c r="E334" s="12"/>
      <c r="F334" s="12"/>
      <c r="G334" s="12"/>
      <c r="H334" s="194"/>
      <c r="I334" s="12"/>
      <c r="J334" s="12"/>
      <c r="K334" s="12"/>
      <c r="L334" s="12"/>
      <c r="M334" s="12"/>
      <c r="N334" s="12"/>
      <c r="O334" s="12"/>
      <c r="P334" s="12"/>
      <c r="Q334" s="12"/>
      <c r="R334" s="12"/>
      <c r="S334" s="12"/>
      <c r="T334" s="12"/>
      <c r="U334" s="12"/>
      <c r="V334" s="12"/>
      <c r="W334" s="12"/>
      <c r="X334" s="12"/>
      <c r="Y334" s="12"/>
      <c r="Z334" s="12"/>
      <c r="AA334" s="12"/>
      <c r="AB334" s="12"/>
    </row>
    <row r="335" spans="1:28" ht="15.75" customHeight="1" x14ac:dyDescent="0.35">
      <c r="A335" s="12"/>
      <c r="B335" s="12"/>
      <c r="C335" s="12"/>
      <c r="D335" s="12"/>
      <c r="E335" s="12"/>
      <c r="F335" s="12"/>
      <c r="G335" s="12"/>
      <c r="H335" s="194"/>
      <c r="I335" s="12"/>
      <c r="J335" s="12"/>
      <c r="K335" s="12"/>
      <c r="L335" s="12"/>
      <c r="M335" s="12"/>
      <c r="N335" s="12"/>
      <c r="O335" s="12"/>
      <c r="P335" s="12"/>
      <c r="Q335" s="12"/>
      <c r="R335" s="12"/>
      <c r="S335" s="12"/>
      <c r="T335" s="12"/>
      <c r="U335" s="12"/>
      <c r="V335" s="12"/>
      <c r="W335" s="12"/>
      <c r="X335" s="12"/>
      <c r="Y335" s="12"/>
      <c r="Z335" s="12"/>
      <c r="AA335" s="12"/>
      <c r="AB335" s="12"/>
    </row>
    <row r="336" spans="1:28" ht="15.75" customHeight="1" x14ac:dyDescent="0.35">
      <c r="A336" s="12"/>
      <c r="B336" s="12"/>
      <c r="C336" s="12"/>
      <c r="D336" s="12"/>
      <c r="E336" s="12"/>
      <c r="F336" s="12"/>
      <c r="G336" s="12"/>
      <c r="H336" s="194"/>
      <c r="I336" s="12"/>
      <c r="J336" s="12"/>
      <c r="K336" s="12"/>
      <c r="L336" s="12"/>
      <c r="M336" s="12"/>
      <c r="N336" s="12"/>
      <c r="O336" s="12"/>
      <c r="P336" s="12"/>
      <c r="Q336" s="12"/>
      <c r="R336" s="12"/>
      <c r="S336" s="12"/>
      <c r="T336" s="12"/>
      <c r="U336" s="12"/>
      <c r="V336" s="12"/>
      <c r="W336" s="12"/>
      <c r="X336" s="12"/>
      <c r="Y336" s="12"/>
      <c r="Z336" s="12"/>
      <c r="AA336" s="12"/>
      <c r="AB336" s="12"/>
    </row>
    <row r="337" spans="1:28" ht="15.75" customHeight="1" x14ac:dyDescent="0.35">
      <c r="A337" s="12"/>
      <c r="B337" s="12"/>
      <c r="C337" s="12"/>
      <c r="D337" s="12"/>
      <c r="E337" s="12"/>
      <c r="F337" s="12"/>
      <c r="G337" s="12"/>
      <c r="H337" s="194"/>
      <c r="I337" s="12"/>
      <c r="J337" s="12"/>
      <c r="K337" s="12"/>
      <c r="L337" s="12"/>
      <c r="M337" s="12"/>
      <c r="N337" s="12"/>
      <c r="O337" s="12"/>
      <c r="P337" s="12"/>
      <c r="Q337" s="12"/>
      <c r="R337" s="12"/>
      <c r="S337" s="12"/>
      <c r="T337" s="12"/>
      <c r="U337" s="12"/>
      <c r="V337" s="12"/>
      <c r="W337" s="12"/>
      <c r="X337" s="12"/>
      <c r="Y337" s="12"/>
      <c r="Z337" s="12"/>
      <c r="AA337" s="12"/>
      <c r="AB337" s="12"/>
    </row>
    <row r="338" spans="1:28" ht="15.75" customHeight="1" x14ac:dyDescent="0.35">
      <c r="A338" s="12"/>
      <c r="B338" s="12"/>
      <c r="C338" s="12"/>
      <c r="D338" s="12"/>
      <c r="E338" s="12"/>
      <c r="F338" s="12"/>
      <c r="G338" s="12"/>
      <c r="H338" s="194"/>
      <c r="I338" s="12"/>
      <c r="J338" s="12"/>
      <c r="K338" s="12"/>
      <c r="L338" s="12"/>
      <c r="M338" s="12"/>
      <c r="N338" s="12"/>
      <c r="O338" s="12"/>
      <c r="P338" s="12"/>
      <c r="Q338" s="12"/>
      <c r="R338" s="12"/>
      <c r="S338" s="12"/>
      <c r="T338" s="12"/>
      <c r="U338" s="12"/>
      <c r="V338" s="12"/>
      <c r="W338" s="12"/>
      <c r="X338" s="12"/>
      <c r="Y338" s="12"/>
      <c r="Z338" s="12"/>
      <c r="AA338" s="12"/>
      <c r="AB338" s="12"/>
    </row>
    <row r="339" spans="1:28" ht="15.75" customHeight="1" x14ac:dyDescent="0.35">
      <c r="A339" s="12"/>
      <c r="B339" s="12"/>
      <c r="C339" s="12"/>
      <c r="D339" s="12"/>
      <c r="E339" s="12"/>
      <c r="F339" s="12"/>
      <c r="G339" s="12"/>
      <c r="H339" s="194"/>
      <c r="I339" s="12"/>
      <c r="J339" s="12"/>
      <c r="K339" s="12"/>
      <c r="L339" s="12"/>
      <c r="M339" s="12"/>
      <c r="N339" s="12"/>
      <c r="O339" s="12"/>
      <c r="P339" s="12"/>
      <c r="Q339" s="12"/>
      <c r="R339" s="12"/>
      <c r="S339" s="12"/>
      <c r="T339" s="12"/>
      <c r="U339" s="12"/>
      <c r="V339" s="12"/>
      <c r="W339" s="12"/>
      <c r="X339" s="12"/>
      <c r="Y339" s="12"/>
      <c r="Z339" s="12"/>
      <c r="AA339" s="12"/>
      <c r="AB339" s="12"/>
    </row>
    <row r="340" spans="1:28" ht="15.75" customHeight="1" x14ac:dyDescent="0.35">
      <c r="A340" s="12"/>
      <c r="B340" s="12"/>
      <c r="C340" s="12"/>
      <c r="D340" s="12"/>
      <c r="E340" s="12"/>
      <c r="F340" s="12"/>
      <c r="G340" s="12"/>
      <c r="H340" s="194"/>
      <c r="I340" s="12"/>
      <c r="J340" s="12"/>
      <c r="K340" s="12"/>
      <c r="L340" s="12"/>
      <c r="M340" s="12"/>
      <c r="N340" s="12"/>
      <c r="O340" s="12"/>
      <c r="P340" s="12"/>
      <c r="Q340" s="12"/>
      <c r="R340" s="12"/>
      <c r="S340" s="12"/>
      <c r="T340" s="12"/>
      <c r="U340" s="12"/>
      <c r="V340" s="12"/>
      <c r="W340" s="12"/>
      <c r="X340" s="12"/>
      <c r="Y340" s="12"/>
      <c r="Z340" s="12"/>
      <c r="AA340" s="12"/>
      <c r="AB340" s="12"/>
    </row>
    <row r="341" spans="1:28" ht="15.75" customHeight="1" x14ac:dyDescent="0.35">
      <c r="A341" s="12"/>
      <c r="B341" s="12"/>
      <c r="C341" s="12"/>
      <c r="D341" s="12"/>
      <c r="E341" s="12"/>
      <c r="F341" s="12"/>
      <c r="G341" s="12"/>
      <c r="H341" s="194"/>
      <c r="I341" s="12"/>
      <c r="J341" s="12"/>
      <c r="K341" s="12"/>
      <c r="L341" s="12"/>
      <c r="M341" s="12"/>
      <c r="N341" s="12"/>
      <c r="O341" s="12"/>
      <c r="P341" s="12"/>
      <c r="Q341" s="12"/>
      <c r="R341" s="12"/>
      <c r="S341" s="12"/>
      <c r="T341" s="12"/>
      <c r="U341" s="12"/>
      <c r="V341" s="12"/>
      <c r="W341" s="12"/>
      <c r="X341" s="12"/>
      <c r="Y341" s="12"/>
      <c r="Z341" s="12"/>
      <c r="AA341" s="12"/>
      <c r="AB341" s="12"/>
    </row>
    <row r="342" spans="1:28" ht="15.75" customHeight="1" x14ac:dyDescent="0.35">
      <c r="A342" s="12"/>
      <c r="B342" s="12"/>
      <c r="C342" s="12"/>
      <c r="D342" s="12"/>
      <c r="E342" s="12"/>
      <c r="F342" s="12"/>
      <c r="G342" s="12"/>
      <c r="H342" s="194"/>
      <c r="I342" s="12"/>
      <c r="J342" s="12"/>
      <c r="K342" s="12"/>
      <c r="L342" s="12"/>
      <c r="M342" s="12"/>
      <c r="N342" s="12"/>
      <c r="O342" s="12"/>
      <c r="P342" s="12"/>
      <c r="Q342" s="12"/>
      <c r="R342" s="12"/>
      <c r="S342" s="12"/>
      <c r="T342" s="12"/>
      <c r="U342" s="12"/>
      <c r="V342" s="12"/>
      <c r="W342" s="12"/>
      <c r="X342" s="12"/>
      <c r="Y342" s="12"/>
      <c r="Z342" s="12"/>
      <c r="AA342" s="12"/>
      <c r="AB342" s="12"/>
    </row>
    <row r="343" spans="1:28" ht="15.75" customHeight="1" x14ac:dyDescent="0.35">
      <c r="A343" s="12"/>
      <c r="B343" s="12"/>
      <c r="C343" s="12"/>
      <c r="D343" s="12"/>
      <c r="E343" s="12"/>
      <c r="F343" s="12"/>
      <c r="G343" s="12"/>
      <c r="H343" s="194"/>
      <c r="I343" s="12"/>
      <c r="J343" s="12"/>
      <c r="K343" s="12"/>
      <c r="L343" s="12"/>
      <c r="M343" s="12"/>
      <c r="N343" s="12"/>
      <c r="O343" s="12"/>
      <c r="P343" s="12"/>
      <c r="Q343" s="12"/>
      <c r="R343" s="12"/>
      <c r="S343" s="12"/>
      <c r="T343" s="12"/>
      <c r="U343" s="12"/>
      <c r="V343" s="12"/>
      <c r="W343" s="12"/>
      <c r="X343" s="12"/>
      <c r="Y343" s="12"/>
      <c r="Z343" s="12"/>
      <c r="AA343" s="12"/>
      <c r="AB343" s="12"/>
    </row>
    <row r="344" spans="1:28" ht="15.75" customHeight="1" x14ac:dyDescent="0.35">
      <c r="A344" s="12"/>
      <c r="B344" s="12"/>
      <c r="C344" s="12"/>
      <c r="D344" s="12"/>
      <c r="E344" s="12"/>
      <c r="F344" s="12"/>
      <c r="G344" s="12"/>
      <c r="H344" s="194"/>
      <c r="I344" s="12"/>
      <c r="J344" s="12"/>
      <c r="K344" s="12"/>
      <c r="L344" s="12"/>
      <c r="M344" s="12"/>
      <c r="N344" s="12"/>
      <c r="O344" s="12"/>
      <c r="P344" s="12"/>
      <c r="Q344" s="12"/>
      <c r="R344" s="12"/>
      <c r="S344" s="12"/>
      <c r="T344" s="12"/>
      <c r="U344" s="12"/>
      <c r="V344" s="12"/>
      <c r="W344" s="12"/>
      <c r="X344" s="12"/>
      <c r="Y344" s="12"/>
      <c r="Z344" s="12"/>
      <c r="AA344" s="12"/>
      <c r="AB344" s="12"/>
    </row>
    <row r="345" spans="1:28" ht="15.75" customHeight="1" x14ac:dyDescent="0.35">
      <c r="A345" s="12"/>
      <c r="B345" s="12"/>
      <c r="C345" s="12"/>
      <c r="D345" s="12"/>
      <c r="E345" s="12"/>
      <c r="F345" s="12"/>
      <c r="G345" s="12"/>
      <c r="H345" s="194"/>
      <c r="I345" s="12"/>
      <c r="J345" s="12"/>
      <c r="K345" s="12"/>
      <c r="L345" s="12"/>
      <c r="M345" s="12"/>
      <c r="N345" s="12"/>
      <c r="O345" s="12"/>
      <c r="P345" s="12"/>
      <c r="Q345" s="12"/>
      <c r="R345" s="12"/>
      <c r="S345" s="12"/>
      <c r="T345" s="12"/>
      <c r="U345" s="12"/>
      <c r="V345" s="12"/>
      <c r="W345" s="12"/>
      <c r="X345" s="12"/>
      <c r="Y345" s="12"/>
      <c r="Z345" s="12"/>
      <c r="AA345" s="12"/>
      <c r="AB345" s="12"/>
    </row>
    <row r="346" spans="1:28" ht="15.75" customHeight="1" x14ac:dyDescent="0.35">
      <c r="A346" s="12"/>
      <c r="B346" s="12"/>
      <c r="C346" s="12"/>
      <c r="D346" s="12"/>
      <c r="E346" s="12"/>
      <c r="F346" s="12"/>
      <c r="G346" s="12"/>
      <c r="H346" s="194"/>
      <c r="I346" s="12"/>
      <c r="J346" s="12"/>
      <c r="K346" s="12"/>
      <c r="L346" s="12"/>
      <c r="M346" s="12"/>
      <c r="N346" s="12"/>
      <c r="O346" s="12"/>
      <c r="P346" s="12"/>
      <c r="Q346" s="12"/>
      <c r="R346" s="12"/>
      <c r="S346" s="12"/>
      <c r="T346" s="12"/>
      <c r="U346" s="12"/>
      <c r="V346" s="12"/>
      <c r="W346" s="12"/>
      <c r="X346" s="12"/>
      <c r="Y346" s="12"/>
      <c r="Z346" s="12"/>
      <c r="AA346" s="12"/>
      <c r="AB346" s="12"/>
    </row>
    <row r="347" spans="1:28" ht="15.75" customHeight="1" x14ac:dyDescent="0.35">
      <c r="A347" s="12"/>
      <c r="B347" s="12"/>
      <c r="C347" s="12"/>
      <c r="D347" s="12"/>
      <c r="E347" s="12"/>
      <c r="F347" s="12"/>
      <c r="G347" s="12"/>
      <c r="H347" s="194"/>
      <c r="I347" s="12"/>
      <c r="J347" s="12"/>
      <c r="K347" s="12"/>
      <c r="L347" s="12"/>
      <c r="M347" s="12"/>
      <c r="N347" s="12"/>
      <c r="O347" s="12"/>
      <c r="P347" s="12"/>
      <c r="Q347" s="12"/>
      <c r="R347" s="12"/>
      <c r="S347" s="12"/>
      <c r="T347" s="12"/>
      <c r="U347" s="12"/>
      <c r="V347" s="12"/>
      <c r="W347" s="12"/>
      <c r="X347" s="12"/>
      <c r="Y347" s="12"/>
      <c r="Z347" s="12"/>
      <c r="AA347" s="12"/>
      <c r="AB347" s="12"/>
    </row>
    <row r="348" spans="1:28" ht="15.75" customHeight="1" x14ac:dyDescent="0.35">
      <c r="A348" s="12"/>
      <c r="B348" s="12"/>
      <c r="C348" s="12"/>
      <c r="D348" s="12"/>
      <c r="E348" s="12"/>
      <c r="F348" s="12"/>
      <c r="G348" s="12"/>
      <c r="H348" s="194"/>
      <c r="I348" s="12"/>
      <c r="J348" s="12"/>
      <c r="K348" s="12"/>
      <c r="L348" s="12"/>
      <c r="M348" s="12"/>
      <c r="N348" s="12"/>
      <c r="O348" s="12"/>
      <c r="P348" s="12"/>
      <c r="Q348" s="12"/>
      <c r="R348" s="12"/>
      <c r="S348" s="12"/>
      <c r="T348" s="12"/>
      <c r="U348" s="12"/>
      <c r="V348" s="12"/>
      <c r="W348" s="12"/>
      <c r="X348" s="12"/>
      <c r="Y348" s="12"/>
      <c r="Z348" s="12"/>
      <c r="AA348" s="12"/>
      <c r="AB348" s="12"/>
    </row>
    <row r="349" spans="1:28" ht="15.75" customHeight="1" x14ac:dyDescent="0.35">
      <c r="A349" s="12"/>
      <c r="B349" s="12"/>
      <c r="C349" s="12"/>
      <c r="D349" s="12"/>
      <c r="E349" s="12"/>
      <c r="F349" s="12"/>
      <c r="G349" s="12"/>
      <c r="H349" s="194"/>
      <c r="I349" s="12"/>
      <c r="J349" s="12"/>
      <c r="K349" s="12"/>
      <c r="L349" s="12"/>
      <c r="M349" s="12"/>
      <c r="N349" s="12"/>
      <c r="O349" s="12"/>
      <c r="P349" s="12"/>
      <c r="Q349" s="12"/>
      <c r="R349" s="12"/>
      <c r="S349" s="12"/>
      <c r="T349" s="12"/>
      <c r="U349" s="12"/>
      <c r="V349" s="12"/>
      <c r="W349" s="12"/>
      <c r="X349" s="12"/>
      <c r="Y349" s="12"/>
      <c r="Z349" s="12"/>
      <c r="AA349" s="12"/>
      <c r="AB349" s="12"/>
    </row>
    <row r="350" spans="1:28" ht="15.75" customHeight="1" x14ac:dyDescent="0.35">
      <c r="A350" s="12"/>
      <c r="B350" s="12"/>
      <c r="C350" s="12"/>
      <c r="D350" s="12"/>
      <c r="E350" s="12"/>
      <c r="F350" s="12"/>
      <c r="G350" s="12"/>
      <c r="H350" s="194"/>
      <c r="I350" s="12"/>
      <c r="J350" s="12"/>
      <c r="K350" s="12"/>
      <c r="L350" s="12"/>
      <c r="M350" s="12"/>
      <c r="N350" s="12"/>
      <c r="O350" s="12"/>
      <c r="P350" s="12"/>
      <c r="Q350" s="12"/>
      <c r="R350" s="12"/>
      <c r="S350" s="12"/>
      <c r="T350" s="12"/>
      <c r="U350" s="12"/>
      <c r="V350" s="12"/>
      <c r="W350" s="12"/>
      <c r="X350" s="12"/>
      <c r="Y350" s="12"/>
      <c r="Z350" s="12"/>
      <c r="AA350" s="12"/>
      <c r="AB350" s="12"/>
    </row>
    <row r="351" spans="1:28" ht="15.75" customHeight="1" x14ac:dyDescent="0.35">
      <c r="A351" s="12"/>
      <c r="B351" s="12"/>
      <c r="C351" s="12"/>
      <c r="D351" s="12"/>
      <c r="E351" s="12"/>
      <c r="F351" s="12"/>
      <c r="G351" s="12"/>
      <c r="H351" s="194"/>
      <c r="I351" s="12"/>
      <c r="J351" s="12"/>
      <c r="K351" s="12"/>
      <c r="L351" s="12"/>
      <c r="M351" s="12"/>
      <c r="N351" s="12"/>
      <c r="O351" s="12"/>
      <c r="P351" s="12"/>
      <c r="Q351" s="12"/>
      <c r="R351" s="12"/>
      <c r="S351" s="12"/>
      <c r="T351" s="12"/>
      <c r="U351" s="12"/>
      <c r="V351" s="12"/>
      <c r="W351" s="12"/>
      <c r="X351" s="12"/>
      <c r="Y351" s="12"/>
      <c r="Z351" s="12"/>
      <c r="AA351" s="12"/>
      <c r="AB351" s="12"/>
    </row>
    <row r="352" spans="1:28" ht="15.75" customHeight="1" x14ac:dyDescent="0.35">
      <c r="A352" s="12"/>
      <c r="B352" s="12"/>
      <c r="C352" s="12"/>
      <c r="D352" s="12"/>
      <c r="E352" s="12"/>
      <c r="F352" s="12"/>
      <c r="G352" s="12"/>
      <c r="H352" s="194"/>
      <c r="I352" s="12"/>
      <c r="J352" s="12"/>
      <c r="K352" s="12"/>
      <c r="L352" s="12"/>
      <c r="M352" s="12"/>
      <c r="N352" s="12"/>
      <c r="O352" s="12"/>
      <c r="P352" s="12"/>
      <c r="Q352" s="12"/>
      <c r="R352" s="12"/>
      <c r="S352" s="12"/>
      <c r="T352" s="12"/>
      <c r="U352" s="12"/>
      <c r="V352" s="12"/>
      <c r="W352" s="12"/>
      <c r="X352" s="12"/>
      <c r="Y352" s="12"/>
      <c r="Z352" s="12"/>
      <c r="AA352" s="12"/>
      <c r="AB352" s="12"/>
    </row>
    <row r="353" spans="1:28" ht="15.75" customHeight="1" x14ac:dyDescent="0.35">
      <c r="A353" s="12"/>
      <c r="B353" s="12"/>
      <c r="C353" s="12"/>
      <c r="D353" s="12"/>
      <c r="E353" s="12"/>
      <c r="F353" s="12"/>
      <c r="G353" s="12"/>
      <c r="H353" s="194"/>
      <c r="I353" s="12"/>
      <c r="J353" s="12"/>
      <c r="K353" s="12"/>
      <c r="L353" s="12"/>
      <c r="M353" s="12"/>
      <c r="N353" s="12"/>
      <c r="O353" s="12"/>
      <c r="P353" s="12"/>
      <c r="Q353" s="12"/>
      <c r="R353" s="12"/>
      <c r="S353" s="12"/>
      <c r="T353" s="12"/>
      <c r="U353" s="12"/>
      <c r="V353" s="12"/>
      <c r="W353" s="12"/>
      <c r="X353" s="12"/>
      <c r="Y353" s="12"/>
      <c r="Z353" s="12"/>
      <c r="AA353" s="12"/>
      <c r="AB353" s="12"/>
    </row>
    <row r="354" spans="1:28" ht="15.75" customHeight="1" x14ac:dyDescent="0.35">
      <c r="A354" s="12"/>
      <c r="B354" s="12"/>
      <c r="C354" s="12"/>
      <c r="D354" s="12"/>
      <c r="E354" s="12"/>
      <c r="F354" s="12"/>
      <c r="G354" s="12"/>
      <c r="H354" s="194"/>
      <c r="I354" s="12"/>
      <c r="J354" s="12"/>
      <c r="K354" s="12"/>
      <c r="L354" s="12"/>
      <c r="M354" s="12"/>
      <c r="N354" s="12"/>
      <c r="O354" s="12"/>
      <c r="P354" s="12"/>
      <c r="Q354" s="12"/>
      <c r="R354" s="12"/>
      <c r="S354" s="12"/>
      <c r="T354" s="12"/>
      <c r="U354" s="12"/>
      <c r="V354" s="12"/>
      <c r="W354" s="12"/>
      <c r="X354" s="12"/>
      <c r="Y354" s="12"/>
      <c r="Z354" s="12"/>
      <c r="AA354" s="12"/>
      <c r="AB354" s="12"/>
    </row>
    <row r="355" spans="1:28" ht="15.75" customHeight="1" x14ac:dyDescent="0.35">
      <c r="A355" s="12"/>
      <c r="B355" s="12"/>
      <c r="C355" s="12"/>
      <c r="D355" s="12"/>
      <c r="E355" s="12"/>
      <c r="F355" s="12"/>
      <c r="G355" s="12"/>
      <c r="H355" s="194"/>
      <c r="I355" s="12"/>
      <c r="J355" s="12"/>
      <c r="K355" s="12"/>
      <c r="L355" s="12"/>
      <c r="M355" s="12"/>
      <c r="N355" s="12"/>
      <c r="O355" s="12"/>
      <c r="P355" s="12"/>
      <c r="Q355" s="12"/>
      <c r="R355" s="12"/>
      <c r="S355" s="12"/>
      <c r="T355" s="12"/>
      <c r="U355" s="12"/>
      <c r="V355" s="12"/>
      <c r="W355" s="12"/>
      <c r="X355" s="12"/>
      <c r="Y355" s="12"/>
      <c r="Z355" s="12"/>
      <c r="AA355" s="12"/>
      <c r="AB355" s="12"/>
    </row>
    <row r="356" spans="1:28" ht="15.75" customHeight="1" x14ac:dyDescent="0.35">
      <c r="A356" s="12"/>
      <c r="B356" s="12"/>
      <c r="C356" s="12"/>
      <c r="D356" s="12"/>
      <c r="E356" s="12"/>
      <c r="F356" s="12"/>
      <c r="G356" s="12"/>
      <c r="H356" s="194"/>
      <c r="I356" s="12"/>
      <c r="J356" s="12"/>
      <c r="K356" s="12"/>
      <c r="L356" s="12"/>
      <c r="M356" s="12"/>
      <c r="N356" s="12"/>
      <c r="O356" s="12"/>
      <c r="P356" s="12"/>
      <c r="Q356" s="12"/>
      <c r="R356" s="12"/>
      <c r="S356" s="12"/>
      <c r="T356" s="12"/>
      <c r="U356" s="12"/>
      <c r="V356" s="12"/>
      <c r="W356" s="12"/>
      <c r="X356" s="12"/>
      <c r="Y356" s="12"/>
      <c r="Z356" s="12"/>
      <c r="AA356" s="12"/>
      <c r="AB356" s="12"/>
    </row>
    <row r="357" spans="1:28" ht="15.75" customHeight="1" x14ac:dyDescent="0.35">
      <c r="A357" s="12"/>
      <c r="B357" s="12"/>
      <c r="C357" s="12"/>
      <c r="D357" s="12"/>
      <c r="E357" s="12"/>
      <c r="F357" s="12"/>
      <c r="G357" s="12"/>
      <c r="H357" s="194"/>
      <c r="I357" s="12"/>
      <c r="J357" s="12"/>
      <c r="K357" s="12"/>
      <c r="L357" s="12"/>
      <c r="M357" s="12"/>
      <c r="N357" s="12"/>
      <c r="O357" s="12"/>
      <c r="P357" s="12"/>
      <c r="Q357" s="12"/>
      <c r="R357" s="12"/>
      <c r="S357" s="12"/>
      <c r="T357" s="12"/>
      <c r="U357" s="12"/>
      <c r="V357" s="12"/>
      <c r="W357" s="12"/>
      <c r="X357" s="12"/>
      <c r="Y357" s="12"/>
      <c r="Z357" s="12"/>
      <c r="AA357" s="12"/>
      <c r="AB357" s="12"/>
    </row>
    <row r="358" spans="1:28" ht="15.75" customHeight="1" x14ac:dyDescent="0.35">
      <c r="A358" s="12"/>
      <c r="B358" s="12"/>
      <c r="C358" s="12"/>
      <c r="D358" s="12"/>
      <c r="E358" s="12"/>
      <c r="F358" s="12"/>
      <c r="G358" s="12"/>
      <c r="H358" s="194"/>
      <c r="I358" s="12"/>
      <c r="J358" s="12"/>
      <c r="K358" s="12"/>
      <c r="L358" s="12"/>
      <c r="M358" s="12"/>
      <c r="N358" s="12"/>
      <c r="O358" s="12"/>
      <c r="P358" s="12"/>
      <c r="Q358" s="12"/>
      <c r="R358" s="12"/>
      <c r="S358" s="12"/>
      <c r="T358" s="12"/>
      <c r="U358" s="12"/>
      <c r="V358" s="12"/>
      <c r="W358" s="12"/>
      <c r="X358" s="12"/>
      <c r="Y358" s="12"/>
      <c r="Z358" s="12"/>
      <c r="AA358" s="12"/>
      <c r="AB358" s="12"/>
    </row>
    <row r="359" spans="1:28" ht="15.75" customHeight="1" x14ac:dyDescent="0.35">
      <c r="A359" s="12"/>
      <c r="B359" s="12"/>
      <c r="C359" s="12"/>
      <c r="D359" s="12"/>
      <c r="E359" s="12"/>
      <c r="F359" s="12"/>
      <c r="G359" s="12"/>
      <c r="H359" s="194"/>
      <c r="I359" s="12"/>
      <c r="J359" s="12"/>
      <c r="K359" s="12"/>
      <c r="L359" s="12"/>
      <c r="M359" s="12"/>
      <c r="N359" s="12"/>
      <c r="O359" s="12"/>
      <c r="P359" s="12"/>
      <c r="Q359" s="12"/>
      <c r="R359" s="12"/>
      <c r="S359" s="12"/>
      <c r="T359" s="12"/>
      <c r="U359" s="12"/>
      <c r="V359" s="12"/>
      <c r="W359" s="12"/>
      <c r="X359" s="12"/>
      <c r="Y359" s="12"/>
      <c r="Z359" s="12"/>
      <c r="AA359" s="12"/>
      <c r="AB359" s="12"/>
    </row>
    <row r="360" spans="1:28" ht="15.75" customHeight="1" x14ac:dyDescent="0.35">
      <c r="A360" s="12"/>
      <c r="B360" s="12"/>
      <c r="C360" s="12"/>
      <c r="D360" s="12"/>
      <c r="E360" s="12"/>
      <c r="F360" s="12"/>
      <c r="G360" s="12"/>
      <c r="H360" s="194"/>
      <c r="I360" s="12"/>
      <c r="J360" s="12"/>
      <c r="K360" s="12"/>
      <c r="L360" s="12"/>
      <c r="M360" s="12"/>
      <c r="N360" s="12"/>
      <c r="O360" s="12"/>
      <c r="P360" s="12"/>
      <c r="Q360" s="12"/>
      <c r="R360" s="12"/>
      <c r="S360" s="12"/>
      <c r="T360" s="12"/>
      <c r="U360" s="12"/>
      <c r="V360" s="12"/>
      <c r="W360" s="12"/>
      <c r="X360" s="12"/>
      <c r="Y360" s="12"/>
      <c r="Z360" s="12"/>
      <c r="AA360" s="12"/>
      <c r="AB360" s="12"/>
    </row>
    <row r="361" spans="1:28" ht="15.75" customHeight="1" x14ac:dyDescent="0.35">
      <c r="A361" s="12"/>
      <c r="B361" s="12"/>
      <c r="C361" s="12"/>
      <c r="D361" s="12"/>
      <c r="E361" s="12"/>
      <c r="F361" s="12"/>
      <c r="G361" s="12"/>
      <c r="H361" s="194"/>
      <c r="I361" s="12"/>
      <c r="J361" s="12"/>
      <c r="K361" s="12"/>
      <c r="L361" s="12"/>
      <c r="M361" s="12"/>
      <c r="N361" s="12"/>
      <c r="O361" s="12"/>
      <c r="P361" s="12"/>
      <c r="Q361" s="12"/>
      <c r="R361" s="12"/>
      <c r="S361" s="12"/>
      <c r="T361" s="12"/>
      <c r="U361" s="12"/>
      <c r="V361" s="12"/>
      <c r="W361" s="12"/>
      <c r="X361" s="12"/>
      <c r="Y361" s="12"/>
      <c r="Z361" s="12"/>
      <c r="AA361" s="12"/>
      <c r="AB361" s="12"/>
    </row>
    <row r="362" spans="1:28" ht="15.75" customHeight="1" x14ac:dyDescent="0.35">
      <c r="A362" s="12"/>
      <c r="B362" s="12"/>
      <c r="C362" s="12"/>
      <c r="D362" s="12"/>
      <c r="E362" s="12"/>
      <c r="F362" s="12"/>
      <c r="G362" s="12"/>
      <c r="H362" s="194"/>
      <c r="I362" s="12"/>
      <c r="J362" s="12"/>
      <c r="K362" s="12"/>
      <c r="L362" s="12"/>
      <c r="M362" s="12"/>
      <c r="N362" s="12"/>
      <c r="O362" s="12"/>
      <c r="P362" s="12"/>
      <c r="Q362" s="12"/>
      <c r="R362" s="12"/>
      <c r="S362" s="12"/>
      <c r="T362" s="12"/>
      <c r="U362" s="12"/>
      <c r="V362" s="12"/>
      <c r="W362" s="12"/>
      <c r="X362" s="12"/>
      <c r="Y362" s="12"/>
      <c r="Z362" s="12"/>
      <c r="AA362" s="12"/>
      <c r="AB362" s="12"/>
    </row>
    <row r="363" spans="1:28" ht="15.75" customHeight="1" x14ac:dyDescent="0.35">
      <c r="A363" s="12"/>
      <c r="B363" s="12"/>
      <c r="C363" s="12"/>
      <c r="D363" s="12"/>
      <c r="E363" s="12"/>
      <c r="F363" s="12"/>
      <c r="G363" s="12"/>
      <c r="H363" s="194"/>
      <c r="I363" s="12"/>
      <c r="J363" s="12"/>
      <c r="K363" s="12"/>
      <c r="L363" s="12"/>
      <c r="M363" s="12"/>
      <c r="N363" s="12"/>
      <c r="O363" s="12"/>
      <c r="P363" s="12"/>
      <c r="Q363" s="12"/>
      <c r="R363" s="12"/>
      <c r="S363" s="12"/>
      <c r="T363" s="12"/>
      <c r="U363" s="12"/>
      <c r="V363" s="12"/>
      <c r="W363" s="12"/>
      <c r="X363" s="12"/>
      <c r="Y363" s="12"/>
      <c r="Z363" s="12"/>
      <c r="AA363" s="12"/>
      <c r="AB363" s="12"/>
    </row>
    <row r="364" spans="1:28" ht="15.75" customHeight="1" x14ac:dyDescent="0.35">
      <c r="A364" s="12"/>
      <c r="B364" s="12"/>
      <c r="C364" s="12"/>
      <c r="D364" s="12"/>
      <c r="E364" s="12"/>
      <c r="F364" s="12"/>
      <c r="G364" s="12"/>
      <c r="H364" s="194"/>
      <c r="I364" s="12"/>
      <c r="J364" s="12"/>
      <c r="K364" s="12"/>
      <c r="L364" s="12"/>
      <c r="M364" s="12"/>
      <c r="N364" s="12"/>
      <c r="O364" s="12"/>
      <c r="P364" s="12"/>
      <c r="Q364" s="12"/>
      <c r="R364" s="12"/>
      <c r="S364" s="12"/>
      <c r="T364" s="12"/>
      <c r="U364" s="12"/>
      <c r="V364" s="12"/>
      <c r="W364" s="12"/>
      <c r="X364" s="12"/>
      <c r="Y364" s="12"/>
      <c r="Z364" s="12"/>
      <c r="AA364" s="12"/>
      <c r="AB364" s="12"/>
    </row>
    <row r="365" spans="1:28" ht="15.75" customHeight="1" x14ac:dyDescent="0.35">
      <c r="A365" s="12"/>
      <c r="B365" s="12"/>
      <c r="C365" s="12"/>
      <c r="D365" s="12"/>
      <c r="E365" s="12"/>
      <c r="F365" s="12"/>
      <c r="G365" s="12"/>
      <c r="H365" s="194"/>
      <c r="I365" s="12"/>
      <c r="J365" s="12"/>
      <c r="K365" s="12"/>
      <c r="L365" s="12"/>
      <c r="M365" s="12"/>
      <c r="N365" s="12"/>
      <c r="O365" s="12"/>
      <c r="P365" s="12"/>
      <c r="Q365" s="12"/>
      <c r="R365" s="12"/>
      <c r="S365" s="12"/>
      <c r="T365" s="12"/>
      <c r="U365" s="12"/>
      <c r="V365" s="12"/>
      <c r="W365" s="12"/>
      <c r="X365" s="12"/>
      <c r="Y365" s="12"/>
      <c r="Z365" s="12"/>
      <c r="AA365" s="12"/>
      <c r="AB365" s="12"/>
    </row>
    <row r="366" spans="1:28" ht="15.75" customHeight="1" x14ac:dyDescent="0.35">
      <c r="A366" s="12"/>
      <c r="B366" s="12"/>
      <c r="C366" s="12"/>
      <c r="D366" s="12"/>
      <c r="E366" s="12"/>
      <c r="F366" s="12"/>
      <c r="G366" s="12"/>
      <c r="H366" s="194"/>
      <c r="I366" s="12"/>
      <c r="J366" s="12"/>
      <c r="K366" s="12"/>
      <c r="L366" s="12"/>
      <c r="M366" s="12"/>
      <c r="N366" s="12"/>
      <c r="O366" s="12"/>
      <c r="P366" s="12"/>
      <c r="Q366" s="12"/>
      <c r="R366" s="12"/>
      <c r="S366" s="12"/>
      <c r="T366" s="12"/>
      <c r="U366" s="12"/>
      <c r="V366" s="12"/>
      <c r="W366" s="12"/>
      <c r="X366" s="12"/>
      <c r="Y366" s="12"/>
      <c r="Z366" s="12"/>
      <c r="AA366" s="12"/>
      <c r="AB366" s="12"/>
    </row>
    <row r="367" spans="1:28" ht="15.75" customHeight="1" x14ac:dyDescent="0.35">
      <c r="A367" s="12"/>
      <c r="B367" s="12"/>
      <c r="C367" s="12"/>
      <c r="D367" s="12"/>
      <c r="E367" s="12"/>
      <c r="F367" s="12"/>
      <c r="G367" s="12"/>
      <c r="H367" s="194"/>
      <c r="I367" s="12"/>
      <c r="J367" s="12"/>
      <c r="K367" s="12"/>
      <c r="L367" s="12"/>
      <c r="M367" s="12"/>
      <c r="N367" s="12"/>
      <c r="O367" s="12"/>
      <c r="P367" s="12"/>
      <c r="Q367" s="12"/>
      <c r="R367" s="12"/>
      <c r="S367" s="12"/>
      <c r="T367" s="12"/>
      <c r="U367" s="12"/>
      <c r="V367" s="12"/>
      <c r="W367" s="12"/>
      <c r="X367" s="12"/>
      <c r="Y367" s="12"/>
      <c r="Z367" s="12"/>
      <c r="AA367" s="12"/>
      <c r="AB367" s="12"/>
    </row>
    <row r="368" spans="1:28" ht="15.75" customHeight="1" x14ac:dyDescent="0.35">
      <c r="A368" s="12"/>
      <c r="B368" s="12"/>
      <c r="C368" s="12"/>
      <c r="D368" s="12"/>
      <c r="E368" s="12"/>
      <c r="F368" s="12"/>
      <c r="G368" s="12"/>
      <c r="H368" s="194"/>
      <c r="I368" s="12"/>
      <c r="J368" s="12"/>
      <c r="K368" s="12"/>
      <c r="L368" s="12"/>
      <c r="M368" s="12"/>
      <c r="N368" s="12"/>
      <c r="O368" s="12"/>
      <c r="P368" s="12"/>
      <c r="Q368" s="12"/>
      <c r="R368" s="12"/>
      <c r="S368" s="12"/>
      <c r="T368" s="12"/>
      <c r="U368" s="12"/>
      <c r="V368" s="12"/>
      <c r="W368" s="12"/>
      <c r="X368" s="12"/>
      <c r="Y368" s="12"/>
      <c r="Z368" s="12"/>
      <c r="AA368" s="12"/>
      <c r="AB368" s="12"/>
    </row>
    <row r="369" spans="1:28" ht="15.75" customHeight="1" x14ac:dyDescent="0.35">
      <c r="A369" s="12"/>
      <c r="B369" s="12"/>
      <c r="C369" s="12"/>
      <c r="D369" s="12"/>
      <c r="E369" s="12"/>
      <c r="F369" s="12"/>
      <c r="G369" s="12"/>
      <c r="H369" s="194"/>
      <c r="I369" s="12"/>
      <c r="J369" s="12"/>
      <c r="K369" s="12"/>
      <c r="L369" s="12"/>
      <c r="M369" s="12"/>
      <c r="N369" s="12"/>
      <c r="O369" s="12"/>
      <c r="P369" s="12"/>
      <c r="Q369" s="12"/>
      <c r="R369" s="12"/>
      <c r="S369" s="12"/>
      <c r="T369" s="12"/>
      <c r="U369" s="12"/>
      <c r="V369" s="12"/>
      <c r="W369" s="12"/>
      <c r="X369" s="12"/>
      <c r="Y369" s="12"/>
      <c r="Z369" s="12"/>
      <c r="AA369" s="12"/>
      <c r="AB369" s="12"/>
    </row>
    <row r="370" spans="1:28" ht="15.75" customHeight="1" x14ac:dyDescent="0.35">
      <c r="A370" s="12"/>
      <c r="B370" s="12"/>
      <c r="C370" s="12"/>
      <c r="D370" s="12"/>
      <c r="E370" s="12"/>
      <c r="F370" s="12"/>
      <c r="G370" s="12"/>
      <c r="H370" s="194"/>
      <c r="I370" s="12"/>
      <c r="J370" s="12"/>
      <c r="K370" s="12"/>
      <c r="L370" s="12"/>
      <c r="M370" s="12"/>
      <c r="N370" s="12"/>
      <c r="O370" s="12"/>
      <c r="P370" s="12"/>
      <c r="Q370" s="12"/>
      <c r="R370" s="12"/>
      <c r="S370" s="12"/>
      <c r="T370" s="12"/>
      <c r="U370" s="12"/>
      <c r="V370" s="12"/>
      <c r="W370" s="12"/>
      <c r="X370" s="12"/>
      <c r="Y370" s="12"/>
      <c r="Z370" s="12"/>
      <c r="AA370" s="12"/>
      <c r="AB370" s="12"/>
    </row>
    <row r="371" spans="1:28" ht="15.75" customHeight="1" x14ac:dyDescent="0.35">
      <c r="A371" s="12"/>
      <c r="B371" s="12"/>
      <c r="C371" s="12"/>
      <c r="D371" s="12"/>
      <c r="E371" s="12"/>
      <c r="F371" s="12"/>
      <c r="G371" s="12"/>
      <c r="H371" s="194"/>
      <c r="I371" s="12"/>
      <c r="J371" s="12"/>
      <c r="K371" s="12"/>
      <c r="L371" s="12"/>
      <c r="M371" s="12"/>
      <c r="N371" s="12"/>
      <c r="O371" s="12"/>
      <c r="P371" s="12"/>
      <c r="Q371" s="12"/>
      <c r="R371" s="12"/>
      <c r="S371" s="12"/>
      <c r="T371" s="12"/>
      <c r="U371" s="12"/>
      <c r="V371" s="12"/>
      <c r="W371" s="12"/>
      <c r="X371" s="12"/>
      <c r="Y371" s="12"/>
      <c r="Z371" s="12"/>
      <c r="AA371" s="12"/>
      <c r="AB371" s="12"/>
    </row>
    <row r="372" spans="1:28" ht="15.75" customHeight="1" x14ac:dyDescent="0.35">
      <c r="A372" s="12"/>
      <c r="B372" s="12"/>
      <c r="C372" s="12"/>
      <c r="D372" s="12"/>
      <c r="E372" s="12"/>
      <c r="F372" s="12"/>
      <c r="G372" s="12"/>
      <c r="H372" s="194"/>
      <c r="I372" s="12"/>
      <c r="J372" s="12"/>
      <c r="K372" s="12"/>
      <c r="L372" s="12"/>
      <c r="M372" s="12"/>
      <c r="N372" s="12"/>
      <c r="O372" s="12"/>
      <c r="P372" s="12"/>
      <c r="Q372" s="12"/>
      <c r="R372" s="12"/>
      <c r="S372" s="12"/>
      <c r="T372" s="12"/>
      <c r="U372" s="12"/>
      <c r="V372" s="12"/>
      <c r="W372" s="12"/>
      <c r="X372" s="12"/>
      <c r="Y372" s="12"/>
      <c r="Z372" s="12"/>
      <c r="AA372" s="12"/>
      <c r="AB372" s="12"/>
    </row>
    <row r="373" spans="1:28" ht="15.75" customHeight="1" x14ac:dyDescent="0.35">
      <c r="A373" s="12"/>
      <c r="B373" s="12"/>
      <c r="C373" s="12"/>
      <c r="D373" s="12"/>
      <c r="E373" s="12"/>
      <c r="F373" s="12"/>
      <c r="G373" s="12"/>
      <c r="H373" s="194"/>
      <c r="I373" s="12"/>
      <c r="J373" s="12"/>
      <c r="K373" s="12"/>
      <c r="L373" s="12"/>
      <c r="M373" s="12"/>
      <c r="N373" s="12"/>
      <c r="O373" s="12"/>
      <c r="P373" s="12"/>
      <c r="Q373" s="12"/>
      <c r="R373" s="12"/>
      <c r="S373" s="12"/>
      <c r="T373" s="12"/>
      <c r="U373" s="12"/>
      <c r="V373" s="12"/>
      <c r="W373" s="12"/>
      <c r="X373" s="12"/>
      <c r="Y373" s="12"/>
      <c r="Z373" s="12"/>
      <c r="AA373" s="12"/>
      <c r="AB373" s="12"/>
    </row>
    <row r="374" spans="1:28" ht="15.75" customHeight="1" x14ac:dyDescent="0.35">
      <c r="A374" s="12"/>
      <c r="B374" s="12"/>
      <c r="C374" s="12"/>
      <c r="D374" s="12"/>
      <c r="E374" s="12"/>
      <c r="F374" s="12"/>
      <c r="G374" s="12"/>
      <c r="H374" s="194"/>
      <c r="I374" s="12"/>
      <c r="J374" s="12"/>
      <c r="K374" s="12"/>
      <c r="L374" s="12"/>
      <c r="M374" s="12"/>
      <c r="N374" s="12"/>
      <c r="O374" s="12"/>
      <c r="P374" s="12"/>
      <c r="Q374" s="12"/>
      <c r="R374" s="12"/>
      <c r="S374" s="12"/>
      <c r="T374" s="12"/>
      <c r="U374" s="12"/>
      <c r="V374" s="12"/>
      <c r="W374" s="12"/>
      <c r="X374" s="12"/>
      <c r="Y374" s="12"/>
      <c r="Z374" s="12"/>
      <c r="AA374" s="12"/>
      <c r="AB374" s="12"/>
    </row>
    <row r="375" spans="1:28" ht="15.75" customHeight="1" x14ac:dyDescent="0.35">
      <c r="A375" s="12"/>
      <c r="B375" s="12"/>
      <c r="C375" s="12"/>
      <c r="D375" s="12"/>
      <c r="E375" s="12"/>
      <c r="F375" s="12"/>
      <c r="G375" s="12"/>
      <c r="H375" s="194"/>
      <c r="I375" s="12"/>
      <c r="J375" s="12"/>
      <c r="K375" s="12"/>
      <c r="L375" s="12"/>
      <c r="M375" s="12"/>
      <c r="N375" s="12"/>
      <c r="O375" s="12"/>
      <c r="P375" s="12"/>
      <c r="Q375" s="12"/>
      <c r="R375" s="12"/>
      <c r="S375" s="12"/>
      <c r="T375" s="12"/>
      <c r="U375" s="12"/>
      <c r="V375" s="12"/>
      <c r="W375" s="12"/>
      <c r="X375" s="12"/>
      <c r="Y375" s="12"/>
      <c r="Z375" s="12"/>
      <c r="AA375" s="12"/>
      <c r="AB375" s="12"/>
    </row>
    <row r="376" spans="1:28" ht="15.75" customHeight="1" x14ac:dyDescent="0.35">
      <c r="A376" s="12"/>
      <c r="B376" s="12"/>
      <c r="C376" s="12"/>
      <c r="D376" s="12"/>
      <c r="E376" s="12"/>
      <c r="F376" s="12"/>
      <c r="G376" s="12"/>
      <c r="H376" s="194"/>
      <c r="I376" s="12"/>
      <c r="J376" s="12"/>
      <c r="K376" s="12"/>
      <c r="L376" s="12"/>
      <c r="M376" s="12"/>
      <c r="N376" s="12"/>
      <c r="O376" s="12"/>
      <c r="P376" s="12"/>
      <c r="Q376" s="12"/>
      <c r="R376" s="12"/>
      <c r="S376" s="12"/>
      <c r="T376" s="12"/>
      <c r="U376" s="12"/>
      <c r="V376" s="12"/>
      <c r="W376" s="12"/>
      <c r="X376" s="12"/>
      <c r="Y376" s="12"/>
      <c r="Z376" s="12"/>
      <c r="AA376" s="12"/>
      <c r="AB376" s="12"/>
    </row>
    <row r="377" spans="1:28" ht="15.75" customHeight="1" x14ac:dyDescent="0.35">
      <c r="A377" s="12"/>
      <c r="B377" s="12"/>
      <c r="C377" s="12"/>
      <c r="D377" s="12"/>
      <c r="E377" s="12"/>
      <c r="F377" s="12"/>
      <c r="G377" s="12"/>
      <c r="H377" s="194"/>
      <c r="I377" s="12"/>
      <c r="J377" s="12"/>
      <c r="K377" s="12"/>
      <c r="L377" s="12"/>
      <c r="M377" s="12"/>
      <c r="N377" s="12"/>
      <c r="O377" s="12"/>
      <c r="P377" s="12"/>
      <c r="Q377" s="12"/>
      <c r="R377" s="12"/>
      <c r="S377" s="12"/>
      <c r="T377" s="12"/>
      <c r="U377" s="12"/>
      <c r="V377" s="12"/>
      <c r="W377" s="12"/>
      <c r="X377" s="12"/>
      <c r="Y377" s="12"/>
      <c r="Z377" s="12"/>
      <c r="AA377" s="12"/>
      <c r="AB377" s="12"/>
    </row>
    <row r="378" spans="1:28" ht="15.75" customHeight="1" x14ac:dyDescent="0.35">
      <c r="A378" s="12"/>
      <c r="B378" s="12"/>
      <c r="C378" s="12"/>
      <c r="D378" s="12"/>
      <c r="E378" s="12"/>
      <c r="F378" s="12"/>
      <c r="G378" s="12"/>
      <c r="H378" s="194"/>
      <c r="I378" s="12"/>
      <c r="J378" s="12"/>
      <c r="K378" s="12"/>
      <c r="L378" s="12"/>
      <c r="M378" s="12"/>
      <c r="N378" s="12"/>
      <c r="O378" s="12"/>
      <c r="P378" s="12"/>
      <c r="Q378" s="12"/>
      <c r="R378" s="12"/>
      <c r="S378" s="12"/>
      <c r="T378" s="12"/>
      <c r="U378" s="12"/>
      <c r="V378" s="12"/>
      <c r="W378" s="12"/>
      <c r="X378" s="12"/>
      <c r="Y378" s="12"/>
      <c r="Z378" s="12"/>
      <c r="AA378" s="12"/>
      <c r="AB378" s="12"/>
    </row>
    <row r="379" spans="1:28" ht="15.75" customHeight="1" x14ac:dyDescent="0.35">
      <c r="A379" s="12"/>
      <c r="B379" s="12"/>
      <c r="C379" s="12"/>
      <c r="D379" s="12"/>
      <c r="E379" s="12"/>
      <c r="F379" s="12"/>
      <c r="G379" s="12"/>
      <c r="H379" s="194"/>
      <c r="I379" s="12"/>
      <c r="J379" s="12"/>
      <c r="K379" s="12"/>
      <c r="L379" s="12"/>
      <c r="M379" s="12"/>
      <c r="N379" s="12"/>
      <c r="O379" s="12"/>
      <c r="P379" s="12"/>
      <c r="Q379" s="12"/>
      <c r="R379" s="12"/>
      <c r="S379" s="12"/>
      <c r="T379" s="12"/>
      <c r="U379" s="12"/>
      <c r="V379" s="12"/>
      <c r="W379" s="12"/>
      <c r="X379" s="12"/>
      <c r="Y379" s="12"/>
      <c r="Z379" s="12"/>
      <c r="AA379" s="12"/>
      <c r="AB379" s="12"/>
    </row>
    <row r="380" spans="1:28" ht="15.75" customHeight="1" x14ac:dyDescent="0.35">
      <c r="A380" s="12"/>
      <c r="B380" s="12"/>
      <c r="C380" s="12"/>
      <c r="D380" s="12"/>
      <c r="E380" s="12"/>
      <c r="F380" s="12"/>
      <c r="G380" s="12"/>
      <c r="H380" s="194"/>
      <c r="I380" s="12"/>
      <c r="J380" s="12"/>
      <c r="K380" s="12"/>
      <c r="L380" s="12"/>
      <c r="M380" s="12"/>
      <c r="N380" s="12"/>
      <c r="O380" s="12"/>
      <c r="P380" s="12"/>
      <c r="Q380" s="12"/>
      <c r="R380" s="12"/>
      <c r="S380" s="12"/>
      <c r="T380" s="12"/>
      <c r="U380" s="12"/>
      <c r="V380" s="12"/>
      <c r="W380" s="12"/>
      <c r="X380" s="12"/>
      <c r="Y380" s="12"/>
      <c r="Z380" s="12"/>
      <c r="AA380" s="12"/>
      <c r="AB380" s="12"/>
    </row>
    <row r="381" spans="1:28" ht="15.75" customHeight="1" x14ac:dyDescent="0.35">
      <c r="A381" s="12"/>
      <c r="B381" s="12"/>
      <c r="C381" s="12"/>
      <c r="D381" s="12"/>
      <c r="E381" s="12"/>
      <c r="F381" s="12"/>
      <c r="G381" s="12"/>
      <c r="H381" s="194"/>
      <c r="I381" s="12"/>
      <c r="J381" s="12"/>
      <c r="K381" s="12"/>
      <c r="L381" s="12"/>
      <c r="M381" s="12"/>
      <c r="N381" s="12"/>
      <c r="O381" s="12"/>
      <c r="P381" s="12"/>
      <c r="Q381" s="12"/>
      <c r="R381" s="12"/>
      <c r="S381" s="12"/>
      <c r="T381" s="12"/>
      <c r="U381" s="12"/>
      <c r="V381" s="12"/>
      <c r="W381" s="12"/>
      <c r="X381" s="12"/>
      <c r="Y381" s="12"/>
      <c r="Z381" s="12"/>
      <c r="AA381" s="12"/>
      <c r="AB381" s="12"/>
    </row>
    <row r="382" spans="1:28" ht="15.75" customHeight="1" x14ac:dyDescent="0.35">
      <c r="A382" s="12"/>
      <c r="B382" s="12"/>
      <c r="C382" s="12"/>
      <c r="D382" s="12"/>
      <c r="E382" s="12"/>
      <c r="F382" s="12"/>
      <c r="G382" s="12"/>
      <c r="H382" s="194"/>
      <c r="I382" s="12"/>
      <c r="J382" s="12"/>
      <c r="K382" s="12"/>
      <c r="L382" s="12"/>
      <c r="M382" s="12"/>
      <c r="N382" s="12"/>
      <c r="O382" s="12"/>
      <c r="P382" s="12"/>
      <c r="Q382" s="12"/>
      <c r="R382" s="12"/>
      <c r="S382" s="12"/>
      <c r="T382" s="12"/>
      <c r="U382" s="12"/>
      <c r="V382" s="12"/>
      <c r="W382" s="12"/>
      <c r="X382" s="12"/>
      <c r="Y382" s="12"/>
      <c r="Z382" s="12"/>
      <c r="AA382" s="12"/>
      <c r="AB382" s="12"/>
    </row>
    <row r="383" spans="1:28" ht="15.75" customHeight="1" x14ac:dyDescent="0.35">
      <c r="A383" s="12"/>
      <c r="B383" s="12"/>
      <c r="C383" s="12"/>
      <c r="D383" s="12"/>
      <c r="E383" s="12"/>
      <c r="F383" s="12"/>
      <c r="G383" s="12"/>
      <c r="H383" s="194"/>
      <c r="I383" s="12"/>
      <c r="J383" s="12"/>
      <c r="K383" s="12"/>
      <c r="L383" s="12"/>
      <c r="M383" s="12"/>
      <c r="N383" s="12"/>
      <c r="O383" s="12"/>
      <c r="P383" s="12"/>
      <c r="Q383" s="12"/>
      <c r="R383" s="12"/>
      <c r="S383" s="12"/>
      <c r="T383" s="12"/>
      <c r="U383" s="12"/>
      <c r="V383" s="12"/>
      <c r="W383" s="12"/>
      <c r="X383" s="12"/>
      <c r="Y383" s="12"/>
      <c r="Z383" s="12"/>
      <c r="AA383" s="12"/>
      <c r="AB383" s="12"/>
    </row>
    <row r="384" spans="1:28" ht="15.75" customHeight="1" x14ac:dyDescent="0.35">
      <c r="A384" s="12"/>
      <c r="B384" s="12"/>
      <c r="C384" s="12"/>
      <c r="D384" s="12"/>
      <c r="E384" s="12"/>
      <c r="F384" s="12"/>
      <c r="G384" s="12"/>
      <c r="H384" s="194"/>
      <c r="I384" s="12"/>
      <c r="J384" s="12"/>
      <c r="K384" s="12"/>
      <c r="L384" s="12"/>
      <c r="M384" s="12"/>
      <c r="N384" s="12"/>
      <c r="O384" s="12"/>
      <c r="P384" s="12"/>
      <c r="Q384" s="12"/>
      <c r="R384" s="12"/>
      <c r="S384" s="12"/>
      <c r="T384" s="12"/>
      <c r="U384" s="12"/>
      <c r="V384" s="12"/>
      <c r="W384" s="12"/>
      <c r="X384" s="12"/>
      <c r="Y384" s="12"/>
      <c r="Z384" s="12"/>
      <c r="AA384" s="12"/>
      <c r="AB384" s="12"/>
    </row>
    <row r="385" spans="1:28" ht="15.75" customHeight="1" x14ac:dyDescent="0.35">
      <c r="A385" s="12"/>
      <c r="B385" s="12"/>
      <c r="C385" s="12"/>
      <c r="D385" s="12"/>
      <c r="E385" s="12"/>
      <c r="F385" s="12"/>
      <c r="G385" s="12"/>
      <c r="H385" s="194"/>
      <c r="I385" s="12"/>
      <c r="J385" s="12"/>
      <c r="K385" s="12"/>
      <c r="L385" s="12"/>
      <c r="M385" s="12"/>
      <c r="N385" s="12"/>
      <c r="O385" s="12"/>
      <c r="P385" s="12"/>
      <c r="Q385" s="12"/>
      <c r="R385" s="12"/>
      <c r="S385" s="12"/>
      <c r="T385" s="12"/>
      <c r="U385" s="12"/>
      <c r="V385" s="12"/>
      <c r="W385" s="12"/>
      <c r="X385" s="12"/>
      <c r="Y385" s="12"/>
      <c r="Z385" s="12"/>
      <c r="AA385" s="12"/>
      <c r="AB385" s="12"/>
    </row>
    <row r="386" spans="1:28" ht="15.75" customHeight="1" x14ac:dyDescent="0.35">
      <c r="A386" s="12"/>
      <c r="B386" s="12"/>
      <c r="C386" s="12"/>
      <c r="D386" s="12"/>
      <c r="E386" s="12"/>
      <c r="F386" s="12"/>
      <c r="G386" s="12"/>
      <c r="H386" s="194"/>
      <c r="I386" s="12"/>
      <c r="J386" s="12"/>
      <c r="K386" s="12"/>
      <c r="L386" s="12"/>
      <c r="M386" s="12"/>
      <c r="N386" s="12"/>
      <c r="O386" s="12"/>
      <c r="P386" s="12"/>
      <c r="Q386" s="12"/>
      <c r="R386" s="12"/>
      <c r="S386" s="12"/>
      <c r="T386" s="12"/>
      <c r="U386" s="12"/>
      <c r="V386" s="12"/>
      <c r="W386" s="12"/>
      <c r="X386" s="12"/>
      <c r="Y386" s="12"/>
      <c r="Z386" s="12"/>
      <c r="AA386" s="12"/>
      <c r="AB386" s="12"/>
    </row>
    <row r="387" spans="1:28" ht="15.75" customHeight="1" x14ac:dyDescent="0.35">
      <c r="A387" s="12"/>
      <c r="B387" s="12"/>
      <c r="C387" s="12"/>
      <c r="D387" s="12"/>
      <c r="E387" s="12"/>
      <c r="F387" s="12"/>
      <c r="G387" s="12"/>
      <c r="H387" s="194"/>
      <c r="I387" s="12"/>
      <c r="J387" s="12"/>
      <c r="K387" s="12"/>
      <c r="L387" s="12"/>
      <c r="M387" s="12"/>
      <c r="N387" s="12"/>
      <c r="O387" s="12"/>
      <c r="P387" s="12"/>
      <c r="Q387" s="12"/>
      <c r="R387" s="12"/>
      <c r="S387" s="12"/>
      <c r="T387" s="12"/>
      <c r="U387" s="12"/>
      <c r="V387" s="12"/>
      <c r="W387" s="12"/>
      <c r="X387" s="12"/>
      <c r="Y387" s="12"/>
      <c r="Z387" s="12"/>
      <c r="AA387" s="12"/>
      <c r="AB387" s="12"/>
    </row>
    <row r="388" spans="1:28" ht="15.75" customHeight="1" x14ac:dyDescent="0.35">
      <c r="A388" s="12"/>
      <c r="B388" s="12"/>
      <c r="C388" s="12"/>
      <c r="D388" s="12"/>
      <c r="E388" s="12"/>
      <c r="F388" s="12"/>
      <c r="G388" s="12"/>
      <c r="H388" s="194"/>
      <c r="I388" s="12"/>
      <c r="J388" s="12"/>
      <c r="K388" s="12"/>
      <c r="L388" s="12"/>
      <c r="M388" s="12"/>
      <c r="N388" s="12"/>
      <c r="O388" s="12"/>
      <c r="P388" s="12"/>
      <c r="Q388" s="12"/>
      <c r="R388" s="12"/>
      <c r="S388" s="12"/>
      <c r="T388" s="12"/>
      <c r="U388" s="12"/>
      <c r="V388" s="12"/>
      <c r="W388" s="12"/>
      <c r="X388" s="12"/>
      <c r="Y388" s="12"/>
      <c r="Z388" s="12"/>
      <c r="AA388" s="12"/>
      <c r="AB388" s="12"/>
    </row>
    <row r="389" spans="1:28" ht="15.75" customHeight="1" x14ac:dyDescent="0.35">
      <c r="A389" s="12"/>
      <c r="B389" s="12"/>
      <c r="C389" s="12"/>
      <c r="D389" s="12"/>
      <c r="E389" s="12"/>
      <c r="F389" s="12"/>
      <c r="G389" s="12"/>
      <c r="H389" s="194"/>
      <c r="I389" s="12"/>
      <c r="J389" s="12"/>
      <c r="K389" s="12"/>
      <c r="L389" s="12"/>
      <c r="M389" s="12"/>
      <c r="N389" s="12"/>
      <c r="O389" s="12"/>
      <c r="P389" s="12"/>
      <c r="Q389" s="12"/>
      <c r="R389" s="12"/>
      <c r="S389" s="12"/>
      <c r="T389" s="12"/>
      <c r="U389" s="12"/>
      <c r="V389" s="12"/>
      <c r="W389" s="12"/>
      <c r="X389" s="12"/>
      <c r="Y389" s="12"/>
      <c r="Z389" s="12"/>
      <c r="AA389" s="12"/>
      <c r="AB389" s="12"/>
    </row>
    <row r="390" spans="1:28" ht="15.75" customHeight="1" x14ac:dyDescent="0.35">
      <c r="A390" s="12"/>
      <c r="B390" s="12"/>
      <c r="C390" s="12"/>
      <c r="D390" s="12"/>
      <c r="E390" s="12"/>
      <c r="F390" s="12"/>
      <c r="G390" s="12"/>
      <c r="H390" s="194"/>
      <c r="I390" s="12"/>
      <c r="J390" s="12"/>
      <c r="K390" s="12"/>
      <c r="L390" s="12"/>
      <c r="M390" s="12"/>
      <c r="N390" s="12"/>
      <c r="O390" s="12"/>
      <c r="P390" s="12"/>
      <c r="Q390" s="12"/>
      <c r="R390" s="12"/>
      <c r="S390" s="12"/>
      <c r="T390" s="12"/>
      <c r="U390" s="12"/>
      <c r="V390" s="12"/>
      <c r="W390" s="12"/>
      <c r="X390" s="12"/>
      <c r="Y390" s="12"/>
      <c r="Z390" s="12"/>
      <c r="AA390" s="12"/>
      <c r="AB390" s="12"/>
    </row>
    <row r="391" spans="1:28" ht="15.75" customHeight="1" x14ac:dyDescent="0.35">
      <c r="A391" s="12"/>
      <c r="B391" s="12"/>
      <c r="C391" s="12"/>
      <c r="D391" s="12"/>
      <c r="E391" s="12"/>
      <c r="F391" s="12"/>
      <c r="G391" s="12"/>
      <c r="H391" s="194"/>
      <c r="I391" s="12"/>
      <c r="J391" s="12"/>
      <c r="K391" s="12"/>
      <c r="L391" s="12"/>
      <c r="M391" s="12"/>
      <c r="N391" s="12"/>
      <c r="O391" s="12"/>
      <c r="P391" s="12"/>
      <c r="Q391" s="12"/>
      <c r="R391" s="12"/>
      <c r="S391" s="12"/>
      <c r="T391" s="12"/>
      <c r="U391" s="12"/>
      <c r="V391" s="12"/>
      <c r="W391" s="12"/>
      <c r="X391" s="12"/>
      <c r="Y391" s="12"/>
      <c r="Z391" s="12"/>
      <c r="AA391" s="12"/>
      <c r="AB391" s="12"/>
    </row>
    <row r="392" spans="1:28" ht="15.75" customHeight="1" x14ac:dyDescent="0.35">
      <c r="A392" s="12"/>
      <c r="B392" s="12"/>
      <c r="C392" s="12"/>
      <c r="D392" s="12"/>
      <c r="E392" s="12"/>
      <c r="F392" s="12"/>
      <c r="G392" s="12"/>
      <c r="H392" s="194"/>
      <c r="I392" s="12"/>
      <c r="J392" s="12"/>
      <c r="K392" s="12"/>
      <c r="L392" s="12"/>
      <c r="M392" s="12"/>
      <c r="N392" s="12"/>
      <c r="O392" s="12"/>
      <c r="P392" s="12"/>
      <c r="Q392" s="12"/>
      <c r="R392" s="12"/>
      <c r="S392" s="12"/>
      <c r="T392" s="12"/>
      <c r="U392" s="12"/>
      <c r="V392" s="12"/>
      <c r="W392" s="12"/>
      <c r="X392" s="12"/>
      <c r="Y392" s="12"/>
      <c r="Z392" s="12"/>
      <c r="AA392" s="12"/>
      <c r="AB392" s="12"/>
    </row>
    <row r="393" spans="1:28" ht="15.75" customHeight="1" x14ac:dyDescent="0.35">
      <c r="A393" s="12"/>
      <c r="B393" s="12"/>
      <c r="C393" s="12"/>
      <c r="D393" s="12"/>
      <c r="E393" s="12"/>
      <c r="F393" s="12"/>
      <c r="G393" s="12"/>
      <c r="H393" s="194"/>
      <c r="I393" s="12"/>
      <c r="J393" s="12"/>
      <c r="K393" s="12"/>
      <c r="L393" s="12"/>
      <c r="M393" s="12"/>
      <c r="N393" s="12"/>
      <c r="O393" s="12"/>
      <c r="P393" s="12"/>
      <c r="Q393" s="12"/>
      <c r="R393" s="12"/>
      <c r="S393" s="12"/>
      <c r="T393" s="12"/>
      <c r="U393" s="12"/>
      <c r="V393" s="12"/>
      <c r="W393" s="12"/>
      <c r="X393" s="12"/>
      <c r="Y393" s="12"/>
      <c r="Z393" s="12"/>
      <c r="AA393" s="12"/>
      <c r="AB393" s="12"/>
    </row>
    <row r="394" spans="1:28" ht="15.75" customHeight="1" x14ac:dyDescent="0.35">
      <c r="A394" s="12"/>
      <c r="B394" s="12"/>
      <c r="C394" s="12"/>
      <c r="D394" s="12"/>
      <c r="E394" s="12"/>
      <c r="F394" s="12"/>
      <c r="G394" s="12"/>
      <c r="H394" s="194"/>
      <c r="I394" s="12"/>
      <c r="J394" s="12"/>
      <c r="K394" s="12"/>
      <c r="L394" s="12"/>
      <c r="M394" s="12"/>
      <c r="N394" s="12"/>
      <c r="O394" s="12"/>
      <c r="P394" s="12"/>
      <c r="Q394" s="12"/>
      <c r="R394" s="12"/>
      <c r="S394" s="12"/>
      <c r="T394" s="12"/>
      <c r="U394" s="12"/>
      <c r="V394" s="12"/>
      <c r="W394" s="12"/>
      <c r="X394" s="12"/>
      <c r="Y394" s="12"/>
      <c r="Z394" s="12"/>
      <c r="AA394" s="12"/>
      <c r="AB394" s="12"/>
    </row>
    <row r="395" spans="1:28" ht="15.75" customHeight="1" x14ac:dyDescent="0.35">
      <c r="A395" s="12"/>
      <c r="B395" s="12"/>
      <c r="C395" s="12"/>
      <c r="D395" s="12"/>
      <c r="E395" s="12"/>
      <c r="F395" s="12"/>
      <c r="G395" s="12"/>
      <c r="H395" s="194"/>
      <c r="I395" s="12"/>
      <c r="J395" s="12"/>
      <c r="K395" s="12"/>
      <c r="L395" s="12"/>
      <c r="M395" s="12"/>
      <c r="N395" s="12"/>
      <c r="O395" s="12"/>
      <c r="P395" s="12"/>
      <c r="Q395" s="12"/>
      <c r="R395" s="12"/>
      <c r="S395" s="12"/>
      <c r="T395" s="12"/>
      <c r="U395" s="12"/>
      <c r="V395" s="12"/>
      <c r="W395" s="12"/>
      <c r="X395" s="12"/>
      <c r="Y395" s="12"/>
      <c r="Z395" s="12"/>
      <c r="AA395" s="12"/>
      <c r="AB395" s="12"/>
    </row>
    <row r="396" spans="1:28" ht="15.75" customHeight="1" x14ac:dyDescent="0.35">
      <c r="A396" s="12"/>
      <c r="B396" s="12"/>
      <c r="C396" s="12"/>
      <c r="D396" s="12"/>
      <c r="E396" s="12"/>
      <c r="F396" s="12"/>
      <c r="G396" s="12"/>
      <c r="H396" s="194"/>
      <c r="I396" s="12"/>
      <c r="J396" s="12"/>
      <c r="K396" s="12"/>
      <c r="L396" s="12"/>
      <c r="M396" s="12"/>
      <c r="N396" s="12"/>
      <c r="O396" s="12"/>
      <c r="P396" s="12"/>
      <c r="Q396" s="12"/>
      <c r="R396" s="12"/>
      <c r="S396" s="12"/>
      <c r="T396" s="12"/>
      <c r="U396" s="12"/>
      <c r="V396" s="12"/>
      <c r="W396" s="12"/>
      <c r="X396" s="12"/>
      <c r="Y396" s="12"/>
      <c r="Z396" s="12"/>
      <c r="AA396" s="12"/>
      <c r="AB396" s="12"/>
    </row>
    <row r="397" spans="1:28" ht="15.75" customHeight="1" x14ac:dyDescent="0.35">
      <c r="A397" s="12"/>
      <c r="B397" s="12"/>
      <c r="C397" s="12"/>
      <c r="D397" s="12"/>
      <c r="E397" s="12"/>
      <c r="F397" s="12"/>
      <c r="G397" s="12"/>
      <c r="H397" s="194"/>
      <c r="I397" s="12"/>
      <c r="J397" s="12"/>
      <c r="K397" s="12"/>
      <c r="L397" s="12"/>
      <c r="M397" s="12"/>
      <c r="N397" s="12"/>
      <c r="O397" s="12"/>
      <c r="P397" s="12"/>
      <c r="Q397" s="12"/>
      <c r="R397" s="12"/>
      <c r="S397" s="12"/>
      <c r="T397" s="12"/>
      <c r="U397" s="12"/>
      <c r="V397" s="12"/>
      <c r="W397" s="12"/>
      <c r="X397" s="12"/>
      <c r="Y397" s="12"/>
      <c r="Z397" s="12"/>
      <c r="AA397" s="12"/>
      <c r="AB397" s="12"/>
    </row>
    <row r="398" spans="1:28" ht="15.75" customHeight="1" x14ac:dyDescent="0.35">
      <c r="A398" s="12"/>
      <c r="B398" s="12"/>
      <c r="C398" s="12"/>
      <c r="D398" s="12"/>
      <c r="E398" s="12"/>
      <c r="F398" s="12"/>
      <c r="G398" s="12"/>
      <c r="H398" s="194"/>
      <c r="I398" s="12"/>
      <c r="J398" s="12"/>
      <c r="K398" s="12"/>
      <c r="L398" s="12"/>
      <c r="M398" s="12"/>
      <c r="N398" s="12"/>
      <c r="O398" s="12"/>
      <c r="P398" s="12"/>
      <c r="Q398" s="12"/>
      <c r="R398" s="12"/>
      <c r="S398" s="12"/>
      <c r="T398" s="12"/>
      <c r="U398" s="12"/>
      <c r="V398" s="12"/>
      <c r="W398" s="12"/>
      <c r="X398" s="12"/>
      <c r="Y398" s="12"/>
      <c r="Z398" s="12"/>
      <c r="AA398" s="12"/>
      <c r="AB398" s="12"/>
    </row>
    <row r="399" spans="1:28" ht="15.75" customHeight="1" x14ac:dyDescent="0.35">
      <c r="A399" s="12"/>
      <c r="B399" s="12"/>
      <c r="C399" s="12"/>
      <c r="D399" s="12"/>
      <c r="E399" s="12"/>
      <c r="F399" s="12"/>
      <c r="G399" s="12"/>
      <c r="H399" s="194"/>
      <c r="I399" s="12"/>
      <c r="J399" s="12"/>
      <c r="K399" s="12"/>
      <c r="L399" s="12"/>
      <c r="M399" s="12"/>
      <c r="N399" s="12"/>
      <c r="O399" s="12"/>
      <c r="P399" s="12"/>
      <c r="Q399" s="12"/>
      <c r="R399" s="12"/>
      <c r="S399" s="12"/>
      <c r="T399" s="12"/>
      <c r="U399" s="12"/>
      <c r="V399" s="12"/>
      <c r="W399" s="12"/>
      <c r="X399" s="12"/>
      <c r="Y399" s="12"/>
      <c r="Z399" s="12"/>
      <c r="AA399" s="12"/>
      <c r="AB399" s="12"/>
    </row>
    <row r="400" spans="1:28" ht="15.75" customHeight="1" x14ac:dyDescent="0.35">
      <c r="A400" s="12"/>
      <c r="B400" s="12"/>
      <c r="C400" s="12"/>
      <c r="D400" s="12"/>
      <c r="E400" s="12"/>
      <c r="F400" s="12"/>
      <c r="G400" s="12"/>
      <c r="H400" s="194"/>
      <c r="I400" s="12"/>
      <c r="J400" s="12"/>
      <c r="K400" s="12"/>
      <c r="L400" s="12"/>
      <c r="M400" s="12"/>
      <c r="N400" s="12"/>
      <c r="O400" s="12"/>
      <c r="P400" s="12"/>
      <c r="Q400" s="12"/>
      <c r="R400" s="12"/>
      <c r="S400" s="12"/>
      <c r="T400" s="12"/>
      <c r="U400" s="12"/>
      <c r="V400" s="12"/>
      <c r="W400" s="12"/>
      <c r="X400" s="12"/>
      <c r="Y400" s="12"/>
      <c r="Z400" s="12"/>
      <c r="AA400" s="12"/>
      <c r="AB400" s="12"/>
    </row>
    <row r="401" spans="1:28" ht="15.75" customHeight="1" x14ac:dyDescent="0.35">
      <c r="A401" s="12"/>
      <c r="B401" s="12"/>
      <c r="C401" s="12"/>
      <c r="D401" s="12"/>
      <c r="E401" s="12"/>
      <c r="F401" s="12"/>
      <c r="G401" s="12"/>
      <c r="H401" s="194"/>
      <c r="I401" s="12"/>
      <c r="J401" s="12"/>
      <c r="K401" s="12"/>
      <c r="L401" s="12"/>
      <c r="M401" s="12"/>
      <c r="N401" s="12"/>
      <c r="O401" s="12"/>
      <c r="P401" s="12"/>
      <c r="Q401" s="12"/>
      <c r="R401" s="12"/>
      <c r="S401" s="12"/>
      <c r="T401" s="12"/>
      <c r="U401" s="12"/>
      <c r="V401" s="12"/>
      <c r="W401" s="12"/>
      <c r="X401" s="12"/>
      <c r="Y401" s="12"/>
      <c r="Z401" s="12"/>
      <c r="AA401" s="12"/>
      <c r="AB401" s="12"/>
    </row>
    <row r="402" spans="1:28" ht="15.75" customHeight="1" x14ac:dyDescent="0.35">
      <c r="A402" s="12"/>
      <c r="B402" s="12"/>
      <c r="C402" s="12"/>
      <c r="D402" s="12"/>
      <c r="E402" s="12"/>
      <c r="F402" s="12"/>
      <c r="G402" s="12"/>
      <c r="H402" s="194"/>
      <c r="I402" s="12"/>
      <c r="J402" s="12"/>
      <c r="K402" s="12"/>
      <c r="L402" s="12"/>
      <c r="M402" s="12"/>
      <c r="N402" s="12"/>
      <c r="O402" s="12"/>
      <c r="P402" s="12"/>
      <c r="Q402" s="12"/>
      <c r="R402" s="12"/>
      <c r="S402" s="12"/>
      <c r="T402" s="12"/>
      <c r="U402" s="12"/>
      <c r="V402" s="12"/>
      <c r="W402" s="12"/>
      <c r="X402" s="12"/>
      <c r="Y402" s="12"/>
      <c r="Z402" s="12"/>
      <c r="AA402" s="12"/>
      <c r="AB402" s="12"/>
    </row>
    <row r="403" spans="1:28" ht="15.75" customHeight="1" x14ac:dyDescent="0.35">
      <c r="A403" s="12"/>
      <c r="B403" s="12"/>
      <c r="C403" s="12"/>
      <c r="D403" s="12"/>
      <c r="E403" s="12"/>
      <c r="F403" s="12"/>
      <c r="G403" s="12"/>
      <c r="H403" s="194"/>
      <c r="I403" s="12"/>
      <c r="J403" s="12"/>
      <c r="K403" s="12"/>
      <c r="L403" s="12"/>
      <c r="M403" s="12"/>
      <c r="N403" s="12"/>
      <c r="O403" s="12"/>
      <c r="P403" s="12"/>
      <c r="Q403" s="12"/>
      <c r="R403" s="12"/>
      <c r="S403" s="12"/>
      <c r="T403" s="12"/>
      <c r="U403" s="12"/>
      <c r="V403" s="12"/>
      <c r="W403" s="12"/>
      <c r="X403" s="12"/>
      <c r="Y403" s="12"/>
      <c r="Z403" s="12"/>
      <c r="AA403" s="12"/>
      <c r="AB403" s="12"/>
    </row>
    <row r="404" spans="1:28" ht="15.75" customHeight="1" x14ac:dyDescent="0.35">
      <c r="A404" s="12"/>
      <c r="B404" s="12"/>
      <c r="C404" s="12"/>
      <c r="D404" s="12"/>
      <c r="E404" s="12"/>
      <c r="F404" s="12"/>
      <c r="G404" s="12"/>
      <c r="H404" s="194"/>
      <c r="I404" s="12"/>
      <c r="J404" s="12"/>
      <c r="K404" s="12"/>
      <c r="L404" s="12"/>
      <c r="M404" s="12"/>
      <c r="N404" s="12"/>
      <c r="O404" s="12"/>
      <c r="P404" s="12"/>
      <c r="Q404" s="12"/>
      <c r="R404" s="12"/>
      <c r="S404" s="12"/>
      <c r="T404" s="12"/>
      <c r="U404" s="12"/>
      <c r="V404" s="12"/>
      <c r="W404" s="12"/>
      <c r="X404" s="12"/>
      <c r="Y404" s="12"/>
      <c r="Z404" s="12"/>
      <c r="AA404" s="12"/>
      <c r="AB404" s="12"/>
    </row>
    <row r="405" spans="1:28" ht="15.75" customHeight="1" x14ac:dyDescent="0.35">
      <c r="A405" s="12"/>
      <c r="B405" s="12"/>
      <c r="C405" s="12"/>
      <c r="D405" s="12"/>
      <c r="E405" s="12"/>
      <c r="F405" s="12"/>
      <c r="G405" s="12"/>
      <c r="H405" s="194"/>
      <c r="I405" s="12"/>
      <c r="J405" s="12"/>
      <c r="K405" s="12"/>
      <c r="L405" s="12"/>
      <c r="M405" s="12"/>
      <c r="N405" s="12"/>
      <c r="O405" s="12"/>
      <c r="P405" s="12"/>
      <c r="Q405" s="12"/>
      <c r="R405" s="12"/>
      <c r="S405" s="12"/>
      <c r="T405" s="12"/>
      <c r="U405" s="12"/>
      <c r="V405" s="12"/>
      <c r="W405" s="12"/>
      <c r="X405" s="12"/>
      <c r="Y405" s="12"/>
      <c r="Z405" s="12"/>
      <c r="AA405" s="12"/>
      <c r="AB405" s="12"/>
    </row>
    <row r="406" spans="1:28" ht="15.75" customHeight="1" x14ac:dyDescent="0.35">
      <c r="A406" s="12"/>
      <c r="B406" s="12"/>
      <c r="C406" s="12"/>
      <c r="D406" s="12"/>
      <c r="E406" s="12"/>
      <c r="F406" s="12"/>
      <c r="G406" s="12"/>
      <c r="H406" s="194"/>
      <c r="I406" s="12"/>
      <c r="J406" s="12"/>
      <c r="K406" s="12"/>
      <c r="L406" s="12"/>
      <c r="M406" s="12"/>
      <c r="N406" s="12"/>
      <c r="O406" s="12"/>
      <c r="P406" s="12"/>
      <c r="Q406" s="12"/>
      <c r="R406" s="12"/>
      <c r="S406" s="12"/>
      <c r="T406" s="12"/>
      <c r="U406" s="12"/>
      <c r="V406" s="12"/>
      <c r="W406" s="12"/>
      <c r="X406" s="12"/>
      <c r="Y406" s="12"/>
      <c r="Z406" s="12"/>
      <c r="AA406" s="12"/>
      <c r="AB406" s="12"/>
    </row>
    <row r="407" spans="1:28" ht="15.75" customHeight="1" x14ac:dyDescent="0.35">
      <c r="A407" s="12"/>
      <c r="B407" s="12"/>
      <c r="C407" s="12"/>
      <c r="D407" s="12"/>
      <c r="E407" s="12"/>
      <c r="F407" s="12"/>
      <c r="G407" s="12"/>
      <c r="H407" s="194"/>
      <c r="I407" s="12"/>
      <c r="J407" s="12"/>
      <c r="K407" s="12"/>
      <c r="L407" s="12"/>
      <c r="M407" s="12"/>
      <c r="N407" s="12"/>
      <c r="O407" s="12"/>
      <c r="P407" s="12"/>
      <c r="Q407" s="12"/>
      <c r="R407" s="12"/>
      <c r="S407" s="12"/>
      <c r="T407" s="12"/>
      <c r="U407" s="12"/>
      <c r="V407" s="12"/>
      <c r="W407" s="12"/>
      <c r="X407" s="12"/>
      <c r="Y407" s="12"/>
      <c r="Z407" s="12"/>
      <c r="AA407" s="12"/>
      <c r="AB407" s="12"/>
    </row>
    <row r="408" spans="1:28" ht="15.75" customHeight="1" x14ac:dyDescent="0.35">
      <c r="A408" s="12"/>
      <c r="B408" s="12"/>
      <c r="C408" s="12"/>
      <c r="D408" s="12"/>
      <c r="E408" s="12"/>
      <c r="F408" s="12"/>
      <c r="G408" s="12"/>
      <c r="H408" s="194"/>
      <c r="I408" s="12"/>
      <c r="J408" s="12"/>
      <c r="K408" s="12"/>
      <c r="L408" s="12"/>
      <c r="M408" s="12"/>
      <c r="N408" s="12"/>
      <c r="O408" s="12"/>
      <c r="P408" s="12"/>
      <c r="Q408" s="12"/>
      <c r="R408" s="12"/>
      <c r="S408" s="12"/>
      <c r="T408" s="12"/>
      <c r="U408" s="12"/>
      <c r="V408" s="12"/>
      <c r="W408" s="12"/>
      <c r="X408" s="12"/>
      <c r="Y408" s="12"/>
      <c r="Z408" s="12"/>
      <c r="AA408" s="12"/>
      <c r="AB408" s="12"/>
    </row>
    <row r="409" spans="1:28" ht="15.75" customHeight="1" x14ac:dyDescent="0.35">
      <c r="A409" s="12"/>
      <c r="B409" s="12"/>
      <c r="C409" s="12"/>
      <c r="D409" s="12"/>
      <c r="E409" s="12"/>
      <c r="F409" s="12"/>
      <c r="G409" s="12"/>
      <c r="H409" s="194"/>
      <c r="I409" s="12"/>
      <c r="J409" s="12"/>
      <c r="K409" s="12"/>
      <c r="L409" s="12"/>
      <c r="M409" s="12"/>
      <c r="N409" s="12"/>
      <c r="O409" s="12"/>
      <c r="P409" s="12"/>
      <c r="Q409" s="12"/>
      <c r="R409" s="12"/>
      <c r="S409" s="12"/>
      <c r="T409" s="12"/>
      <c r="U409" s="12"/>
      <c r="V409" s="12"/>
      <c r="W409" s="12"/>
      <c r="X409" s="12"/>
      <c r="Y409" s="12"/>
      <c r="Z409" s="12"/>
      <c r="AA409" s="12"/>
      <c r="AB409" s="12"/>
    </row>
    <row r="410" spans="1:28" ht="15.75" customHeight="1" x14ac:dyDescent="0.35">
      <c r="A410" s="12"/>
      <c r="B410" s="12"/>
      <c r="C410" s="12"/>
      <c r="D410" s="12"/>
      <c r="E410" s="12"/>
      <c r="F410" s="12"/>
      <c r="G410" s="12"/>
      <c r="H410" s="194"/>
      <c r="I410" s="12"/>
      <c r="J410" s="12"/>
      <c r="K410" s="12"/>
      <c r="L410" s="12"/>
      <c r="M410" s="12"/>
      <c r="N410" s="12"/>
      <c r="O410" s="12"/>
      <c r="P410" s="12"/>
      <c r="Q410" s="12"/>
      <c r="R410" s="12"/>
      <c r="S410" s="12"/>
      <c r="T410" s="12"/>
      <c r="U410" s="12"/>
      <c r="V410" s="12"/>
      <c r="W410" s="12"/>
      <c r="X410" s="12"/>
      <c r="Y410" s="12"/>
      <c r="Z410" s="12"/>
      <c r="AA410" s="12"/>
      <c r="AB410" s="12"/>
    </row>
    <row r="411" spans="1:28" ht="15.75" customHeight="1" x14ac:dyDescent="0.35">
      <c r="A411" s="12"/>
      <c r="B411" s="12"/>
      <c r="C411" s="12"/>
      <c r="D411" s="12"/>
      <c r="E411" s="12"/>
      <c r="F411" s="12"/>
      <c r="G411" s="12"/>
      <c r="H411" s="194"/>
      <c r="I411" s="12"/>
      <c r="J411" s="12"/>
      <c r="K411" s="12"/>
      <c r="L411" s="12"/>
      <c r="M411" s="12"/>
      <c r="N411" s="12"/>
      <c r="O411" s="12"/>
      <c r="P411" s="12"/>
      <c r="Q411" s="12"/>
      <c r="R411" s="12"/>
      <c r="S411" s="12"/>
      <c r="T411" s="12"/>
      <c r="U411" s="12"/>
      <c r="V411" s="12"/>
      <c r="W411" s="12"/>
      <c r="X411" s="12"/>
      <c r="Y411" s="12"/>
      <c r="Z411" s="12"/>
      <c r="AA411" s="12"/>
      <c r="AB411" s="12"/>
    </row>
    <row r="412" spans="1:28" ht="15.75" customHeight="1" x14ac:dyDescent="0.35">
      <c r="A412" s="12"/>
      <c r="B412" s="12"/>
      <c r="C412" s="12"/>
      <c r="D412" s="12"/>
      <c r="E412" s="12"/>
      <c r="F412" s="12"/>
      <c r="G412" s="12"/>
      <c r="H412" s="194"/>
      <c r="I412" s="12"/>
      <c r="J412" s="12"/>
      <c r="K412" s="12"/>
      <c r="L412" s="12"/>
      <c r="M412" s="12"/>
      <c r="N412" s="12"/>
      <c r="O412" s="12"/>
      <c r="P412" s="12"/>
      <c r="Q412" s="12"/>
      <c r="R412" s="12"/>
      <c r="S412" s="12"/>
      <c r="T412" s="12"/>
      <c r="U412" s="12"/>
      <c r="V412" s="12"/>
      <c r="W412" s="12"/>
      <c r="X412" s="12"/>
      <c r="Y412" s="12"/>
      <c r="Z412" s="12"/>
      <c r="AA412" s="12"/>
      <c r="AB412" s="12"/>
    </row>
    <row r="413" spans="1:28" ht="15.75" customHeight="1" x14ac:dyDescent="0.35">
      <c r="A413" s="12"/>
      <c r="B413" s="12"/>
      <c r="C413" s="12"/>
      <c r="D413" s="12"/>
      <c r="E413" s="12"/>
      <c r="F413" s="12"/>
      <c r="G413" s="12"/>
      <c r="H413" s="194"/>
      <c r="I413" s="12"/>
      <c r="J413" s="12"/>
      <c r="K413" s="12"/>
      <c r="L413" s="12"/>
      <c r="M413" s="12"/>
      <c r="N413" s="12"/>
      <c r="O413" s="12"/>
      <c r="P413" s="12"/>
      <c r="Q413" s="12"/>
      <c r="R413" s="12"/>
      <c r="S413" s="12"/>
      <c r="T413" s="12"/>
      <c r="U413" s="12"/>
      <c r="V413" s="12"/>
      <c r="W413" s="12"/>
      <c r="X413" s="12"/>
      <c r="Y413" s="12"/>
      <c r="Z413" s="12"/>
      <c r="AA413" s="12"/>
      <c r="AB413" s="12"/>
    </row>
    <row r="414" spans="1:28" ht="15.75" customHeight="1" x14ac:dyDescent="0.35">
      <c r="A414" s="12"/>
      <c r="B414" s="12"/>
      <c r="C414" s="12"/>
      <c r="D414" s="12"/>
      <c r="E414" s="12"/>
      <c r="F414" s="12"/>
      <c r="G414" s="12"/>
      <c r="H414" s="194"/>
      <c r="I414" s="12"/>
      <c r="J414" s="12"/>
      <c r="K414" s="12"/>
      <c r="L414" s="12"/>
      <c r="M414" s="12"/>
      <c r="N414" s="12"/>
      <c r="O414" s="12"/>
      <c r="P414" s="12"/>
      <c r="Q414" s="12"/>
      <c r="R414" s="12"/>
      <c r="S414" s="12"/>
      <c r="T414" s="12"/>
      <c r="U414" s="12"/>
      <c r="V414" s="12"/>
      <c r="W414" s="12"/>
      <c r="X414" s="12"/>
      <c r="Y414" s="12"/>
      <c r="Z414" s="12"/>
      <c r="AA414" s="12"/>
      <c r="AB414" s="12"/>
    </row>
    <row r="415" spans="1:28" ht="15.75" customHeight="1" x14ac:dyDescent="0.35">
      <c r="A415" s="12"/>
      <c r="B415" s="12"/>
      <c r="C415" s="12"/>
      <c r="D415" s="12"/>
      <c r="E415" s="12"/>
      <c r="F415" s="12"/>
      <c r="G415" s="12"/>
      <c r="H415" s="194"/>
      <c r="I415" s="12"/>
      <c r="J415" s="12"/>
      <c r="K415" s="12"/>
      <c r="L415" s="12"/>
      <c r="M415" s="12"/>
      <c r="N415" s="12"/>
      <c r="O415" s="12"/>
      <c r="P415" s="12"/>
      <c r="Q415" s="12"/>
      <c r="R415" s="12"/>
      <c r="S415" s="12"/>
      <c r="T415" s="12"/>
      <c r="U415" s="12"/>
      <c r="V415" s="12"/>
      <c r="W415" s="12"/>
      <c r="X415" s="12"/>
      <c r="Y415" s="12"/>
      <c r="Z415" s="12"/>
      <c r="AA415" s="12"/>
      <c r="AB415" s="12"/>
    </row>
    <row r="416" spans="1:28" ht="15.75" customHeight="1" x14ac:dyDescent="0.35">
      <c r="A416" s="12"/>
      <c r="B416" s="12"/>
      <c r="C416" s="12"/>
      <c r="D416" s="12"/>
      <c r="E416" s="12"/>
      <c r="F416" s="12"/>
      <c r="G416" s="12"/>
      <c r="H416" s="194"/>
      <c r="I416" s="12"/>
      <c r="J416" s="12"/>
      <c r="K416" s="12"/>
      <c r="L416" s="12"/>
      <c r="M416" s="12"/>
      <c r="N416" s="12"/>
      <c r="O416" s="12"/>
      <c r="P416" s="12"/>
      <c r="Q416" s="12"/>
      <c r="R416" s="12"/>
      <c r="S416" s="12"/>
      <c r="T416" s="12"/>
      <c r="U416" s="12"/>
      <c r="V416" s="12"/>
      <c r="W416" s="12"/>
      <c r="X416" s="12"/>
      <c r="Y416" s="12"/>
      <c r="Z416" s="12"/>
      <c r="AA416" s="12"/>
      <c r="AB416" s="12"/>
    </row>
    <row r="417" spans="1:28" ht="15.75" customHeight="1" x14ac:dyDescent="0.35">
      <c r="A417" s="12"/>
      <c r="B417" s="12"/>
      <c r="C417" s="12"/>
      <c r="D417" s="12"/>
      <c r="E417" s="12"/>
      <c r="F417" s="12"/>
      <c r="G417" s="12"/>
      <c r="H417" s="194"/>
      <c r="I417" s="12"/>
      <c r="J417" s="12"/>
      <c r="K417" s="12"/>
      <c r="L417" s="12"/>
      <c r="M417" s="12"/>
      <c r="N417" s="12"/>
      <c r="O417" s="12"/>
      <c r="P417" s="12"/>
      <c r="Q417" s="12"/>
      <c r="R417" s="12"/>
      <c r="S417" s="12"/>
      <c r="T417" s="12"/>
      <c r="U417" s="12"/>
      <c r="V417" s="12"/>
      <c r="W417" s="12"/>
      <c r="X417" s="12"/>
      <c r="Y417" s="12"/>
      <c r="Z417" s="12"/>
      <c r="AA417" s="12"/>
      <c r="AB417" s="12"/>
    </row>
    <row r="418" spans="1:28" ht="15.75" customHeight="1" x14ac:dyDescent="0.35">
      <c r="A418" s="12"/>
      <c r="B418" s="12"/>
      <c r="C418" s="12"/>
      <c r="D418" s="12"/>
      <c r="E418" s="12"/>
      <c r="F418" s="12"/>
      <c r="G418" s="12"/>
      <c r="H418" s="194"/>
      <c r="I418" s="12"/>
      <c r="J418" s="12"/>
      <c r="K418" s="12"/>
      <c r="L418" s="12"/>
      <c r="M418" s="12"/>
      <c r="N418" s="12"/>
      <c r="O418" s="12"/>
      <c r="P418" s="12"/>
      <c r="Q418" s="12"/>
      <c r="R418" s="12"/>
      <c r="S418" s="12"/>
      <c r="T418" s="12"/>
      <c r="U418" s="12"/>
      <c r="V418" s="12"/>
      <c r="W418" s="12"/>
      <c r="X418" s="12"/>
      <c r="Y418" s="12"/>
      <c r="Z418" s="12"/>
      <c r="AA418" s="12"/>
      <c r="AB418" s="12"/>
    </row>
    <row r="419" spans="1:28" ht="15.75" customHeight="1" x14ac:dyDescent="0.35">
      <c r="A419" s="12"/>
      <c r="B419" s="12"/>
      <c r="C419" s="12"/>
      <c r="D419" s="12"/>
      <c r="E419" s="12"/>
      <c r="F419" s="12"/>
      <c r="G419" s="12"/>
      <c r="H419" s="194"/>
      <c r="I419" s="12"/>
      <c r="J419" s="12"/>
      <c r="K419" s="12"/>
      <c r="L419" s="12"/>
      <c r="M419" s="12"/>
      <c r="N419" s="12"/>
      <c r="O419" s="12"/>
      <c r="P419" s="12"/>
      <c r="Q419" s="12"/>
      <c r="R419" s="12"/>
      <c r="S419" s="12"/>
      <c r="T419" s="12"/>
      <c r="U419" s="12"/>
      <c r="V419" s="12"/>
      <c r="W419" s="12"/>
      <c r="X419" s="12"/>
      <c r="Y419" s="12"/>
      <c r="Z419" s="12"/>
      <c r="AA419" s="12"/>
      <c r="AB419" s="12"/>
    </row>
    <row r="420" spans="1:28" ht="15.75" customHeight="1" x14ac:dyDescent="0.35">
      <c r="A420" s="12"/>
      <c r="B420" s="12"/>
      <c r="C420" s="12"/>
      <c r="D420" s="12"/>
      <c r="E420" s="12"/>
      <c r="F420" s="12"/>
      <c r="G420" s="12"/>
      <c r="H420" s="194"/>
      <c r="I420" s="12"/>
      <c r="J420" s="12"/>
      <c r="K420" s="12"/>
      <c r="L420" s="12"/>
      <c r="M420" s="12"/>
      <c r="N420" s="12"/>
      <c r="O420" s="12"/>
      <c r="P420" s="12"/>
      <c r="Q420" s="12"/>
      <c r="R420" s="12"/>
      <c r="S420" s="12"/>
      <c r="T420" s="12"/>
      <c r="U420" s="12"/>
      <c r="V420" s="12"/>
      <c r="W420" s="12"/>
      <c r="X420" s="12"/>
      <c r="Y420" s="12"/>
      <c r="Z420" s="12"/>
      <c r="AA420" s="12"/>
      <c r="AB420" s="12"/>
    </row>
    <row r="421" spans="1:28" ht="15.75" customHeight="1" x14ac:dyDescent="0.35">
      <c r="A421" s="12"/>
      <c r="B421" s="12"/>
      <c r="C421" s="12"/>
      <c r="D421" s="12"/>
      <c r="E421" s="12"/>
      <c r="F421" s="12"/>
      <c r="G421" s="12"/>
      <c r="H421" s="194"/>
      <c r="I421" s="12"/>
      <c r="J421" s="12"/>
      <c r="K421" s="12"/>
      <c r="L421" s="12"/>
      <c r="M421" s="12"/>
      <c r="N421" s="12"/>
      <c r="O421" s="12"/>
      <c r="P421" s="12"/>
      <c r="Q421" s="12"/>
      <c r="R421" s="12"/>
      <c r="S421" s="12"/>
      <c r="T421" s="12"/>
      <c r="U421" s="12"/>
      <c r="V421" s="12"/>
      <c r="W421" s="12"/>
      <c r="X421" s="12"/>
      <c r="Y421" s="12"/>
      <c r="Z421" s="12"/>
      <c r="AA421" s="12"/>
      <c r="AB421" s="12"/>
    </row>
    <row r="422" spans="1:28" ht="15.75" customHeight="1" x14ac:dyDescent="0.35">
      <c r="A422" s="12"/>
      <c r="B422" s="12"/>
      <c r="C422" s="12"/>
      <c r="D422" s="12"/>
      <c r="E422" s="12"/>
      <c r="F422" s="12"/>
      <c r="G422" s="12"/>
      <c r="H422" s="194"/>
      <c r="I422" s="12"/>
      <c r="J422" s="12"/>
      <c r="K422" s="12"/>
      <c r="L422" s="12"/>
      <c r="M422" s="12"/>
      <c r="N422" s="12"/>
      <c r="O422" s="12"/>
      <c r="P422" s="12"/>
      <c r="Q422" s="12"/>
      <c r="R422" s="12"/>
      <c r="S422" s="12"/>
      <c r="T422" s="12"/>
      <c r="U422" s="12"/>
      <c r="V422" s="12"/>
      <c r="W422" s="12"/>
      <c r="X422" s="12"/>
      <c r="Y422" s="12"/>
      <c r="Z422" s="12"/>
      <c r="AA422" s="12"/>
      <c r="AB422" s="12"/>
    </row>
    <row r="423" spans="1:28" ht="15.75" customHeight="1" x14ac:dyDescent="0.35">
      <c r="A423" s="12"/>
      <c r="B423" s="12"/>
      <c r="C423" s="12"/>
      <c r="D423" s="12"/>
      <c r="E423" s="12"/>
      <c r="F423" s="12"/>
      <c r="G423" s="12"/>
      <c r="H423" s="194"/>
      <c r="I423" s="12"/>
      <c r="J423" s="12"/>
      <c r="K423" s="12"/>
      <c r="L423" s="12"/>
      <c r="M423" s="12"/>
      <c r="N423" s="12"/>
      <c r="O423" s="12"/>
      <c r="P423" s="12"/>
      <c r="Q423" s="12"/>
      <c r="R423" s="12"/>
      <c r="S423" s="12"/>
      <c r="T423" s="12"/>
      <c r="U423" s="12"/>
      <c r="V423" s="12"/>
      <c r="W423" s="12"/>
      <c r="X423" s="12"/>
      <c r="Y423" s="12"/>
      <c r="Z423" s="12"/>
      <c r="AA423" s="12"/>
      <c r="AB423" s="12"/>
    </row>
    <row r="424" spans="1:28" ht="15.75" customHeight="1" x14ac:dyDescent="0.35">
      <c r="A424" s="12"/>
      <c r="B424" s="12"/>
      <c r="C424" s="12"/>
      <c r="D424" s="12"/>
      <c r="E424" s="12"/>
      <c r="F424" s="12"/>
      <c r="G424" s="12"/>
      <c r="H424" s="194"/>
      <c r="I424" s="12"/>
      <c r="J424" s="12"/>
      <c r="K424" s="12"/>
      <c r="L424" s="12"/>
      <c r="M424" s="12"/>
      <c r="N424" s="12"/>
      <c r="O424" s="12"/>
      <c r="P424" s="12"/>
      <c r="Q424" s="12"/>
      <c r="R424" s="12"/>
      <c r="S424" s="12"/>
      <c r="T424" s="12"/>
      <c r="U424" s="12"/>
      <c r="V424" s="12"/>
      <c r="W424" s="12"/>
      <c r="X424" s="12"/>
      <c r="Y424" s="12"/>
      <c r="Z424" s="12"/>
      <c r="AA424" s="12"/>
      <c r="AB424" s="12"/>
    </row>
    <row r="425" spans="1:28" ht="15.75" customHeight="1" x14ac:dyDescent="0.35">
      <c r="A425" s="12"/>
      <c r="B425" s="12"/>
      <c r="C425" s="12"/>
      <c r="D425" s="12"/>
      <c r="E425" s="12"/>
      <c r="F425" s="12"/>
      <c r="G425" s="12"/>
      <c r="H425" s="194"/>
      <c r="I425" s="12"/>
      <c r="J425" s="12"/>
      <c r="K425" s="12"/>
      <c r="L425" s="12"/>
      <c r="M425" s="12"/>
      <c r="N425" s="12"/>
      <c r="O425" s="12"/>
      <c r="P425" s="12"/>
      <c r="Q425" s="12"/>
      <c r="R425" s="12"/>
      <c r="S425" s="12"/>
      <c r="T425" s="12"/>
      <c r="U425" s="12"/>
      <c r="V425" s="12"/>
      <c r="W425" s="12"/>
      <c r="X425" s="12"/>
      <c r="Y425" s="12"/>
      <c r="Z425" s="12"/>
      <c r="AA425" s="12"/>
      <c r="AB425" s="12"/>
    </row>
    <row r="426" spans="1:28" ht="15.75" customHeight="1" x14ac:dyDescent="0.35">
      <c r="A426" s="12"/>
      <c r="B426" s="12"/>
      <c r="C426" s="12"/>
      <c r="D426" s="12"/>
      <c r="E426" s="12"/>
      <c r="F426" s="12"/>
      <c r="G426" s="12"/>
      <c r="H426" s="194"/>
      <c r="I426" s="12"/>
      <c r="J426" s="12"/>
      <c r="K426" s="12"/>
      <c r="L426" s="12"/>
      <c r="M426" s="12"/>
      <c r="N426" s="12"/>
      <c r="O426" s="12"/>
      <c r="P426" s="12"/>
      <c r="Q426" s="12"/>
      <c r="R426" s="12"/>
      <c r="S426" s="12"/>
      <c r="T426" s="12"/>
      <c r="U426" s="12"/>
      <c r="V426" s="12"/>
      <c r="W426" s="12"/>
      <c r="X426" s="12"/>
      <c r="Y426" s="12"/>
      <c r="Z426" s="12"/>
      <c r="AA426" s="12"/>
      <c r="AB426" s="12"/>
    </row>
    <row r="427" spans="1:28" ht="15.75" customHeight="1" x14ac:dyDescent="0.35">
      <c r="A427" s="12"/>
      <c r="B427" s="12"/>
      <c r="C427" s="12"/>
      <c r="D427" s="12"/>
      <c r="E427" s="12"/>
      <c r="F427" s="12"/>
      <c r="G427" s="12"/>
      <c r="H427" s="194"/>
      <c r="I427" s="12"/>
      <c r="J427" s="12"/>
      <c r="K427" s="12"/>
      <c r="L427" s="12"/>
      <c r="M427" s="12"/>
      <c r="N427" s="12"/>
      <c r="O427" s="12"/>
      <c r="P427" s="12"/>
      <c r="Q427" s="12"/>
      <c r="R427" s="12"/>
      <c r="S427" s="12"/>
      <c r="T427" s="12"/>
      <c r="U427" s="12"/>
      <c r="V427" s="12"/>
      <c r="W427" s="12"/>
      <c r="X427" s="12"/>
      <c r="Y427" s="12"/>
      <c r="Z427" s="12"/>
      <c r="AA427" s="12"/>
      <c r="AB427" s="12"/>
    </row>
    <row r="428" spans="1:28" ht="15.75" customHeight="1" x14ac:dyDescent="0.35">
      <c r="A428" s="12"/>
      <c r="B428" s="12"/>
      <c r="C428" s="12"/>
      <c r="D428" s="12"/>
      <c r="E428" s="12"/>
      <c r="F428" s="12"/>
      <c r="G428" s="12"/>
      <c r="H428" s="194"/>
      <c r="I428" s="12"/>
      <c r="J428" s="12"/>
      <c r="K428" s="12"/>
      <c r="L428" s="12"/>
      <c r="M428" s="12"/>
      <c r="N428" s="12"/>
      <c r="O428" s="12"/>
      <c r="P428" s="12"/>
      <c r="Q428" s="12"/>
      <c r="R428" s="12"/>
      <c r="S428" s="12"/>
      <c r="T428" s="12"/>
      <c r="U428" s="12"/>
      <c r="V428" s="12"/>
      <c r="W428" s="12"/>
      <c r="X428" s="12"/>
      <c r="Y428" s="12"/>
      <c r="Z428" s="12"/>
      <c r="AA428" s="12"/>
      <c r="AB428" s="12"/>
    </row>
    <row r="429" spans="1:28" ht="15.75" customHeight="1" x14ac:dyDescent="0.35">
      <c r="A429" s="12"/>
      <c r="B429" s="12"/>
      <c r="C429" s="12"/>
      <c r="D429" s="12"/>
      <c r="E429" s="12"/>
      <c r="F429" s="12"/>
      <c r="G429" s="12"/>
      <c r="H429" s="194"/>
      <c r="I429" s="12"/>
      <c r="J429" s="12"/>
      <c r="K429" s="12"/>
      <c r="L429" s="12"/>
      <c r="M429" s="12"/>
      <c r="N429" s="12"/>
      <c r="O429" s="12"/>
      <c r="P429" s="12"/>
      <c r="Q429" s="12"/>
      <c r="R429" s="12"/>
      <c r="S429" s="12"/>
      <c r="T429" s="12"/>
      <c r="U429" s="12"/>
      <c r="V429" s="12"/>
      <c r="W429" s="12"/>
      <c r="X429" s="12"/>
      <c r="Y429" s="12"/>
      <c r="Z429" s="12"/>
      <c r="AA429" s="12"/>
      <c r="AB429" s="12"/>
    </row>
    <row r="430" spans="1:28" ht="15.75" customHeight="1" x14ac:dyDescent="0.35">
      <c r="A430" s="12"/>
      <c r="B430" s="12"/>
      <c r="C430" s="12"/>
      <c r="D430" s="12"/>
      <c r="E430" s="12"/>
      <c r="F430" s="12"/>
      <c r="G430" s="12"/>
      <c r="H430" s="194"/>
      <c r="I430" s="12"/>
      <c r="J430" s="12"/>
      <c r="K430" s="12"/>
      <c r="L430" s="12"/>
      <c r="M430" s="12"/>
      <c r="N430" s="12"/>
      <c r="O430" s="12"/>
      <c r="P430" s="12"/>
      <c r="Q430" s="12"/>
      <c r="R430" s="12"/>
      <c r="S430" s="12"/>
      <c r="T430" s="12"/>
      <c r="U430" s="12"/>
      <c r="V430" s="12"/>
      <c r="W430" s="12"/>
      <c r="X430" s="12"/>
      <c r="Y430" s="12"/>
      <c r="Z430" s="12"/>
      <c r="AA430" s="12"/>
      <c r="AB430" s="12"/>
    </row>
    <row r="431" spans="1:28" ht="15.75" customHeight="1" x14ac:dyDescent="0.35">
      <c r="A431" s="12"/>
      <c r="B431" s="12"/>
      <c r="C431" s="12"/>
      <c r="D431" s="12"/>
      <c r="E431" s="12"/>
      <c r="F431" s="12"/>
      <c r="G431" s="12"/>
      <c r="H431" s="194"/>
      <c r="I431" s="12"/>
      <c r="J431" s="12"/>
      <c r="K431" s="12"/>
      <c r="L431" s="12"/>
      <c r="M431" s="12"/>
      <c r="N431" s="12"/>
      <c r="O431" s="12"/>
      <c r="P431" s="12"/>
      <c r="Q431" s="12"/>
      <c r="R431" s="12"/>
      <c r="S431" s="12"/>
      <c r="T431" s="12"/>
      <c r="U431" s="12"/>
      <c r="V431" s="12"/>
      <c r="W431" s="12"/>
      <c r="X431" s="12"/>
      <c r="Y431" s="12"/>
      <c r="Z431" s="12"/>
      <c r="AA431" s="12"/>
      <c r="AB431" s="12"/>
    </row>
    <row r="432" spans="1:28" ht="15.75" customHeight="1" x14ac:dyDescent="0.35">
      <c r="A432" s="12"/>
      <c r="B432" s="12"/>
      <c r="C432" s="12"/>
      <c r="D432" s="12"/>
      <c r="E432" s="12"/>
      <c r="F432" s="12"/>
      <c r="G432" s="12"/>
      <c r="H432" s="194"/>
      <c r="I432" s="12"/>
      <c r="J432" s="12"/>
      <c r="K432" s="12"/>
      <c r="L432" s="12"/>
      <c r="M432" s="12"/>
      <c r="N432" s="12"/>
      <c r="O432" s="12"/>
      <c r="P432" s="12"/>
      <c r="Q432" s="12"/>
      <c r="R432" s="12"/>
      <c r="S432" s="12"/>
      <c r="T432" s="12"/>
      <c r="U432" s="12"/>
      <c r="V432" s="12"/>
      <c r="W432" s="12"/>
      <c r="X432" s="12"/>
      <c r="Y432" s="12"/>
      <c r="Z432" s="12"/>
      <c r="AA432" s="12"/>
      <c r="AB432" s="12"/>
    </row>
    <row r="433" spans="1:28" ht="15.75" customHeight="1" x14ac:dyDescent="0.35">
      <c r="A433" s="12"/>
      <c r="B433" s="12"/>
      <c r="C433" s="12"/>
      <c r="D433" s="12"/>
      <c r="E433" s="12"/>
      <c r="F433" s="12"/>
      <c r="G433" s="12"/>
      <c r="H433" s="194"/>
      <c r="I433" s="12"/>
      <c r="J433" s="12"/>
      <c r="K433" s="12"/>
      <c r="L433" s="12"/>
      <c r="M433" s="12"/>
      <c r="N433" s="12"/>
      <c r="O433" s="12"/>
      <c r="P433" s="12"/>
      <c r="Q433" s="12"/>
      <c r="R433" s="12"/>
      <c r="S433" s="12"/>
      <c r="T433" s="12"/>
      <c r="U433" s="12"/>
      <c r="V433" s="12"/>
      <c r="W433" s="12"/>
      <c r="X433" s="12"/>
      <c r="Y433" s="12"/>
      <c r="Z433" s="12"/>
      <c r="AA433" s="12"/>
      <c r="AB433" s="12"/>
    </row>
    <row r="434" spans="1:28" ht="15.75" customHeight="1" x14ac:dyDescent="0.35">
      <c r="A434" s="12"/>
      <c r="B434" s="12"/>
      <c r="C434" s="12"/>
      <c r="D434" s="12"/>
      <c r="E434" s="12"/>
      <c r="F434" s="12"/>
      <c r="G434" s="12"/>
      <c r="H434" s="194"/>
      <c r="I434" s="12"/>
      <c r="J434" s="12"/>
      <c r="K434" s="12"/>
      <c r="L434" s="12"/>
      <c r="M434" s="12"/>
      <c r="N434" s="12"/>
      <c r="O434" s="12"/>
      <c r="P434" s="12"/>
      <c r="Q434" s="12"/>
      <c r="R434" s="12"/>
      <c r="S434" s="12"/>
      <c r="T434" s="12"/>
      <c r="U434" s="12"/>
      <c r="V434" s="12"/>
      <c r="W434" s="12"/>
      <c r="X434" s="12"/>
      <c r="Y434" s="12"/>
      <c r="Z434" s="12"/>
      <c r="AA434" s="12"/>
      <c r="AB434" s="12"/>
    </row>
    <row r="435" spans="1:28" ht="15.75" customHeight="1" x14ac:dyDescent="0.35">
      <c r="A435" s="12"/>
      <c r="B435" s="12"/>
      <c r="C435" s="12"/>
      <c r="D435" s="12"/>
      <c r="E435" s="12"/>
      <c r="F435" s="12"/>
      <c r="G435" s="12"/>
      <c r="H435" s="194"/>
      <c r="I435" s="12"/>
      <c r="J435" s="12"/>
      <c r="K435" s="12"/>
      <c r="L435" s="12"/>
      <c r="M435" s="12"/>
      <c r="N435" s="12"/>
      <c r="O435" s="12"/>
      <c r="P435" s="12"/>
      <c r="Q435" s="12"/>
      <c r="R435" s="12"/>
      <c r="S435" s="12"/>
      <c r="T435" s="12"/>
      <c r="U435" s="12"/>
      <c r="V435" s="12"/>
      <c r="W435" s="12"/>
      <c r="X435" s="12"/>
      <c r="Y435" s="12"/>
      <c r="Z435" s="12"/>
      <c r="AA435" s="12"/>
      <c r="AB435" s="12"/>
    </row>
    <row r="436" spans="1:28" ht="15.75" customHeight="1" x14ac:dyDescent="0.35">
      <c r="A436" s="12"/>
      <c r="B436" s="12"/>
      <c r="C436" s="12"/>
      <c r="D436" s="12"/>
      <c r="E436" s="12"/>
      <c r="F436" s="12"/>
      <c r="G436" s="12"/>
      <c r="H436" s="194"/>
      <c r="I436" s="12"/>
      <c r="J436" s="12"/>
      <c r="K436" s="12"/>
      <c r="L436" s="12"/>
      <c r="M436" s="12"/>
      <c r="N436" s="12"/>
      <c r="O436" s="12"/>
      <c r="P436" s="12"/>
      <c r="Q436" s="12"/>
      <c r="R436" s="12"/>
      <c r="S436" s="12"/>
      <c r="T436" s="12"/>
      <c r="U436" s="12"/>
      <c r="V436" s="12"/>
      <c r="W436" s="12"/>
      <c r="X436" s="12"/>
      <c r="Y436" s="12"/>
      <c r="Z436" s="12"/>
      <c r="AA436" s="12"/>
      <c r="AB436" s="12"/>
    </row>
    <row r="437" spans="1:28" ht="15.75" customHeight="1" x14ac:dyDescent="0.35">
      <c r="A437" s="12"/>
      <c r="B437" s="12"/>
      <c r="C437" s="12"/>
      <c r="D437" s="12"/>
      <c r="E437" s="12"/>
      <c r="F437" s="12"/>
      <c r="G437" s="12"/>
      <c r="H437" s="194"/>
      <c r="I437" s="12"/>
      <c r="J437" s="12"/>
      <c r="K437" s="12"/>
      <c r="L437" s="12"/>
      <c r="M437" s="12"/>
      <c r="N437" s="12"/>
      <c r="O437" s="12"/>
      <c r="P437" s="12"/>
      <c r="Q437" s="12"/>
      <c r="R437" s="12"/>
      <c r="S437" s="12"/>
      <c r="T437" s="12"/>
      <c r="U437" s="12"/>
      <c r="V437" s="12"/>
      <c r="W437" s="12"/>
      <c r="X437" s="12"/>
      <c r="Y437" s="12"/>
      <c r="Z437" s="12"/>
      <c r="AA437" s="12"/>
      <c r="AB437" s="12"/>
    </row>
    <row r="438" spans="1:28" ht="15.75" customHeight="1" x14ac:dyDescent="0.35">
      <c r="A438" s="12"/>
      <c r="B438" s="12"/>
      <c r="C438" s="12"/>
      <c r="D438" s="12"/>
      <c r="E438" s="12"/>
      <c r="F438" s="12"/>
      <c r="G438" s="12"/>
      <c r="H438" s="194"/>
      <c r="I438" s="12"/>
      <c r="J438" s="12"/>
      <c r="K438" s="12"/>
      <c r="L438" s="12"/>
      <c r="M438" s="12"/>
      <c r="N438" s="12"/>
      <c r="O438" s="12"/>
      <c r="P438" s="12"/>
      <c r="Q438" s="12"/>
      <c r="R438" s="12"/>
      <c r="S438" s="12"/>
      <c r="T438" s="12"/>
      <c r="U438" s="12"/>
      <c r="V438" s="12"/>
      <c r="W438" s="12"/>
      <c r="X438" s="12"/>
      <c r="Y438" s="12"/>
      <c r="Z438" s="12"/>
      <c r="AA438" s="12"/>
      <c r="AB438" s="12"/>
    </row>
    <row r="439" spans="1:28" ht="15.75" customHeight="1" x14ac:dyDescent="0.35">
      <c r="A439" s="12"/>
      <c r="B439" s="12"/>
      <c r="C439" s="12"/>
      <c r="D439" s="12"/>
      <c r="E439" s="12"/>
      <c r="F439" s="12"/>
      <c r="G439" s="12"/>
      <c r="H439" s="194"/>
      <c r="I439" s="12"/>
      <c r="J439" s="12"/>
      <c r="K439" s="12"/>
      <c r="L439" s="12"/>
      <c r="M439" s="12"/>
      <c r="N439" s="12"/>
      <c r="O439" s="12"/>
      <c r="P439" s="12"/>
      <c r="Q439" s="12"/>
      <c r="R439" s="12"/>
      <c r="S439" s="12"/>
      <c r="T439" s="12"/>
      <c r="U439" s="12"/>
      <c r="V439" s="12"/>
      <c r="W439" s="12"/>
      <c r="X439" s="12"/>
      <c r="Y439" s="12"/>
      <c r="Z439" s="12"/>
      <c r="AA439" s="12"/>
      <c r="AB439" s="12"/>
    </row>
    <row r="440" spans="1:28" ht="15.75" customHeight="1" x14ac:dyDescent="0.35">
      <c r="A440" s="12"/>
      <c r="B440" s="12"/>
      <c r="C440" s="12"/>
      <c r="D440" s="12"/>
      <c r="E440" s="12"/>
      <c r="F440" s="12"/>
      <c r="G440" s="12"/>
      <c r="H440" s="194"/>
      <c r="I440" s="12"/>
      <c r="J440" s="12"/>
      <c r="K440" s="12"/>
      <c r="L440" s="12"/>
      <c r="M440" s="12"/>
      <c r="N440" s="12"/>
      <c r="O440" s="12"/>
      <c r="P440" s="12"/>
      <c r="Q440" s="12"/>
      <c r="R440" s="12"/>
      <c r="S440" s="12"/>
      <c r="T440" s="12"/>
      <c r="U440" s="12"/>
      <c r="V440" s="12"/>
      <c r="W440" s="12"/>
      <c r="X440" s="12"/>
      <c r="Y440" s="12"/>
      <c r="Z440" s="12"/>
      <c r="AA440" s="12"/>
      <c r="AB440" s="12"/>
    </row>
    <row r="441" spans="1:28" ht="15.75" customHeight="1" x14ac:dyDescent="0.35">
      <c r="A441" s="12"/>
      <c r="B441" s="12"/>
      <c r="C441" s="12"/>
      <c r="D441" s="12"/>
      <c r="E441" s="12"/>
      <c r="F441" s="12"/>
      <c r="G441" s="12"/>
      <c r="H441" s="194"/>
      <c r="I441" s="12"/>
      <c r="J441" s="12"/>
      <c r="K441" s="12"/>
      <c r="L441" s="12"/>
      <c r="M441" s="12"/>
      <c r="N441" s="12"/>
      <c r="O441" s="12"/>
      <c r="P441" s="12"/>
      <c r="Q441" s="12"/>
      <c r="R441" s="12"/>
      <c r="S441" s="12"/>
      <c r="T441" s="12"/>
      <c r="U441" s="12"/>
      <c r="V441" s="12"/>
      <c r="W441" s="12"/>
      <c r="X441" s="12"/>
      <c r="Y441" s="12"/>
      <c r="Z441" s="12"/>
      <c r="AA441" s="12"/>
      <c r="AB441" s="12"/>
    </row>
    <row r="442" spans="1:28" ht="15.75" customHeight="1" x14ac:dyDescent="0.35">
      <c r="A442" s="12"/>
      <c r="B442" s="12"/>
      <c r="C442" s="12"/>
      <c r="D442" s="12"/>
      <c r="E442" s="12"/>
      <c r="F442" s="12"/>
      <c r="G442" s="12"/>
      <c r="H442" s="194"/>
      <c r="I442" s="12"/>
      <c r="J442" s="12"/>
      <c r="K442" s="12"/>
      <c r="L442" s="12"/>
      <c r="M442" s="12"/>
      <c r="N442" s="12"/>
      <c r="O442" s="12"/>
      <c r="P442" s="12"/>
      <c r="Q442" s="12"/>
      <c r="R442" s="12"/>
      <c r="S442" s="12"/>
      <c r="T442" s="12"/>
      <c r="U442" s="12"/>
      <c r="V442" s="12"/>
      <c r="W442" s="12"/>
      <c r="X442" s="12"/>
      <c r="Y442" s="12"/>
      <c r="Z442" s="12"/>
      <c r="AA442" s="12"/>
      <c r="AB442" s="12"/>
    </row>
    <row r="443" spans="1:28" ht="15.75" customHeight="1" x14ac:dyDescent="0.35">
      <c r="A443" s="12"/>
      <c r="B443" s="12"/>
      <c r="C443" s="12"/>
      <c r="D443" s="12"/>
      <c r="E443" s="12"/>
      <c r="F443" s="12"/>
      <c r="G443" s="12"/>
      <c r="H443" s="194"/>
      <c r="I443" s="12"/>
      <c r="J443" s="12"/>
      <c r="K443" s="12"/>
      <c r="L443" s="12"/>
      <c r="M443" s="12"/>
      <c r="N443" s="12"/>
      <c r="O443" s="12"/>
      <c r="P443" s="12"/>
      <c r="Q443" s="12"/>
      <c r="R443" s="12"/>
      <c r="S443" s="12"/>
      <c r="T443" s="12"/>
      <c r="U443" s="12"/>
      <c r="V443" s="12"/>
      <c r="W443" s="12"/>
      <c r="X443" s="12"/>
      <c r="Y443" s="12"/>
      <c r="Z443" s="12"/>
      <c r="AA443" s="12"/>
      <c r="AB443" s="12"/>
    </row>
    <row r="444" spans="1:28" ht="15.75" customHeight="1" x14ac:dyDescent="0.35">
      <c r="A444" s="12"/>
      <c r="B444" s="12"/>
      <c r="C444" s="12"/>
      <c r="D444" s="12"/>
      <c r="E444" s="12"/>
      <c r="F444" s="12"/>
      <c r="G444" s="12"/>
      <c r="H444" s="194"/>
      <c r="I444" s="12"/>
      <c r="J444" s="12"/>
      <c r="K444" s="12"/>
      <c r="L444" s="12"/>
      <c r="M444" s="12"/>
      <c r="N444" s="12"/>
      <c r="O444" s="12"/>
      <c r="P444" s="12"/>
      <c r="Q444" s="12"/>
      <c r="R444" s="12"/>
      <c r="S444" s="12"/>
      <c r="T444" s="12"/>
      <c r="U444" s="12"/>
      <c r="V444" s="12"/>
      <c r="W444" s="12"/>
      <c r="X444" s="12"/>
      <c r="Y444" s="12"/>
      <c r="Z444" s="12"/>
      <c r="AA444" s="12"/>
      <c r="AB444" s="12"/>
    </row>
    <row r="445" spans="1:28" ht="15.75" customHeight="1" x14ac:dyDescent="0.35">
      <c r="A445" s="12"/>
      <c r="B445" s="12"/>
      <c r="C445" s="12"/>
      <c r="D445" s="12"/>
      <c r="E445" s="12"/>
      <c r="F445" s="12"/>
      <c r="G445" s="12"/>
      <c r="H445" s="194"/>
      <c r="I445" s="12"/>
      <c r="J445" s="12"/>
      <c r="K445" s="12"/>
      <c r="L445" s="12"/>
      <c r="M445" s="12"/>
      <c r="N445" s="12"/>
      <c r="O445" s="12"/>
      <c r="P445" s="12"/>
      <c r="Q445" s="12"/>
      <c r="R445" s="12"/>
      <c r="S445" s="12"/>
      <c r="T445" s="12"/>
      <c r="U445" s="12"/>
      <c r="V445" s="12"/>
      <c r="W445" s="12"/>
      <c r="X445" s="12"/>
      <c r="Y445" s="12"/>
      <c r="Z445" s="12"/>
      <c r="AA445" s="12"/>
      <c r="AB445" s="12"/>
    </row>
    <row r="446" spans="1:28" ht="15.75" customHeight="1" x14ac:dyDescent="0.35">
      <c r="A446" s="12"/>
      <c r="B446" s="12"/>
      <c r="C446" s="12"/>
      <c r="D446" s="12"/>
      <c r="E446" s="12"/>
      <c r="F446" s="12"/>
      <c r="G446" s="12"/>
      <c r="H446" s="194"/>
      <c r="I446" s="12"/>
      <c r="J446" s="12"/>
      <c r="K446" s="12"/>
      <c r="L446" s="12"/>
      <c r="M446" s="12"/>
      <c r="N446" s="12"/>
      <c r="O446" s="12"/>
      <c r="P446" s="12"/>
      <c r="Q446" s="12"/>
      <c r="R446" s="12"/>
      <c r="S446" s="12"/>
      <c r="T446" s="12"/>
      <c r="U446" s="12"/>
      <c r="V446" s="12"/>
      <c r="W446" s="12"/>
      <c r="X446" s="12"/>
      <c r="Y446" s="12"/>
      <c r="Z446" s="12"/>
      <c r="AA446" s="12"/>
      <c r="AB446" s="12"/>
    </row>
    <row r="447" spans="1:28" ht="15.75" customHeight="1" x14ac:dyDescent="0.35">
      <c r="A447" s="12"/>
      <c r="B447" s="12"/>
      <c r="C447" s="12"/>
      <c r="D447" s="12"/>
      <c r="E447" s="12"/>
      <c r="F447" s="12"/>
      <c r="G447" s="12"/>
      <c r="H447" s="194"/>
      <c r="I447" s="12"/>
      <c r="J447" s="12"/>
      <c r="K447" s="12"/>
      <c r="L447" s="12"/>
      <c r="M447" s="12"/>
      <c r="N447" s="12"/>
      <c r="O447" s="12"/>
      <c r="P447" s="12"/>
      <c r="Q447" s="12"/>
      <c r="R447" s="12"/>
      <c r="S447" s="12"/>
      <c r="T447" s="12"/>
      <c r="U447" s="12"/>
      <c r="V447" s="12"/>
      <c r="W447" s="12"/>
      <c r="X447" s="12"/>
      <c r="Y447" s="12"/>
      <c r="Z447" s="12"/>
      <c r="AA447" s="12"/>
      <c r="AB447" s="12"/>
    </row>
    <row r="448" spans="1:28" ht="15.75" customHeight="1" x14ac:dyDescent="0.35">
      <c r="A448" s="12"/>
      <c r="B448" s="12"/>
      <c r="C448" s="12"/>
      <c r="D448" s="12"/>
      <c r="E448" s="12"/>
      <c r="F448" s="12"/>
      <c r="G448" s="12"/>
      <c r="H448" s="194"/>
      <c r="I448" s="12"/>
      <c r="J448" s="12"/>
      <c r="K448" s="12"/>
      <c r="L448" s="12"/>
      <c r="M448" s="12"/>
      <c r="N448" s="12"/>
      <c r="O448" s="12"/>
      <c r="P448" s="12"/>
      <c r="Q448" s="12"/>
      <c r="R448" s="12"/>
      <c r="S448" s="12"/>
      <c r="T448" s="12"/>
      <c r="U448" s="12"/>
      <c r="V448" s="12"/>
      <c r="W448" s="12"/>
      <c r="X448" s="12"/>
      <c r="Y448" s="12"/>
      <c r="Z448" s="12"/>
      <c r="AA448" s="12"/>
      <c r="AB448" s="12"/>
    </row>
    <row r="449" spans="1:28" ht="15.75" customHeight="1" x14ac:dyDescent="0.35">
      <c r="A449" s="12"/>
      <c r="B449" s="12"/>
      <c r="C449" s="12"/>
      <c r="D449" s="12"/>
      <c r="E449" s="12"/>
      <c r="F449" s="12"/>
      <c r="G449" s="12"/>
      <c r="H449" s="194"/>
      <c r="I449" s="12"/>
      <c r="J449" s="12"/>
      <c r="K449" s="12"/>
      <c r="L449" s="12"/>
      <c r="M449" s="12"/>
      <c r="N449" s="12"/>
      <c r="O449" s="12"/>
      <c r="P449" s="12"/>
      <c r="Q449" s="12"/>
      <c r="R449" s="12"/>
      <c r="S449" s="12"/>
      <c r="T449" s="12"/>
      <c r="U449" s="12"/>
      <c r="V449" s="12"/>
      <c r="W449" s="12"/>
      <c r="X449" s="12"/>
      <c r="Y449" s="12"/>
      <c r="Z449" s="12"/>
      <c r="AA449" s="12"/>
      <c r="AB449" s="12"/>
    </row>
    <row r="450" spans="1:28" ht="15.75" customHeight="1" x14ac:dyDescent="0.35">
      <c r="A450" s="12"/>
      <c r="B450" s="12"/>
      <c r="C450" s="12"/>
      <c r="D450" s="12"/>
      <c r="E450" s="12"/>
      <c r="F450" s="12"/>
      <c r="G450" s="12"/>
      <c r="H450" s="194"/>
      <c r="I450" s="12"/>
      <c r="J450" s="12"/>
      <c r="K450" s="12"/>
      <c r="L450" s="12"/>
      <c r="M450" s="12"/>
      <c r="N450" s="12"/>
      <c r="O450" s="12"/>
      <c r="P450" s="12"/>
      <c r="Q450" s="12"/>
      <c r="R450" s="12"/>
      <c r="S450" s="12"/>
      <c r="T450" s="12"/>
      <c r="U450" s="12"/>
      <c r="V450" s="12"/>
      <c r="W450" s="12"/>
      <c r="X450" s="12"/>
      <c r="Y450" s="12"/>
      <c r="Z450" s="12"/>
      <c r="AA450" s="12"/>
      <c r="AB450" s="12"/>
    </row>
    <row r="451" spans="1:28" ht="15.75" customHeight="1" x14ac:dyDescent="0.35">
      <c r="A451" s="12"/>
      <c r="B451" s="12"/>
      <c r="C451" s="12"/>
      <c r="D451" s="12"/>
      <c r="E451" s="12"/>
      <c r="F451" s="12"/>
      <c r="G451" s="12"/>
      <c r="H451" s="194"/>
      <c r="I451" s="12"/>
      <c r="J451" s="12"/>
      <c r="K451" s="12"/>
      <c r="L451" s="12"/>
      <c r="M451" s="12"/>
      <c r="N451" s="12"/>
      <c r="O451" s="12"/>
      <c r="P451" s="12"/>
      <c r="Q451" s="12"/>
      <c r="R451" s="12"/>
      <c r="S451" s="12"/>
      <c r="T451" s="12"/>
      <c r="U451" s="12"/>
      <c r="V451" s="12"/>
      <c r="W451" s="12"/>
      <c r="X451" s="12"/>
      <c r="Y451" s="12"/>
      <c r="Z451" s="12"/>
      <c r="AA451" s="12"/>
      <c r="AB451" s="12"/>
    </row>
    <row r="452" spans="1:28" ht="15.75" customHeight="1" x14ac:dyDescent="0.35">
      <c r="A452" s="12"/>
      <c r="B452" s="12"/>
      <c r="C452" s="12"/>
      <c r="D452" s="12"/>
      <c r="E452" s="12"/>
      <c r="F452" s="12"/>
      <c r="G452" s="12"/>
      <c r="H452" s="194"/>
      <c r="I452" s="12"/>
      <c r="J452" s="12"/>
      <c r="K452" s="12"/>
      <c r="L452" s="12"/>
      <c r="M452" s="12"/>
      <c r="N452" s="12"/>
      <c r="O452" s="12"/>
      <c r="P452" s="12"/>
      <c r="Q452" s="12"/>
      <c r="R452" s="12"/>
      <c r="S452" s="12"/>
      <c r="T452" s="12"/>
      <c r="U452" s="12"/>
      <c r="V452" s="12"/>
      <c r="W452" s="12"/>
      <c r="X452" s="12"/>
      <c r="Y452" s="12"/>
      <c r="Z452" s="12"/>
      <c r="AA452" s="12"/>
      <c r="AB452" s="12"/>
    </row>
    <row r="453" spans="1:28" ht="15.75" customHeight="1" x14ac:dyDescent="0.35">
      <c r="A453" s="12"/>
      <c r="B453" s="12"/>
      <c r="C453" s="12"/>
      <c r="D453" s="12"/>
      <c r="E453" s="12"/>
      <c r="F453" s="12"/>
      <c r="G453" s="12"/>
      <c r="H453" s="194"/>
      <c r="I453" s="12"/>
      <c r="J453" s="12"/>
      <c r="K453" s="12"/>
      <c r="L453" s="12"/>
      <c r="M453" s="12"/>
      <c r="N453" s="12"/>
      <c r="O453" s="12"/>
      <c r="P453" s="12"/>
      <c r="Q453" s="12"/>
      <c r="R453" s="12"/>
      <c r="S453" s="12"/>
      <c r="T453" s="12"/>
      <c r="U453" s="12"/>
      <c r="V453" s="12"/>
      <c r="W453" s="12"/>
      <c r="X453" s="12"/>
      <c r="Y453" s="12"/>
      <c r="Z453" s="12"/>
      <c r="AA453" s="12"/>
      <c r="AB453" s="12"/>
    </row>
    <row r="454" spans="1:28" ht="15.75" customHeight="1" x14ac:dyDescent="0.35">
      <c r="A454" s="12"/>
      <c r="B454" s="12"/>
      <c r="C454" s="12"/>
      <c r="D454" s="12"/>
      <c r="E454" s="12"/>
      <c r="F454" s="12"/>
      <c r="G454" s="12"/>
      <c r="H454" s="194"/>
      <c r="I454" s="12"/>
      <c r="J454" s="12"/>
      <c r="K454" s="12"/>
      <c r="L454" s="12"/>
      <c r="M454" s="12"/>
      <c r="N454" s="12"/>
      <c r="O454" s="12"/>
      <c r="P454" s="12"/>
      <c r="Q454" s="12"/>
      <c r="R454" s="12"/>
      <c r="S454" s="12"/>
      <c r="T454" s="12"/>
      <c r="U454" s="12"/>
      <c r="V454" s="12"/>
      <c r="W454" s="12"/>
      <c r="X454" s="12"/>
      <c r="Y454" s="12"/>
      <c r="Z454" s="12"/>
      <c r="AA454" s="12"/>
      <c r="AB454" s="12"/>
    </row>
    <row r="455" spans="1:28" ht="15.75" customHeight="1" x14ac:dyDescent="0.35">
      <c r="A455" s="12"/>
      <c r="B455" s="12"/>
      <c r="C455" s="12"/>
      <c r="D455" s="12"/>
      <c r="E455" s="12"/>
      <c r="F455" s="12"/>
      <c r="G455" s="12"/>
      <c r="H455" s="194"/>
      <c r="I455" s="12"/>
      <c r="J455" s="12"/>
      <c r="K455" s="12"/>
      <c r="L455" s="12"/>
      <c r="M455" s="12"/>
      <c r="N455" s="12"/>
      <c r="O455" s="12"/>
      <c r="P455" s="12"/>
      <c r="Q455" s="12"/>
      <c r="R455" s="12"/>
      <c r="S455" s="12"/>
      <c r="T455" s="12"/>
      <c r="U455" s="12"/>
      <c r="V455" s="12"/>
      <c r="W455" s="12"/>
      <c r="X455" s="12"/>
      <c r="Y455" s="12"/>
      <c r="Z455" s="12"/>
      <c r="AA455" s="12"/>
      <c r="AB455" s="12"/>
    </row>
    <row r="456" spans="1:28" ht="15.75" customHeight="1" x14ac:dyDescent="0.35">
      <c r="A456" s="12"/>
      <c r="B456" s="12"/>
      <c r="C456" s="12"/>
      <c r="D456" s="12"/>
      <c r="E456" s="12"/>
      <c r="F456" s="12"/>
      <c r="G456" s="12"/>
      <c r="H456" s="194"/>
      <c r="I456" s="12"/>
      <c r="J456" s="12"/>
      <c r="K456" s="12"/>
      <c r="L456" s="12"/>
      <c r="M456" s="12"/>
      <c r="N456" s="12"/>
      <c r="O456" s="12"/>
      <c r="P456" s="12"/>
      <c r="Q456" s="12"/>
      <c r="R456" s="12"/>
      <c r="S456" s="12"/>
      <c r="T456" s="12"/>
      <c r="U456" s="12"/>
      <c r="V456" s="12"/>
      <c r="W456" s="12"/>
      <c r="X456" s="12"/>
      <c r="Y456" s="12"/>
      <c r="Z456" s="12"/>
      <c r="AA456" s="12"/>
      <c r="AB456" s="12"/>
    </row>
    <row r="457" spans="1:28" ht="15.75" customHeight="1" x14ac:dyDescent="0.35">
      <c r="A457" s="12"/>
      <c r="B457" s="12"/>
      <c r="C457" s="12"/>
      <c r="D457" s="12"/>
      <c r="E457" s="12"/>
      <c r="F457" s="12"/>
      <c r="G457" s="12"/>
      <c r="H457" s="194"/>
      <c r="I457" s="12"/>
      <c r="J457" s="12"/>
      <c r="K457" s="12"/>
      <c r="L457" s="12"/>
      <c r="M457" s="12"/>
      <c r="N457" s="12"/>
      <c r="O457" s="12"/>
      <c r="P457" s="12"/>
      <c r="Q457" s="12"/>
      <c r="R457" s="12"/>
      <c r="S457" s="12"/>
      <c r="T457" s="12"/>
      <c r="U457" s="12"/>
      <c r="V457" s="12"/>
      <c r="W457" s="12"/>
      <c r="X457" s="12"/>
      <c r="Y457" s="12"/>
      <c r="Z457" s="12"/>
      <c r="AA457" s="12"/>
      <c r="AB457" s="12"/>
    </row>
    <row r="458" spans="1:28" ht="15.75" customHeight="1" x14ac:dyDescent="0.35">
      <c r="A458" s="12"/>
      <c r="B458" s="12"/>
      <c r="C458" s="12"/>
      <c r="D458" s="12"/>
      <c r="E458" s="12"/>
      <c r="F458" s="12"/>
      <c r="G458" s="12"/>
      <c r="H458" s="194"/>
      <c r="I458" s="12"/>
      <c r="J458" s="12"/>
      <c r="K458" s="12"/>
      <c r="L458" s="12"/>
      <c r="M458" s="12"/>
      <c r="N458" s="12"/>
      <c r="O458" s="12"/>
      <c r="P458" s="12"/>
      <c r="Q458" s="12"/>
      <c r="R458" s="12"/>
      <c r="S458" s="12"/>
      <c r="T458" s="12"/>
      <c r="U458" s="12"/>
      <c r="V458" s="12"/>
      <c r="W458" s="12"/>
      <c r="X458" s="12"/>
      <c r="Y458" s="12"/>
      <c r="Z458" s="12"/>
      <c r="AA458" s="12"/>
      <c r="AB458" s="12"/>
    </row>
    <row r="459" spans="1:28" ht="15.75" customHeight="1" x14ac:dyDescent="0.35">
      <c r="A459" s="12"/>
      <c r="B459" s="12"/>
      <c r="C459" s="12"/>
      <c r="D459" s="12"/>
      <c r="E459" s="12"/>
      <c r="F459" s="12"/>
      <c r="G459" s="12"/>
      <c r="H459" s="194"/>
      <c r="I459" s="12"/>
      <c r="J459" s="12"/>
      <c r="K459" s="12"/>
      <c r="L459" s="12"/>
      <c r="M459" s="12"/>
      <c r="N459" s="12"/>
      <c r="O459" s="12"/>
      <c r="P459" s="12"/>
      <c r="Q459" s="12"/>
      <c r="R459" s="12"/>
      <c r="S459" s="12"/>
      <c r="T459" s="12"/>
      <c r="U459" s="12"/>
      <c r="V459" s="12"/>
      <c r="W459" s="12"/>
      <c r="X459" s="12"/>
      <c r="Y459" s="12"/>
      <c r="Z459" s="12"/>
      <c r="AA459" s="12"/>
      <c r="AB459" s="12"/>
    </row>
    <row r="460" spans="1:28" ht="15.75" customHeight="1" x14ac:dyDescent="0.35">
      <c r="A460" s="12"/>
      <c r="B460" s="12"/>
      <c r="C460" s="12"/>
      <c r="D460" s="12"/>
      <c r="E460" s="12"/>
      <c r="F460" s="12"/>
      <c r="G460" s="12"/>
      <c r="H460" s="194"/>
      <c r="I460" s="12"/>
      <c r="J460" s="12"/>
      <c r="K460" s="12"/>
      <c r="L460" s="12"/>
      <c r="M460" s="12"/>
      <c r="N460" s="12"/>
      <c r="O460" s="12"/>
      <c r="P460" s="12"/>
      <c r="Q460" s="12"/>
      <c r="R460" s="12"/>
      <c r="S460" s="12"/>
      <c r="T460" s="12"/>
      <c r="U460" s="12"/>
      <c r="V460" s="12"/>
      <c r="W460" s="12"/>
      <c r="X460" s="12"/>
      <c r="Y460" s="12"/>
      <c r="Z460" s="12"/>
      <c r="AA460" s="12"/>
      <c r="AB460" s="12"/>
    </row>
    <row r="461" spans="1:28" ht="15.75" customHeight="1" x14ac:dyDescent="0.35">
      <c r="A461" s="12"/>
      <c r="B461" s="12"/>
      <c r="C461" s="12"/>
      <c r="D461" s="12"/>
      <c r="E461" s="12"/>
      <c r="F461" s="12"/>
      <c r="G461" s="12"/>
      <c r="H461" s="194"/>
      <c r="I461" s="12"/>
      <c r="J461" s="12"/>
      <c r="K461" s="12"/>
      <c r="L461" s="12"/>
      <c r="M461" s="12"/>
      <c r="N461" s="12"/>
      <c r="O461" s="12"/>
      <c r="P461" s="12"/>
      <c r="Q461" s="12"/>
      <c r="R461" s="12"/>
      <c r="S461" s="12"/>
      <c r="T461" s="12"/>
      <c r="U461" s="12"/>
      <c r="V461" s="12"/>
      <c r="W461" s="12"/>
      <c r="X461" s="12"/>
      <c r="Y461" s="12"/>
      <c r="Z461" s="12"/>
      <c r="AA461" s="12"/>
      <c r="AB461" s="12"/>
    </row>
    <row r="462" spans="1:28" ht="15.75" customHeight="1" x14ac:dyDescent="0.35">
      <c r="A462" s="12"/>
      <c r="B462" s="12"/>
      <c r="C462" s="12"/>
      <c r="D462" s="12"/>
      <c r="E462" s="12"/>
      <c r="F462" s="12"/>
      <c r="G462" s="12"/>
      <c r="H462" s="194"/>
      <c r="I462" s="12"/>
      <c r="J462" s="12"/>
      <c r="K462" s="12"/>
      <c r="L462" s="12"/>
      <c r="M462" s="12"/>
      <c r="N462" s="12"/>
      <c r="O462" s="12"/>
      <c r="P462" s="12"/>
      <c r="Q462" s="12"/>
      <c r="R462" s="12"/>
      <c r="S462" s="12"/>
      <c r="T462" s="12"/>
      <c r="U462" s="12"/>
      <c r="V462" s="12"/>
      <c r="W462" s="12"/>
      <c r="X462" s="12"/>
      <c r="Y462" s="12"/>
      <c r="Z462" s="12"/>
      <c r="AA462" s="12"/>
      <c r="AB462" s="12"/>
    </row>
    <row r="463" spans="1:28" ht="15.75" customHeight="1" x14ac:dyDescent="0.35">
      <c r="A463" s="12"/>
      <c r="B463" s="12"/>
      <c r="C463" s="12"/>
      <c r="D463" s="12"/>
      <c r="E463" s="12"/>
      <c r="F463" s="12"/>
      <c r="G463" s="12"/>
      <c r="H463" s="194"/>
      <c r="I463" s="12"/>
      <c r="J463" s="12"/>
      <c r="K463" s="12"/>
      <c r="L463" s="12"/>
      <c r="M463" s="12"/>
      <c r="N463" s="12"/>
      <c r="O463" s="12"/>
      <c r="P463" s="12"/>
      <c r="Q463" s="12"/>
      <c r="R463" s="12"/>
      <c r="S463" s="12"/>
      <c r="T463" s="12"/>
      <c r="U463" s="12"/>
      <c r="V463" s="12"/>
      <c r="W463" s="12"/>
      <c r="X463" s="12"/>
      <c r="Y463" s="12"/>
      <c r="Z463" s="12"/>
      <c r="AA463" s="12"/>
      <c r="AB463" s="12"/>
    </row>
    <row r="464" spans="1:28" ht="15.75" customHeight="1" x14ac:dyDescent="0.35">
      <c r="A464" s="12"/>
      <c r="B464" s="12"/>
      <c r="C464" s="12"/>
      <c r="D464" s="12"/>
      <c r="E464" s="12"/>
      <c r="F464" s="12"/>
      <c r="G464" s="12"/>
      <c r="H464" s="194"/>
      <c r="I464" s="12"/>
      <c r="J464" s="12"/>
      <c r="K464" s="12"/>
      <c r="L464" s="12"/>
      <c r="M464" s="12"/>
      <c r="N464" s="12"/>
      <c r="O464" s="12"/>
      <c r="P464" s="12"/>
      <c r="Q464" s="12"/>
      <c r="R464" s="12"/>
      <c r="S464" s="12"/>
      <c r="T464" s="12"/>
      <c r="U464" s="12"/>
      <c r="V464" s="12"/>
      <c r="W464" s="12"/>
      <c r="X464" s="12"/>
      <c r="Y464" s="12"/>
      <c r="Z464" s="12"/>
      <c r="AA464" s="12"/>
      <c r="AB464" s="12"/>
    </row>
    <row r="465" spans="1:28" ht="15.75" customHeight="1" x14ac:dyDescent="0.35">
      <c r="A465" s="12"/>
      <c r="B465" s="12"/>
      <c r="C465" s="12"/>
      <c r="D465" s="12"/>
      <c r="E465" s="12"/>
      <c r="F465" s="12"/>
      <c r="G465" s="12"/>
      <c r="H465" s="194"/>
      <c r="I465" s="12"/>
      <c r="J465" s="12"/>
      <c r="K465" s="12"/>
      <c r="L465" s="12"/>
      <c r="M465" s="12"/>
      <c r="N465" s="12"/>
      <c r="O465" s="12"/>
      <c r="P465" s="12"/>
      <c r="Q465" s="12"/>
      <c r="R465" s="12"/>
      <c r="S465" s="12"/>
      <c r="T465" s="12"/>
      <c r="U465" s="12"/>
      <c r="V465" s="12"/>
      <c r="W465" s="12"/>
      <c r="X465" s="12"/>
      <c r="Y465" s="12"/>
      <c r="Z465" s="12"/>
      <c r="AA465" s="12"/>
      <c r="AB465" s="12"/>
    </row>
    <row r="466" spans="1:28" ht="15.75" customHeight="1" x14ac:dyDescent="0.35">
      <c r="A466" s="12"/>
      <c r="B466" s="12"/>
      <c r="C466" s="12"/>
      <c r="D466" s="12"/>
      <c r="E466" s="12"/>
      <c r="F466" s="12"/>
      <c r="G466" s="12"/>
      <c r="H466" s="194"/>
      <c r="I466" s="12"/>
      <c r="J466" s="12"/>
      <c r="K466" s="12"/>
      <c r="L466" s="12"/>
      <c r="M466" s="12"/>
      <c r="N466" s="12"/>
      <c r="O466" s="12"/>
      <c r="P466" s="12"/>
      <c r="Q466" s="12"/>
      <c r="R466" s="12"/>
      <c r="S466" s="12"/>
      <c r="T466" s="12"/>
      <c r="U466" s="12"/>
      <c r="V466" s="12"/>
      <c r="W466" s="12"/>
      <c r="X466" s="12"/>
      <c r="Y466" s="12"/>
      <c r="Z466" s="12"/>
      <c r="AA466" s="12"/>
      <c r="AB466" s="12"/>
    </row>
    <row r="467" spans="1:28" ht="15.75" customHeight="1" x14ac:dyDescent="0.35">
      <c r="A467" s="12"/>
      <c r="B467" s="12"/>
      <c r="C467" s="12"/>
      <c r="D467" s="12"/>
      <c r="E467" s="12"/>
      <c r="F467" s="12"/>
      <c r="G467" s="12"/>
      <c r="H467" s="194"/>
      <c r="I467" s="12"/>
      <c r="J467" s="12"/>
      <c r="K467" s="12"/>
      <c r="L467" s="12"/>
      <c r="M467" s="12"/>
      <c r="N467" s="12"/>
      <c r="O467" s="12"/>
      <c r="P467" s="12"/>
      <c r="Q467" s="12"/>
      <c r="R467" s="12"/>
      <c r="S467" s="12"/>
      <c r="T467" s="12"/>
      <c r="U467" s="12"/>
      <c r="V467" s="12"/>
      <c r="W467" s="12"/>
      <c r="X467" s="12"/>
      <c r="Y467" s="12"/>
      <c r="Z467" s="12"/>
      <c r="AA467" s="12"/>
      <c r="AB467" s="12"/>
    </row>
    <row r="468" spans="1:28" ht="15.75" customHeight="1" x14ac:dyDescent="0.35">
      <c r="A468" s="12"/>
      <c r="B468" s="12"/>
      <c r="C468" s="12"/>
      <c r="D468" s="12"/>
      <c r="E468" s="12"/>
      <c r="F468" s="12"/>
      <c r="G468" s="12"/>
      <c r="H468" s="194"/>
      <c r="I468" s="12"/>
      <c r="J468" s="12"/>
      <c r="K468" s="12"/>
      <c r="L468" s="12"/>
      <c r="M468" s="12"/>
      <c r="N468" s="12"/>
      <c r="O468" s="12"/>
      <c r="P468" s="12"/>
      <c r="Q468" s="12"/>
      <c r="R468" s="12"/>
      <c r="S468" s="12"/>
      <c r="T468" s="12"/>
      <c r="U468" s="12"/>
      <c r="V468" s="12"/>
      <c r="W468" s="12"/>
      <c r="X468" s="12"/>
      <c r="Y468" s="12"/>
      <c r="Z468" s="12"/>
      <c r="AA468" s="12"/>
      <c r="AB468" s="12"/>
    </row>
    <row r="469" spans="1:28" ht="15.75" customHeight="1" x14ac:dyDescent="0.35">
      <c r="A469" s="12"/>
      <c r="B469" s="12"/>
      <c r="C469" s="12"/>
      <c r="D469" s="12"/>
      <c r="E469" s="12"/>
      <c r="F469" s="12"/>
      <c r="G469" s="12"/>
      <c r="H469" s="194"/>
      <c r="I469" s="12"/>
      <c r="J469" s="12"/>
      <c r="K469" s="12"/>
      <c r="L469" s="12"/>
      <c r="M469" s="12"/>
      <c r="N469" s="12"/>
      <c r="O469" s="12"/>
      <c r="P469" s="12"/>
      <c r="Q469" s="12"/>
      <c r="R469" s="12"/>
      <c r="S469" s="12"/>
      <c r="T469" s="12"/>
      <c r="U469" s="12"/>
      <c r="V469" s="12"/>
      <c r="W469" s="12"/>
      <c r="X469" s="12"/>
      <c r="Y469" s="12"/>
      <c r="Z469" s="12"/>
      <c r="AA469" s="12"/>
      <c r="AB469" s="12"/>
    </row>
    <row r="470" spans="1:28" ht="15.75" customHeight="1" x14ac:dyDescent="0.35">
      <c r="A470" s="12"/>
      <c r="B470" s="12"/>
      <c r="C470" s="12"/>
      <c r="D470" s="12"/>
      <c r="E470" s="12"/>
      <c r="F470" s="12"/>
      <c r="G470" s="12"/>
      <c r="H470" s="194"/>
      <c r="I470" s="12"/>
      <c r="J470" s="12"/>
      <c r="K470" s="12"/>
      <c r="L470" s="12"/>
      <c r="M470" s="12"/>
      <c r="N470" s="12"/>
      <c r="O470" s="12"/>
      <c r="P470" s="12"/>
      <c r="Q470" s="12"/>
      <c r="R470" s="12"/>
      <c r="S470" s="12"/>
      <c r="T470" s="12"/>
      <c r="U470" s="12"/>
      <c r="V470" s="12"/>
      <c r="W470" s="12"/>
      <c r="X470" s="12"/>
      <c r="Y470" s="12"/>
      <c r="Z470" s="12"/>
      <c r="AA470" s="12"/>
      <c r="AB470" s="12"/>
    </row>
    <row r="471" spans="1:28" ht="15.75" customHeight="1" x14ac:dyDescent="0.35">
      <c r="A471" s="12"/>
      <c r="B471" s="12"/>
      <c r="C471" s="12"/>
      <c r="D471" s="12"/>
      <c r="E471" s="12"/>
      <c r="F471" s="12"/>
      <c r="G471" s="12"/>
      <c r="H471" s="194"/>
      <c r="I471" s="12"/>
      <c r="J471" s="12"/>
      <c r="K471" s="12"/>
      <c r="L471" s="12"/>
      <c r="M471" s="12"/>
      <c r="N471" s="12"/>
      <c r="O471" s="12"/>
      <c r="P471" s="12"/>
      <c r="Q471" s="12"/>
      <c r="R471" s="12"/>
      <c r="S471" s="12"/>
      <c r="T471" s="12"/>
      <c r="U471" s="12"/>
      <c r="V471" s="12"/>
      <c r="W471" s="12"/>
      <c r="X471" s="12"/>
      <c r="Y471" s="12"/>
      <c r="Z471" s="12"/>
      <c r="AA471" s="12"/>
      <c r="AB471" s="12"/>
    </row>
    <row r="472" spans="1:28" ht="15.75" customHeight="1" x14ac:dyDescent="0.35">
      <c r="A472" s="12"/>
      <c r="B472" s="12"/>
      <c r="C472" s="12"/>
      <c r="D472" s="12"/>
      <c r="E472" s="12"/>
      <c r="F472" s="12"/>
      <c r="G472" s="12"/>
      <c r="H472" s="194"/>
      <c r="I472" s="12"/>
      <c r="J472" s="12"/>
      <c r="K472" s="12"/>
      <c r="L472" s="12"/>
      <c r="M472" s="12"/>
      <c r="N472" s="12"/>
      <c r="O472" s="12"/>
      <c r="P472" s="12"/>
      <c r="Q472" s="12"/>
      <c r="R472" s="12"/>
      <c r="S472" s="12"/>
      <c r="T472" s="12"/>
      <c r="U472" s="12"/>
      <c r="V472" s="12"/>
      <c r="W472" s="12"/>
      <c r="X472" s="12"/>
      <c r="Y472" s="12"/>
      <c r="Z472" s="12"/>
      <c r="AA472" s="12"/>
      <c r="AB472" s="12"/>
    </row>
    <row r="473" spans="1:28" ht="15.75" customHeight="1" x14ac:dyDescent="0.35">
      <c r="A473" s="12"/>
      <c r="B473" s="12"/>
      <c r="C473" s="12"/>
      <c r="D473" s="12"/>
      <c r="E473" s="12"/>
      <c r="F473" s="12"/>
      <c r="G473" s="12"/>
      <c r="H473" s="194"/>
      <c r="I473" s="12"/>
      <c r="J473" s="12"/>
      <c r="K473" s="12"/>
      <c r="L473" s="12"/>
      <c r="M473" s="12"/>
      <c r="N473" s="12"/>
      <c r="O473" s="12"/>
      <c r="P473" s="12"/>
      <c r="Q473" s="12"/>
      <c r="R473" s="12"/>
      <c r="S473" s="12"/>
      <c r="T473" s="12"/>
      <c r="U473" s="12"/>
      <c r="V473" s="12"/>
      <c r="W473" s="12"/>
      <c r="X473" s="12"/>
      <c r="Y473" s="12"/>
      <c r="Z473" s="12"/>
      <c r="AA473" s="12"/>
      <c r="AB473" s="12"/>
    </row>
    <row r="474" spans="1:28" ht="15.75" customHeight="1" x14ac:dyDescent="0.35">
      <c r="A474" s="12"/>
      <c r="B474" s="12"/>
      <c r="C474" s="12"/>
      <c r="D474" s="12"/>
      <c r="E474" s="12"/>
      <c r="F474" s="12"/>
      <c r="G474" s="12"/>
      <c r="H474" s="194"/>
      <c r="I474" s="12"/>
      <c r="J474" s="12"/>
      <c r="K474" s="12"/>
      <c r="L474" s="12"/>
      <c r="M474" s="12"/>
      <c r="N474" s="12"/>
      <c r="O474" s="12"/>
      <c r="P474" s="12"/>
      <c r="Q474" s="12"/>
      <c r="R474" s="12"/>
      <c r="S474" s="12"/>
      <c r="T474" s="12"/>
      <c r="U474" s="12"/>
      <c r="V474" s="12"/>
      <c r="W474" s="12"/>
      <c r="X474" s="12"/>
      <c r="Y474" s="12"/>
      <c r="Z474" s="12"/>
      <c r="AA474" s="12"/>
      <c r="AB474" s="12"/>
    </row>
    <row r="475" spans="1:28" ht="15.75" customHeight="1" x14ac:dyDescent="0.35">
      <c r="A475" s="12"/>
      <c r="B475" s="12"/>
      <c r="C475" s="12"/>
      <c r="D475" s="12"/>
      <c r="E475" s="12"/>
      <c r="F475" s="12"/>
      <c r="G475" s="12"/>
      <c r="H475" s="194"/>
      <c r="I475" s="12"/>
      <c r="J475" s="12"/>
      <c r="K475" s="12"/>
      <c r="L475" s="12"/>
      <c r="M475" s="12"/>
      <c r="N475" s="12"/>
      <c r="O475" s="12"/>
      <c r="P475" s="12"/>
      <c r="Q475" s="12"/>
      <c r="R475" s="12"/>
      <c r="S475" s="12"/>
      <c r="T475" s="12"/>
      <c r="U475" s="12"/>
      <c r="V475" s="12"/>
      <c r="W475" s="12"/>
      <c r="X475" s="12"/>
      <c r="Y475" s="12"/>
      <c r="Z475" s="12"/>
      <c r="AA475" s="12"/>
      <c r="AB475" s="12"/>
    </row>
    <row r="476" spans="1:28" ht="15.75" customHeight="1" x14ac:dyDescent="0.35">
      <c r="A476" s="12"/>
      <c r="B476" s="12"/>
      <c r="C476" s="12"/>
      <c r="D476" s="12"/>
      <c r="E476" s="12"/>
      <c r="F476" s="12"/>
      <c r="G476" s="12"/>
      <c r="H476" s="194"/>
      <c r="I476" s="12"/>
      <c r="J476" s="12"/>
      <c r="K476" s="12"/>
      <c r="L476" s="12"/>
      <c r="M476" s="12"/>
      <c r="N476" s="12"/>
      <c r="O476" s="12"/>
      <c r="P476" s="12"/>
      <c r="Q476" s="12"/>
      <c r="R476" s="12"/>
      <c r="S476" s="12"/>
      <c r="T476" s="12"/>
      <c r="U476" s="12"/>
      <c r="V476" s="12"/>
      <c r="W476" s="12"/>
      <c r="X476" s="12"/>
      <c r="Y476" s="12"/>
      <c r="Z476" s="12"/>
      <c r="AA476" s="12"/>
      <c r="AB476" s="12"/>
    </row>
    <row r="477" spans="1:28" ht="15.75" customHeight="1" x14ac:dyDescent="0.35">
      <c r="A477" s="12"/>
      <c r="B477" s="12"/>
      <c r="C477" s="12"/>
      <c r="D477" s="12"/>
      <c r="E477" s="12"/>
      <c r="F477" s="12"/>
      <c r="G477" s="12"/>
      <c r="H477" s="194"/>
      <c r="I477" s="12"/>
      <c r="J477" s="12"/>
      <c r="K477" s="12"/>
      <c r="L477" s="12"/>
      <c r="M477" s="12"/>
      <c r="N477" s="12"/>
      <c r="O477" s="12"/>
      <c r="P477" s="12"/>
      <c r="Q477" s="12"/>
      <c r="R477" s="12"/>
      <c r="S477" s="12"/>
      <c r="T477" s="12"/>
      <c r="U477" s="12"/>
      <c r="V477" s="12"/>
      <c r="W477" s="12"/>
      <c r="X477" s="12"/>
      <c r="Y477" s="12"/>
      <c r="Z477" s="12"/>
      <c r="AA477" s="12"/>
      <c r="AB477" s="12"/>
    </row>
    <row r="478" spans="1:28" ht="15.75" customHeight="1" x14ac:dyDescent="0.35">
      <c r="A478" s="12"/>
      <c r="B478" s="12"/>
      <c r="C478" s="12"/>
      <c r="D478" s="12"/>
      <c r="E478" s="12"/>
      <c r="F478" s="12"/>
      <c r="G478" s="12"/>
      <c r="H478" s="194"/>
      <c r="I478" s="12"/>
      <c r="J478" s="12"/>
      <c r="K478" s="12"/>
      <c r="L478" s="12"/>
      <c r="M478" s="12"/>
      <c r="N478" s="12"/>
      <c r="O478" s="12"/>
      <c r="P478" s="12"/>
      <c r="Q478" s="12"/>
      <c r="R478" s="12"/>
      <c r="S478" s="12"/>
      <c r="T478" s="12"/>
      <c r="U478" s="12"/>
      <c r="V478" s="12"/>
      <c r="W478" s="12"/>
      <c r="X478" s="12"/>
      <c r="Y478" s="12"/>
      <c r="Z478" s="12"/>
      <c r="AA478" s="12"/>
      <c r="AB478" s="12"/>
    </row>
    <row r="479" spans="1:28" ht="15.75" customHeight="1" x14ac:dyDescent="0.35">
      <c r="A479" s="12"/>
      <c r="B479" s="12"/>
      <c r="C479" s="12"/>
      <c r="D479" s="12"/>
      <c r="E479" s="12"/>
      <c r="F479" s="12"/>
      <c r="G479" s="12"/>
      <c r="H479" s="194"/>
      <c r="I479" s="12"/>
      <c r="J479" s="12"/>
      <c r="K479" s="12"/>
      <c r="L479" s="12"/>
      <c r="M479" s="12"/>
      <c r="N479" s="12"/>
      <c r="O479" s="12"/>
      <c r="P479" s="12"/>
      <c r="Q479" s="12"/>
      <c r="R479" s="12"/>
      <c r="S479" s="12"/>
      <c r="T479" s="12"/>
      <c r="U479" s="12"/>
      <c r="V479" s="12"/>
      <c r="W479" s="12"/>
      <c r="X479" s="12"/>
      <c r="Y479" s="12"/>
      <c r="Z479" s="12"/>
      <c r="AA479" s="12"/>
      <c r="AB479" s="12"/>
    </row>
    <row r="480" spans="1:28" ht="15.75" customHeight="1" x14ac:dyDescent="0.35">
      <c r="A480" s="12"/>
      <c r="B480" s="12"/>
      <c r="C480" s="12"/>
      <c r="D480" s="12"/>
      <c r="E480" s="12"/>
      <c r="F480" s="12"/>
      <c r="G480" s="12"/>
      <c r="H480" s="194"/>
      <c r="I480" s="12"/>
      <c r="J480" s="12"/>
      <c r="K480" s="12"/>
      <c r="L480" s="12"/>
      <c r="M480" s="12"/>
      <c r="N480" s="12"/>
      <c r="O480" s="12"/>
      <c r="P480" s="12"/>
      <c r="Q480" s="12"/>
      <c r="R480" s="12"/>
      <c r="S480" s="12"/>
      <c r="T480" s="12"/>
      <c r="U480" s="12"/>
      <c r="V480" s="12"/>
      <c r="W480" s="12"/>
      <c r="X480" s="12"/>
      <c r="Y480" s="12"/>
      <c r="Z480" s="12"/>
      <c r="AA480" s="12"/>
      <c r="AB480" s="12"/>
    </row>
    <row r="481" spans="1:28" ht="15.75" customHeight="1" x14ac:dyDescent="0.35">
      <c r="A481" s="12"/>
      <c r="B481" s="12"/>
      <c r="C481" s="12"/>
      <c r="D481" s="12"/>
      <c r="E481" s="12"/>
      <c r="F481" s="12"/>
      <c r="G481" s="12"/>
      <c r="H481" s="194"/>
      <c r="I481" s="12"/>
      <c r="J481" s="12"/>
      <c r="K481" s="12"/>
      <c r="L481" s="12"/>
      <c r="M481" s="12"/>
      <c r="N481" s="12"/>
      <c r="O481" s="12"/>
      <c r="P481" s="12"/>
      <c r="Q481" s="12"/>
      <c r="R481" s="12"/>
      <c r="S481" s="12"/>
      <c r="T481" s="12"/>
      <c r="U481" s="12"/>
      <c r="V481" s="12"/>
      <c r="W481" s="12"/>
      <c r="X481" s="12"/>
      <c r="Y481" s="12"/>
      <c r="Z481" s="12"/>
      <c r="AA481" s="12"/>
      <c r="AB481" s="12"/>
    </row>
    <row r="482" spans="1:28" ht="15.75" customHeight="1" x14ac:dyDescent="0.35">
      <c r="A482" s="12"/>
      <c r="B482" s="12"/>
      <c r="C482" s="12"/>
      <c r="D482" s="12"/>
      <c r="E482" s="12"/>
      <c r="F482" s="12"/>
      <c r="G482" s="12"/>
      <c r="H482" s="194"/>
      <c r="I482" s="12"/>
      <c r="J482" s="12"/>
      <c r="K482" s="12"/>
      <c r="L482" s="12"/>
      <c r="M482" s="12"/>
      <c r="N482" s="12"/>
      <c r="O482" s="12"/>
      <c r="P482" s="12"/>
      <c r="Q482" s="12"/>
      <c r="R482" s="12"/>
      <c r="S482" s="12"/>
      <c r="T482" s="12"/>
      <c r="U482" s="12"/>
      <c r="V482" s="12"/>
      <c r="W482" s="12"/>
      <c r="X482" s="12"/>
      <c r="Y482" s="12"/>
      <c r="Z482" s="12"/>
      <c r="AA482" s="12"/>
      <c r="AB482" s="12"/>
    </row>
    <row r="483" spans="1:28" ht="15.75" customHeight="1" x14ac:dyDescent="0.35">
      <c r="A483" s="12"/>
      <c r="B483" s="12"/>
      <c r="C483" s="12"/>
      <c r="D483" s="12"/>
      <c r="E483" s="12"/>
      <c r="F483" s="12"/>
      <c r="G483" s="12"/>
      <c r="H483" s="194"/>
      <c r="I483" s="12"/>
      <c r="J483" s="12"/>
      <c r="K483" s="12"/>
      <c r="L483" s="12"/>
      <c r="M483" s="12"/>
      <c r="N483" s="12"/>
      <c r="O483" s="12"/>
      <c r="P483" s="12"/>
      <c r="Q483" s="12"/>
      <c r="R483" s="12"/>
      <c r="S483" s="12"/>
      <c r="T483" s="12"/>
      <c r="U483" s="12"/>
      <c r="V483" s="12"/>
      <c r="W483" s="12"/>
      <c r="X483" s="12"/>
      <c r="Y483" s="12"/>
      <c r="Z483" s="12"/>
      <c r="AA483" s="12"/>
      <c r="AB483" s="12"/>
    </row>
    <row r="484" spans="1:28" ht="15.75" customHeight="1" x14ac:dyDescent="0.35">
      <c r="A484" s="12"/>
      <c r="B484" s="12"/>
      <c r="C484" s="12"/>
      <c r="D484" s="12"/>
      <c r="E484" s="12"/>
      <c r="F484" s="12"/>
      <c r="G484" s="12"/>
      <c r="H484" s="194"/>
      <c r="I484" s="12"/>
      <c r="J484" s="12"/>
      <c r="K484" s="12"/>
      <c r="L484" s="12"/>
      <c r="M484" s="12"/>
      <c r="N484" s="12"/>
      <c r="O484" s="12"/>
      <c r="P484" s="12"/>
      <c r="Q484" s="12"/>
      <c r="R484" s="12"/>
      <c r="S484" s="12"/>
      <c r="T484" s="12"/>
      <c r="U484" s="12"/>
      <c r="V484" s="12"/>
      <c r="W484" s="12"/>
      <c r="X484" s="12"/>
      <c r="Y484" s="12"/>
      <c r="Z484" s="12"/>
      <c r="AA484" s="12"/>
      <c r="AB484" s="12"/>
    </row>
    <row r="485" spans="1:28" ht="15.75" customHeight="1" x14ac:dyDescent="0.35">
      <c r="A485" s="12"/>
      <c r="B485" s="12"/>
      <c r="C485" s="12"/>
      <c r="D485" s="12"/>
      <c r="E485" s="12"/>
      <c r="F485" s="12"/>
      <c r="G485" s="12"/>
      <c r="H485" s="194"/>
      <c r="I485" s="12"/>
      <c r="J485" s="12"/>
      <c r="K485" s="12"/>
      <c r="L485" s="12"/>
      <c r="M485" s="12"/>
      <c r="N485" s="12"/>
      <c r="O485" s="12"/>
      <c r="P485" s="12"/>
      <c r="Q485" s="12"/>
      <c r="R485" s="12"/>
      <c r="S485" s="12"/>
      <c r="T485" s="12"/>
      <c r="U485" s="12"/>
      <c r="V485" s="12"/>
      <c r="W485" s="12"/>
      <c r="X485" s="12"/>
      <c r="Y485" s="12"/>
      <c r="Z485" s="12"/>
      <c r="AA485" s="12"/>
      <c r="AB485" s="12"/>
    </row>
    <row r="486" spans="1:28" ht="15.75" customHeight="1" x14ac:dyDescent="0.35">
      <c r="A486" s="12"/>
      <c r="B486" s="12"/>
      <c r="C486" s="12"/>
      <c r="D486" s="12"/>
      <c r="E486" s="12"/>
      <c r="F486" s="12"/>
      <c r="G486" s="12"/>
      <c r="H486" s="194"/>
      <c r="I486" s="12"/>
      <c r="J486" s="12"/>
      <c r="K486" s="12"/>
      <c r="L486" s="12"/>
      <c r="M486" s="12"/>
      <c r="N486" s="12"/>
      <c r="O486" s="12"/>
      <c r="P486" s="12"/>
      <c r="Q486" s="12"/>
      <c r="R486" s="12"/>
      <c r="S486" s="12"/>
      <c r="T486" s="12"/>
      <c r="U486" s="12"/>
      <c r="V486" s="12"/>
      <c r="W486" s="12"/>
      <c r="X486" s="12"/>
      <c r="Y486" s="12"/>
      <c r="Z486" s="12"/>
      <c r="AA486" s="12"/>
      <c r="AB486" s="12"/>
    </row>
    <row r="487" spans="1:28" ht="15.75" customHeight="1" x14ac:dyDescent="0.35">
      <c r="A487" s="12"/>
      <c r="B487" s="12"/>
      <c r="C487" s="12"/>
      <c r="D487" s="12"/>
      <c r="E487" s="12"/>
      <c r="F487" s="12"/>
      <c r="G487" s="12"/>
      <c r="H487" s="194"/>
      <c r="I487" s="12"/>
      <c r="J487" s="12"/>
      <c r="K487" s="12"/>
      <c r="L487" s="12"/>
      <c r="M487" s="12"/>
      <c r="N487" s="12"/>
      <c r="O487" s="12"/>
      <c r="P487" s="12"/>
      <c r="Q487" s="12"/>
      <c r="R487" s="12"/>
      <c r="S487" s="12"/>
      <c r="T487" s="12"/>
      <c r="U487" s="12"/>
      <c r="V487" s="12"/>
      <c r="W487" s="12"/>
      <c r="X487" s="12"/>
      <c r="Y487" s="12"/>
      <c r="Z487" s="12"/>
      <c r="AA487" s="12"/>
      <c r="AB487" s="12"/>
    </row>
    <row r="488" spans="1:28" ht="15.75" customHeight="1" x14ac:dyDescent="0.35">
      <c r="A488" s="12"/>
      <c r="B488" s="12"/>
      <c r="C488" s="12"/>
      <c r="D488" s="12"/>
      <c r="E488" s="12"/>
      <c r="F488" s="12"/>
      <c r="G488" s="12"/>
      <c r="H488" s="194"/>
      <c r="I488" s="12"/>
      <c r="J488" s="12"/>
      <c r="K488" s="12"/>
      <c r="L488" s="12"/>
      <c r="M488" s="12"/>
      <c r="N488" s="12"/>
      <c r="O488" s="12"/>
      <c r="P488" s="12"/>
      <c r="Q488" s="12"/>
      <c r="R488" s="12"/>
      <c r="S488" s="12"/>
      <c r="T488" s="12"/>
      <c r="U488" s="12"/>
      <c r="V488" s="12"/>
      <c r="W488" s="12"/>
      <c r="X488" s="12"/>
      <c r="Y488" s="12"/>
      <c r="Z488" s="12"/>
      <c r="AA488" s="12"/>
      <c r="AB488" s="12"/>
    </row>
    <row r="489" spans="1:28" ht="15.75" customHeight="1" x14ac:dyDescent="0.35">
      <c r="A489" s="12"/>
      <c r="B489" s="12"/>
      <c r="C489" s="12"/>
      <c r="D489" s="12"/>
      <c r="E489" s="12"/>
      <c r="F489" s="12"/>
      <c r="G489" s="12"/>
      <c r="H489" s="194"/>
      <c r="I489" s="12"/>
      <c r="J489" s="12"/>
      <c r="K489" s="12"/>
      <c r="L489" s="12"/>
      <c r="M489" s="12"/>
      <c r="N489" s="12"/>
      <c r="O489" s="12"/>
      <c r="P489" s="12"/>
      <c r="Q489" s="12"/>
      <c r="R489" s="12"/>
      <c r="S489" s="12"/>
      <c r="T489" s="12"/>
      <c r="U489" s="12"/>
      <c r="V489" s="12"/>
      <c r="W489" s="12"/>
      <c r="X489" s="12"/>
      <c r="Y489" s="12"/>
      <c r="Z489" s="12"/>
      <c r="AA489" s="12"/>
      <c r="AB489" s="12"/>
    </row>
    <row r="490" spans="1:28" ht="15.75" customHeight="1" x14ac:dyDescent="0.35">
      <c r="A490" s="12"/>
      <c r="B490" s="12"/>
      <c r="C490" s="12"/>
      <c r="D490" s="12"/>
      <c r="E490" s="12"/>
      <c r="F490" s="12"/>
      <c r="G490" s="12"/>
      <c r="H490" s="194"/>
      <c r="I490" s="12"/>
      <c r="J490" s="12"/>
      <c r="K490" s="12"/>
      <c r="L490" s="12"/>
      <c r="M490" s="12"/>
      <c r="N490" s="12"/>
      <c r="O490" s="12"/>
      <c r="P490" s="12"/>
      <c r="Q490" s="12"/>
      <c r="R490" s="12"/>
      <c r="S490" s="12"/>
      <c r="T490" s="12"/>
      <c r="U490" s="12"/>
      <c r="V490" s="12"/>
      <c r="W490" s="12"/>
      <c r="X490" s="12"/>
      <c r="Y490" s="12"/>
      <c r="Z490" s="12"/>
      <c r="AA490" s="12"/>
      <c r="AB490" s="12"/>
    </row>
    <row r="491" spans="1:28" ht="15.75" customHeight="1" x14ac:dyDescent="0.35">
      <c r="A491" s="12"/>
      <c r="B491" s="12"/>
      <c r="C491" s="12"/>
      <c r="D491" s="12"/>
      <c r="E491" s="12"/>
      <c r="F491" s="12"/>
      <c r="G491" s="12"/>
      <c r="H491" s="194"/>
      <c r="I491" s="12"/>
      <c r="J491" s="12"/>
      <c r="K491" s="12"/>
      <c r="L491" s="12"/>
      <c r="M491" s="12"/>
      <c r="N491" s="12"/>
      <c r="O491" s="12"/>
      <c r="P491" s="12"/>
      <c r="Q491" s="12"/>
      <c r="R491" s="12"/>
      <c r="S491" s="12"/>
      <c r="T491" s="12"/>
      <c r="U491" s="12"/>
      <c r="V491" s="12"/>
      <c r="W491" s="12"/>
      <c r="X491" s="12"/>
      <c r="Y491" s="12"/>
      <c r="Z491" s="12"/>
      <c r="AA491" s="12"/>
      <c r="AB491" s="12"/>
    </row>
    <row r="492" spans="1:28" ht="15.75" customHeight="1" x14ac:dyDescent="0.35">
      <c r="A492" s="12"/>
      <c r="B492" s="12"/>
      <c r="C492" s="12"/>
      <c r="D492" s="12"/>
      <c r="E492" s="12"/>
      <c r="F492" s="12"/>
      <c r="G492" s="12"/>
      <c r="H492" s="194"/>
      <c r="I492" s="12"/>
      <c r="J492" s="12"/>
      <c r="K492" s="12"/>
      <c r="L492" s="12"/>
      <c r="M492" s="12"/>
      <c r="N492" s="12"/>
      <c r="O492" s="12"/>
      <c r="P492" s="12"/>
      <c r="Q492" s="12"/>
      <c r="R492" s="12"/>
      <c r="S492" s="12"/>
      <c r="T492" s="12"/>
      <c r="U492" s="12"/>
      <c r="V492" s="12"/>
      <c r="W492" s="12"/>
      <c r="X492" s="12"/>
      <c r="Y492" s="12"/>
      <c r="Z492" s="12"/>
      <c r="AA492" s="12"/>
      <c r="AB492" s="12"/>
    </row>
    <row r="493" spans="1:28" ht="15.75" customHeight="1" x14ac:dyDescent="0.35">
      <c r="A493" s="12"/>
      <c r="B493" s="12"/>
      <c r="C493" s="12"/>
      <c r="D493" s="12"/>
      <c r="E493" s="12"/>
      <c r="F493" s="12"/>
      <c r="G493" s="12"/>
      <c r="H493" s="194"/>
      <c r="I493" s="12"/>
      <c r="J493" s="12"/>
      <c r="K493" s="12"/>
      <c r="L493" s="12"/>
      <c r="M493" s="12"/>
      <c r="N493" s="12"/>
      <c r="O493" s="12"/>
      <c r="P493" s="12"/>
      <c r="Q493" s="12"/>
      <c r="R493" s="12"/>
      <c r="S493" s="12"/>
      <c r="T493" s="12"/>
      <c r="U493" s="12"/>
      <c r="V493" s="12"/>
      <c r="W493" s="12"/>
      <c r="X493" s="12"/>
      <c r="Y493" s="12"/>
      <c r="Z493" s="12"/>
      <c r="AA493" s="12"/>
      <c r="AB493" s="12"/>
    </row>
    <row r="494" spans="1:28" ht="15.75" customHeight="1" x14ac:dyDescent="0.35">
      <c r="A494" s="12"/>
      <c r="B494" s="12"/>
      <c r="C494" s="12"/>
      <c r="D494" s="12"/>
      <c r="E494" s="12"/>
      <c r="F494" s="12"/>
      <c r="G494" s="12"/>
      <c r="H494" s="194"/>
      <c r="I494" s="12"/>
      <c r="J494" s="12"/>
      <c r="K494" s="12"/>
      <c r="L494" s="12"/>
      <c r="M494" s="12"/>
      <c r="N494" s="12"/>
      <c r="O494" s="12"/>
      <c r="P494" s="12"/>
      <c r="Q494" s="12"/>
      <c r="R494" s="12"/>
      <c r="S494" s="12"/>
      <c r="T494" s="12"/>
      <c r="U494" s="12"/>
      <c r="V494" s="12"/>
      <c r="W494" s="12"/>
      <c r="X494" s="12"/>
      <c r="Y494" s="12"/>
      <c r="Z494" s="12"/>
      <c r="AA494" s="12"/>
      <c r="AB494" s="12"/>
    </row>
    <row r="495" spans="1:28" ht="15.75" customHeight="1" x14ac:dyDescent="0.35">
      <c r="A495" s="12"/>
      <c r="B495" s="12"/>
      <c r="C495" s="12"/>
      <c r="D495" s="12"/>
      <c r="E495" s="12"/>
      <c r="F495" s="12"/>
      <c r="G495" s="12"/>
      <c r="H495" s="194"/>
      <c r="I495" s="12"/>
      <c r="J495" s="12"/>
      <c r="K495" s="12"/>
      <c r="L495" s="12"/>
      <c r="M495" s="12"/>
      <c r="N495" s="12"/>
      <c r="O495" s="12"/>
      <c r="P495" s="12"/>
      <c r="Q495" s="12"/>
      <c r="R495" s="12"/>
      <c r="S495" s="12"/>
      <c r="T495" s="12"/>
      <c r="U495" s="12"/>
      <c r="V495" s="12"/>
      <c r="W495" s="12"/>
      <c r="X495" s="12"/>
      <c r="Y495" s="12"/>
      <c r="Z495" s="12"/>
      <c r="AA495" s="12"/>
      <c r="AB495" s="12"/>
    </row>
    <row r="496" spans="1:28" ht="15.75" customHeight="1" x14ac:dyDescent="0.35">
      <c r="A496" s="12"/>
      <c r="B496" s="12"/>
      <c r="C496" s="12"/>
      <c r="D496" s="12"/>
      <c r="E496" s="12"/>
      <c r="F496" s="12"/>
      <c r="G496" s="12"/>
      <c r="H496" s="194"/>
      <c r="I496" s="12"/>
      <c r="J496" s="12"/>
      <c r="K496" s="12"/>
      <c r="L496" s="12"/>
      <c r="M496" s="12"/>
      <c r="N496" s="12"/>
      <c r="O496" s="12"/>
      <c r="P496" s="12"/>
      <c r="Q496" s="12"/>
      <c r="R496" s="12"/>
      <c r="S496" s="12"/>
      <c r="T496" s="12"/>
      <c r="U496" s="12"/>
      <c r="V496" s="12"/>
      <c r="W496" s="12"/>
      <c r="X496" s="12"/>
      <c r="Y496" s="12"/>
      <c r="Z496" s="12"/>
      <c r="AA496" s="12"/>
      <c r="AB496" s="12"/>
    </row>
    <row r="497" spans="1:28" ht="15.75" customHeight="1" x14ac:dyDescent="0.35">
      <c r="A497" s="12"/>
      <c r="B497" s="12"/>
      <c r="C497" s="12"/>
      <c r="D497" s="12"/>
      <c r="E497" s="12"/>
      <c r="F497" s="12"/>
      <c r="G497" s="12"/>
      <c r="H497" s="194"/>
      <c r="I497" s="12"/>
      <c r="J497" s="12"/>
      <c r="K497" s="12"/>
      <c r="L497" s="12"/>
      <c r="M497" s="12"/>
      <c r="N497" s="12"/>
      <c r="O497" s="12"/>
      <c r="P497" s="12"/>
      <c r="Q497" s="12"/>
      <c r="R497" s="12"/>
      <c r="S497" s="12"/>
      <c r="T497" s="12"/>
      <c r="U497" s="12"/>
      <c r="V497" s="12"/>
      <c r="W497" s="12"/>
      <c r="X497" s="12"/>
      <c r="Y497" s="12"/>
      <c r="Z497" s="12"/>
      <c r="AA497" s="12"/>
      <c r="AB497" s="12"/>
    </row>
    <row r="498" spans="1:28" ht="15.75" customHeight="1" x14ac:dyDescent="0.35">
      <c r="A498" s="12"/>
      <c r="B498" s="12"/>
      <c r="C498" s="12"/>
      <c r="D498" s="12"/>
      <c r="E498" s="12"/>
      <c r="F498" s="12"/>
      <c r="G498" s="12"/>
      <c r="H498" s="194"/>
      <c r="I498" s="12"/>
      <c r="J498" s="12"/>
      <c r="K498" s="12"/>
      <c r="L498" s="12"/>
      <c r="M498" s="12"/>
      <c r="N498" s="12"/>
      <c r="O498" s="12"/>
      <c r="P498" s="12"/>
      <c r="Q498" s="12"/>
      <c r="R498" s="12"/>
      <c r="S498" s="12"/>
      <c r="T498" s="12"/>
      <c r="U498" s="12"/>
      <c r="V498" s="12"/>
      <c r="W498" s="12"/>
      <c r="X498" s="12"/>
      <c r="Y498" s="12"/>
      <c r="Z498" s="12"/>
      <c r="AA498" s="12"/>
      <c r="AB498" s="12"/>
    </row>
    <row r="499" spans="1:28" ht="15.75" customHeight="1" x14ac:dyDescent="0.35">
      <c r="A499" s="12"/>
      <c r="B499" s="12"/>
      <c r="C499" s="12"/>
      <c r="D499" s="12"/>
      <c r="E499" s="12"/>
      <c r="F499" s="12"/>
      <c r="G499" s="12"/>
      <c r="H499" s="194"/>
      <c r="I499" s="12"/>
      <c r="J499" s="12"/>
      <c r="K499" s="12"/>
      <c r="L499" s="12"/>
      <c r="M499" s="12"/>
      <c r="N499" s="12"/>
      <c r="O499" s="12"/>
      <c r="P499" s="12"/>
      <c r="Q499" s="12"/>
      <c r="R499" s="12"/>
      <c r="S499" s="12"/>
      <c r="T499" s="12"/>
      <c r="U499" s="12"/>
      <c r="V499" s="12"/>
      <c r="W499" s="12"/>
      <c r="X499" s="12"/>
      <c r="Y499" s="12"/>
      <c r="Z499" s="12"/>
      <c r="AA499" s="12"/>
      <c r="AB499" s="12"/>
    </row>
    <row r="500" spans="1:28" ht="15.75" customHeight="1" x14ac:dyDescent="0.35">
      <c r="A500" s="12"/>
      <c r="B500" s="12"/>
      <c r="C500" s="12"/>
      <c r="D500" s="12"/>
      <c r="E500" s="12"/>
      <c r="F500" s="12"/>
      <c r="G500" s="12"/>
      <c r="H500" s="194"/>
      <c r="I500" s="12"/>
      <c r="J500" s="12"/>
      <c r="K500" s="12"/>
      <c r="L500" s="12"/>
      <c r="M500" s="12"/>
      <c r="N500" s="12"/>
      <c r="O500" s="12"/>
      <c r="P500" s="12"/>
      <c r="Q500" s="12"/>
      <c r="R500" s="12"/>
      <c r="S500" s="12"/>
      <c r="T500" s="12"/>
      <c r="U500" s="12"/>
      <c r="V500" s="12"/>
      <c r="W500" s="12"/>
      <c r="X500" s="12"/>
      <c r="Y500" s="12"/>
      <c r="Z500" s="12"/>
      <c r="AA500" s="12"/>
      <c r="AB500" s="12"/>
    </row>
    <row r="501" spans="1:28" ht="15.75" customHeight="1" x14ac:dyDescent="0.35">
      <c r="A501" s="12"/>
      <c r="B501" s="12"/>
      <c r="C501" s="12"/>
      <c r="D501" s="12"/>
      <c r="E501" s="12"/>
      <c r="F501" s="12"/>
      <c r="G501" s="12"/>
      <c r="H501" s="194"/>
      <c r="I501" s="12"/>
      <c r="J501" s="12"/>
      <c r="K501" s="12"/>
      <c r="L501" s="12"/>
      <c r="M501" s="12"/>
      <c r="N501" s="12"/>
      <c r="O501" s="12"/>
      <c r="P501" s="12"/>
      <c r="Q501" s="12"/>
      <c r="R501" s="12"/>
      <c r="S501" s="12"/>
      <c r="T501" s="12"/>
      <c r="U501" s="12"/>
      <c r="V501" s="12"/>
      <c r="W501" s="12"/>
      <c r="X501" s="12"/>
      <c r="Y501" s="12"/>
      <c r="Z501" s="12"/>
      <c r="AA501" s="12"/>
      <c r="AB501" s="12"/>
    </row>
    <row r="502" spans="1:28" ht="15.75" customHeight="1" x14ac:dyDescent="0.35">
      <c r="A502" s="12"/>
      <c r="B502" s="12"/>
      <c r="C502" s="12"/>
      <c r="D502" s="12"/>
      <c r="E502" s="12"/>
      <c r="F502" s="12"/>
      <c r="G502" s="12"/>
      <c r="H502" s="194"/>
      <c r="I502" s="12"/>
      <c r="J502" s="12"/>
      <c r="K502" s="12"/>
      <c r="L502" s="12"/>
      <c r="M502" s="12"/>
      <c r="N502" s="12"/>
      <c r="O502" s="12"/>
      <c r="P502" s="12"/>
      <c r="Q502" s="12"/>
      <c r="R502" s="12"/>
      <c r="S502" s="12"/>
      <c r="T502" s="12"/>
      <c r="U502" s="12"/>
      <c r="V502" s="12"/>
      <c r="W502" s="12"/>
      <c r="X502" s="12"/>
      <c r="Y502" s="12"/>
      <c r="Z502" s="12"/>
      <c r="AA502" s="12"/>
      <c r="AB502" s="12"/>
    </row>
    <row r="503" spans="1:28" ht="15.75" customHeight="1" x14ac:dyDescent="0.35">
      <c r="A503" s="12"/>
      <c r="B503" s="12"/>
      <c r="C503" s="12"/>
      <c r="D503" s="12"/>
      <c r="E503" s="12"/>
      <c r="F503" s="12"/>
      <c r="G503" s="12"/>
      <c r="H503" s="194"/>
      <c r="I503" s="12"/>
      <c r="J503" s="12"/>
      <c r="K503" s="12"/>
      <c r="L503" s="12"/>
      <c r="M503" s="12"/>
      <c r="N503" s="12"/>
      <c r="O503" s="12"/>
      <c r="P503" s="12"/>
      <c r="Q503" s="12"/>
      <c r="R503" s="12"/>
      <c r="S503" s="12"/>
      <c r="T503" s="12"/>
      <c r="U503" s="12"/>
      <c r="V503" s="12"/>
      <c r="W503" s="12"/>
      <c r="X503" s="12"/>
      <c r="Y503" s="12"/>
      <c r="Z503" s="12"/>
      <c r="AA503" s="12"/>
      <c r="AB503" s="12"/>
    </row>
    <row r="504" spans="1:28" ht="15.75" customHeight="1" x14ac:dyDescent="0.35">
      <c r="A504" s="12"/>
      <c r="B504" s="12"/>
      <c r="C504" s="12"/>
      <c r="D504" s="12"/>
      <c r="E504" s="12"/>
      <c r="F504" s="12"/>
      <c r="G504" s="12"/>
      <c r="H504" s="194"/>
      <c r="I504" s="12"/>
      <c r="J504" s="12"/>
      <c r="K504" s="12"/>
      <c r="L504" s="12"/>
      <c r="M504" s="12"/>
      <c r="N504" s="12"/>
      <c r="O504" s="12"/>
      <c r="P504" s="12"/>
      <c r="Q504" s="12"/>
      <c r="R504" s="12"/>
      <c r="S504" s="12"/>
      <c r="T504" s="12"/>
      <c r="U504" s="12"/>
      <c r="V504" s="12"/>
      <c r="W504" s="12"/>
      <c r="X504" s="12"/>
      <c r="Y504" s="12"/>
      <c r="Z504" s="12"/>
      <c r="AA504" s="12"/>
      <c r="AB504" s="12"/>
    </row>
    <row r="505" spans="1:28" ht="15.75" customHeight="1" x14ac:dyDescent="0.35">
      <c r="A505" s="12"/>
      <c r="B505" s="12"/>
      <c r="C505" s="12"/>
      <c r="D505" s="12"/>
      <c r="E505" s="12"/>
      <c r="F505" s="12"/>
      <c r="G505" s="12"/>
      <c r="H505" s="194"/>
      <c r="I505" s="12"/>
      <c r="J505" s="12"/>
      <c r="K505" s="12"/>
      <c r="L505" s="12"/>
      <c r="M505" s="12"/>
      <c r="N505" s="12"/>
      <c r="O505" s="12"/>
      <c r="P505" s="12"/>
      <c r="Q505" s="12"/>
      <c r="R505" s="12"/>
      <c r="S505" s="12"/>
      <c r="T505" s="12"/>
      <c r="U505" s="12"/>
      <c r="V505" s="12"/>
      <c r="W505" s="12"/>
      <c r="X505" s="12"/>
      <c r="Y505" s="12"/>
      <c r="Z505" s="12"/>
      <c r="AA505" s="12"/>
      <c r="AB505" s="12"/>
    </row>
    <row r="506" spans="1:28" ht="15.75" customHeight="1" x14ac:dyDescent="0.35">
      <c r="A506" s="12"/>
      <c r="B506" s="12"/>
      <c r="C506" s="12"/>
      <c r="D506" s="12"/>
      <c r="E506" s="12"/>
      <c r="F506" s="12"/>
      <c r="G506" s="12"/>
      <c r="H506" s="194"/>
      <c r="I506" s="12"/>
      <c r="J506" s="12"/>
      <c r="K506" s="12"/>
      <c r="L506" s="12"/>
      <c r="M506" s="12"/>
      <c r="N506" s="12"/>
      <c r="O506" s="12"/>
      <c r="P506" s="12"/>
      <c r="Q506" s="12"/>
      <c r="R506" s="12"/>
      <c r="S506" s="12"/>
      <c r="T506" s="12"/>
      <c r="U506" s="12"/>
      <c r="V506" s="12"/>
      <c r="W506" s="12"/>
      <c r="X506" s="12"/>
      <c r="Y506" s="12"/>
      <c r="Z506" s="12"/>
      <c r="AA506" s="12"/>
      <c r="AB506" s="12"/>
    </row>
    <row r="507" spans="1:28" ht="15.75" customHeight="1" x14ac:dyDescent="0.35">
      <c r="A507" s="12"/>
      <c r="B507" s="12"/>
      <c r="C507" s="12"/>
      <c r="D507" s="12"/>
      <c r="E507" s="12"/>
      <c r="F507" s="12"/>
      <c r="G507" s="12"/>
      <c r="H507" s="194"/>
      <c r="I507" s="12"/>
      <c r="J507" s="12"/>
      <c r="K507" s="12"/>
      <c r="L507" s="12"/>
      <c r="M507" s="12"/>
      <c r="N507" s="12"/>
      <c r="O507" s="12"/>
      <c r="P507" s="12"/>
      <c r="Q507" s="12"/>
      <c r="R507" s="12"/>
      <c r="S507" s="12"/>
      <c r="T507" s="12"/>
      <c r="U507" s="12"/>
      <c r="V507" s="12"/>
      <c r="W507" s="12"/>
      <c r="X507" s="12"/>
      <c r="Y507" s="12"/>
      <c r="Z507" s="12"/>
      <c r="AA507" s="12"/>
      <c r="AB507" s="12"/>
    </row>
    <row r="508" spans="1:28" ht="15.75" customHeight="1" x14ac:dyDescent="0.35">
      <c r="A508" s="12"/>
      <c r="B508" s="12"/>
      <c r="C508" s="12"/>
      <c r="D508" s="12"/>
      <c r="E508" s="12"/>
      <c r="F508" s="12"/>
      <c r="G508" s="12"/>
      <c r="H508" s="194"/>
      <c r="I508" s="12"/>
      <c r="J508" s="12"/>
      <c r="K508" s="12"/>
      <c r="L508" s="12"/>
      <c r="M508" s="12"/>
      <c r="N508" s="12"/>
      <c r="O508" s="12"/>
      <c r="P508" s="12"/>
      <c r="Q508" s="12"/>
      <c r="R508" s="12"/>
      <c r="S508" s="12"/>
      <c r="T508" s="12"/>
      <c r="U508" s="12"/>
      <c r="V508" s="12"/>
      <c r="W508" s="12"/>
      <c r="X508" s="12"/>
      <c r="Y508" s="12"/>
      <c r="Z508" s="12"/>
      <c r="AA508" s="12"/>
      <c r="AB508" s="12"/>
    </row>
    <row r="509" spans="1:28" ht="15.75" customHeight="1" x14ac:dyDescent="0.35">
      <c r="A509" s="12"/>
      <c r="B509" s="12"/>
      <c r="C509" s="12"/>
      <c r="D509" s="12"/>
      <c r="E509" s="12"/>
      <c r="F509" s="12"/>
      <c r="G509" s="12"/>
      <c r="H509" s="194"/>
      <c r="I509" s="12"/>
      <c r="J509" s="12"/>
      <c r="K509" s="12"/>
      <c r="L509" s="12"/>
      <c r="M509" s="12"/>
      <c r="N509" s="12"/>
      <c r="O509" s="12"/>
      <c r="P509" s="12"/>
      <c r="Q509" s="12"/>
      <c r="R509" s="12"/>
      <c r="S509" s="12"/>
      <c r="T509" s="12"/>
      <c r="U509" s="12"/>
      <c r="V509" s="12"/>
      <c r="W509" s="12"/>
      <c r="X509" s="12"/>
      <c r="Y509" s="12"/>
      <c r="Z509" s="12"/>
      <c r="AA509" s="12"/>
      <c r="AB509" s="12"/>
    </row>
    <row r="510" spans="1:28" ht="15.75" customHeight="1" x14ac:dyDescent="0.35">
      <c r="A510" s="12"/>
      <c r="B510" s="12"/>
      <c r="C510" s="12"/>
      <c r="D510" s="12"/>
      <c r="E510" s="12"/>
      <c r="F510" s="12"/>
      <c r="G510" s="12"/>
      <c r="H510" s="194"/>
      <c r="I510" s="12"/>
      <c r="J510" s="12"/>
      <c r="K510" s="12"/>
      <c r="L510" s="12"/>
      <c r="M510" s="12"/>
      <c r="N510" s="12"/>
      <c r="O510" s="12"/>
      <c r="P510" s="12"/>
      <c r="Q510" s="12"/>
      <c r="R510" s="12"/>
      <c r="S510" s="12"/>
      <c r="T510" s="12"/>
      <c r="U510" s="12"/>
      <c r="V510" s="12"/>
      <c r="W510" s="12"/>
      <c r="X510" s="12"/>
      <c r="Y510" s="12"/>
      <c r="Z510" s="12"/>
      <c r="AA510" s="12"/>
      <c r="AB510" s="12"/>
    </row>
    <row r="511" spans="1:28" ht="15.75" customHeight="1" x14ac:dyDescent="0.35">
      <c r="A511" s="12"/>
      <c r="B511" s="12"/>
      <c r="C511" s="12"/>
      <c r="D511" s="12"/>
      <c r="E511" s="12"/>
      <c r="F511" s="12"/>
      <c r="G511" s="12"/>
      <c r="H511" s="194"/>
      <c r="I511" s="12"/>
      <c r="J511" s="12"/>
      <c r="K511" s="12"/>
      <c r="L511" s="12"/>
      <c r="M511" s="12"/>
      <c r="N511" s="12"/>
      <c r="O511" s="12"/>
      <c r="P511" s="12"/>
      <c r="Q511" s="12"/>
      <c r="R511" s="12"/>
      <c r="S511" s="12"/>
      <c r="T511" s="12"/>
      <c r="U511" s="12"/>
      <c r="V511" s="12"/>
      <c r="W511" s="12"/>
      <c r="X511" s="12"/>
      <c r="Y511" s="12"/>
      <c r="Z511" s="12"/>
      <c r="AA511" s="12"/>
      <c r="AB511" s="12"/>
    </row>
    <row r="512" spans="1:28" ht="15.75" customHeight="1" x14ac:dyDescent="0.35">
      <c r="A512" s="12"/>
      <c r="B512" s="12"/>
      <c r="C512" s="12"/>
      <c r="D512" s="12"/>
      <c r="E512" s="12"/>
      <c r="F512" s="12"/>
      <c r="G512" s="12"/>
      <c r="H512" s="194"/>
      <c r="I512" s="12"/>
      <c r="J512" s="12"/>
      <c r="K512" s="12"/>
      <c r="L512" s="12"/>
      <c r="M512" s="12"/>
      <c r="N512" s="12"/>
      <c r="O512" s="12"/>
      <c r="P512" s="12"/>
      <c r="Q512" s="12"/>
      <c r="R512" s="12"/>
      <c r="S512" s="12"/>
      <c r="T512" s="12"/>
      <c r="U512" s="12"/>
      <c r="V512" s="12"/>
      <c r="W512" s="12"/>
      <c r="X512" s="12"/>
      <c r="Y512" s="12"/>
      <c r="Z512" s="12"/>
      <c r="AA512" s="12"/>
      <c r="AB512" s="12"/>
    </row>
    <row r="513" spans="1:28" ht="15.75" customHeight="1" x14ac:dyDescent="0.35">
      <c r="A513" s="12"/>
      <c r="B513" s="12"/>
      <c r="C513" s="12"/>
      <c r="D513" s="12"/>
      <c r="E513" s="12"/>
      <c r="F513" s="12"/>
      <c r="G513" s="12"/>
      <c r="H513" s="194"/>
      <c r="I513" s="12"/>
      <c r="J513" s="12"/>
      <c r="K513" s="12"/>
      <c r="L513" s="12"/>
      <c r="M513" s="12"/>
      <c r="N513" s="12"/>
      <c r="O513" s="12"/>
      <c r="P513" s="12"/>
      <c r="Q513" s="12"/>
      <c r="R513" s="12"/>
      <c r="S513" s="12"/>
      <c r="T513" s="12"/>
      <c r="U513" s="12"/>
      <c r="V513" s="12"/>
      <c r="W513" s="12"/>
      <c r="X513" s="12"/>
      <c r="Y513" s="12"/>
      <c r="Z513" s="12"/>
      <c r="AA513" s="12"/>
      <c r="AB513" s="12"/>
    </row>
    <row r="514" spans="1:28" ht="15.75" customHeight="1" x14ac:dyDescent="0.35">
      <c r="A514" s="12"/>
      <c r="B514" s="12"/>
      <c r="C514" s="12"/>
      <c r="D514" s="12"/>
      <c r="E514" s="12"/>
      <c r="F514" s="12"/>
      <c r="G514" s="12"/>
      <c r="H514" s="194"/>
      <c r="I514" s="12"/>
      <c r="J514" s="12"/>
      <c r="K514" s="12"/>
      <c r="L514" s="12"/>
      <c r="M514" s="12"/>
      <c r="N514" s="12"/>
      <c r="O514" s="12"/>
      <c r="P514" s="12"/>
      <c r="Q514" s="12"/>
      <c r="R514" s="12"/>
      <c r="S514" s="12"/>
      <c r="T514" s="12"/>
      <c r="U514" s="12"/>
      <c r="V514" s="12"/>
      <c r="W514" s="12"/>
      <c r="X514" s="12"/>
      <c r="Y514" s="12"/>
      <c r="Z514" s="12"/>
      <c r="AA514" s="12"/>
      <c r="AB514" s="12"/>
    </row>
    <row r="515" spans="1:28" ht="15.75" customHeight="1" x14ac:dyDescent="0.35">
      <c r="A515" s="12"/>
      <c r="B515" s="12"/>
      <c r="C515" s="12"/>
      <c r="D515" s="12"/>
      <c r="E515" s="12"/>
      <c r="F515" s="12"/>
      <c r="G515" s="12"/>
      <c r="H515" s="194"/>
      <c r="I515" s="12"/>
      <c r="J515" s="12"/>
      <c r="K515" s="12"/>
      <c r="L515" s="12"/>
      <c r="M515" s="12"/>
      <c r="N515" s="12"/>
      <c r="O515" s="12"/>
      <c r="P515" s="12"/>
      <c r="Q515" s="12"/>
      <c r="R515" s="12"/>
      <c r="S515" s="12"/>
      <c r="T515" s="12"/>
      <c r="U515" s="12"/>
      <c r="V515" s="12"/>
      <c r="W515" s="12"/>
      <c r="X515" s="12"/>
      <c r="Y515" s="12"/>
      <c r="Z515" s="12"/>
      <c r="AA515" s="12"/>
      <c r="AB515" s="12"/>
    </row>
    <row r="516" spans="1:28" ht="15.75" customHeight="1" x14ac:dyDescent="0.35">
      <c r="A516" s="12"/>
      <c r="B516" s="12"/>
      <c r="C516" s="12"/>
      <c r="D516" s="12"/>
      <c r="E516" s="12"/>
      <c r="F516" s="12"/>
      <c r="G516" s="12"/>
      <c r="H516" s="194"/>
      <c r="I516" s="12"/>
      <c r="J516" s="12"/>
      <c r="K516" s="12"/>
      <c r="L516" s="12"/>
      <c r="M516" s="12"/>
      <c r="N516" s="12"/>
      <c r="O516" s="12"/>
      <c r="P516" s="12"/>
      <c r="Q516" s="12"/>
      <c r="R516" s="12"/>
      <c r="S516" s="12"/>
      <c r="T516" s="12"/>
      <c r="U516" s="12"/>
      <c r="V516" s="12"/>
      <c r="W516" s="12"/>
      <c r="X516" s="12"/>
      <c r="Y516" s="12"/>
      <c r="Z516" s="12"/>
      <c r="AA516" s="12"/>
      <c r="AB516" s="12"/>
    </row>
    <row r="517" spans="1:28" ht="15.75" customHeight="1" x14ac:dyDescent="0.35">
      <c r="A517" s="12"/>
      <c r="B517" s="12"/>
      <c r="C517" s="12"/>
      <c r="D517" s="12"/>
      <c r="E517" s="12"/>
      <c r="F517" s="12"/>
      <c r="G517" s="12"/>
      <c r="H517" s="194"/>
      <c r="I517" s="12"/>
      <c r="J517" s="12"/>
      <c r="K517" s="12"/>
      <c r="L517" s="12"/>
      <c r="M517" s="12"/>
      <c r="N517" s="12"/>
      <c r="O517" s="12"/>
      <c r="P517" s="12"/>
      <c r="Q517" s="12"/>
      <c r="R517" s="12"/>
      <c r="S517" s="12"/>
      <c r="T517" s="12"/>
      <c r="U517" s="12"/>
      <c r="V517" s="12"/>
      <c r="W517" s="12"/>
      <c r="X517" s="12"/>
      <c r="Y517" s="12"/>
      <c r="Z517" s="12"/>
      <c r="AA517" s="12"/>
      <c r="AB517" s="12"/>
    </row>
    <row r="518" spans="1:28" ht="15.75" customHeight="1" x14ac:dyDescent="0.35">
      <c r="A518" s="12"/>
      <c r="B518" s="12"/>
      <c r="C518" s="12"/>
      <c r="D518" s="12"/>
      <c r="E518" s="12"/>
      <c r="F518" s="12"/>
      <c r="G518" s="12"/>
      <c r="H518" s="194"/>
      <c r="I518" s="12"/>
      <c r="J518" s="12"/>
      <c r="K518" s="12"/>
      <c r="L518" s="12"/>
      <c r="M518" s="12"/>
      <c r="N518" s="12"/>
      <c r="O518" s="12"/>
      <c r="P518" s="12"/>
      <c r="Q518" s="12"/>
      <c r="R518" s="12"/>
      <c r="S518" s="12"/>
      <c r="T518" s="12"/>
      <c r="U518" s="12"/>
      <c r="V518" s="12"/>
      <c r="W518" s="12"/>
      <c r="X518" s="12"/>
      <c r="Y518" s="12"/>
      <c r="Z518" s="12"/>
      <c r="AA518" s="12"/>
      <c r="AB518" s="12"/>
    </row>
    <row r="519" spans="1:28" ht="15.75" customHeight="1" x14ac:dyDescent="0.35">
      <c r="A519" s="12"/>
      <c r="B519" s="12"/>
      <c r="C519" s="12"/>
      <c r="D519" s="12"/>
      <c r="E519" s="12"/>
      <c r="F519" s="12"/>
      <c r="G519" s="12"/>
      <c r="H519" s="194"/>
      <c r="I519" s="12"/>
      <c r="J519" s="12"/>
      <c r="K519" s="12"/>
      <c r="L519" s="12"/>
      <c r="M519" s="12"/>
      <c r="N519" s="12"/>
      <c r="O519" s="12"/>
      <c r="P519" s="12"/>
      <c r="Q519" s="12"/>
      <c r="R519" s="12"/>
      <c r="S519" s="12"/>
      <c r="T519" s="12"/>
      <c r="U519" s="12"/>
      <c r="V519" s="12"/>
      <c r="W519" s="12"/>
      <c r="X519" s="12"/>
      <c r="Y519" s="12"/>
      <c r="Z519" s="12"/>
      <c r="AA519" s="12"/>
      <c r="AB519" s="12"/>
    </row>
    <row r="520" spans="1:28" ht="15.75" customHeight="1" x14ac:dyDescent="0.35">
      <c r="A520" s="12"/>
      <c r="B520" s="12"/>
      <c r="C520" s="12"/>
      <c r="D520" s="12"/>
      <c r="E520" s="12"/>
      <c r="F520" s="12"/>
      <c r="G520" s="12"/>
      <c r="H520" s="194"/>
      <c r="I520" s="12"/>
      <c r="J520" s="12"/>
      <c r="K520" s="12"/>
      <c r="L520" s="12"/>
      <c r="M520" s="12"/>
      <c r="N520" s="12"/>
      <c r="O520" s="12"/>
      <c r="P520" s="12"/>
      <c r="Q520" s="12"/>
      <c r="R520" s="12"/>
      <c r="S520" s="12"/>
      <c r="T520" s="12"/>
      <c r="U520" s="12"/>
      <c r="V520" s="12"/>
      <c r="W520" s="12"/>
      <c r="X520" s="12"/>
      <c r="Y520" s="12"/>
      <c r="Z520" s="12"/>
      <c r="AA520" s="12"/>
      <c r="AB520" s="12"/>
    </row>
    <row r="521" spans="1:28" ht="15.75" customHeight="1" x14ac:dyDescent="0.35">
      <c r="A521" s="12"/>
      <c r="B521" s="12"/>
      <c r="C521" s="12"/>
      <c r="D521" s="12"/>
      <c r="E521" s="12"/>
      <c r="F521" s="12"/>
      <c r="G521" s="12"/>
      <c r="H521" s="194"/>
      <c r="I521" s="12"/>
      <c r="J521" s="12"/>
      <c r="K521" s="12"/>
      <c r="L521" s="12"/>
      <c r="M521" s="12"/>
      <c r="N521" s="12"/>
      <c r="O521" s="12"/>
      <c r="P521" s="12"/>
      <c r="Q521" s="12"/>
      <c r="R521" s="12"/>
      <c r="S521" s="12"/>
      <c r="T521" s="12"/>
      <c r="U521" s="12"/>
      <c r="V521" s="12"/>
      <c r="W521" s="12"/>
      <c r="X521" s="12"/>
      <c r="Y521" s="12"/>
      <c r="Z521" s="12"/>
      <c r="AA521" s="12"/>
      <c r="AB521" s="12"/>
    </row>
    <row r="522" spans="1:28" ht="15.75" customHeight="1" x14ac:dyDescent="0.35">
      <c r="A522" s="12"/>
      <c r="B522" s="12"/>
      <c r="C522" s="12"/>
      <c r="D522" s="12"/>
      <c r="E522" s="12"/>
      <c r="F522" s="12"/>
      <c r="G522" s="12"/>
      <c r="H522" s="194"/>
      <c r="I522" s="12"/>
      <c r="J522" s="12"/>
      <c r="K522" s="12"/>
      <c r="L522" s="12"/>
      <c r="M522" s="12"/>
      <c r="N522" s="12"/>
      <c r="O522" s="12"/>
      <c r="P522" s="12"/>
      <c r="Q522" s="12"/>
      <c r="R522" s="12"/>
      <c r="S522" s="12"/>
      <c r="T522" s="12"/>
      <c r="U522" s="12"/>
      <c r="V522" s="12"/>
      <c r="W522" s="12"/>
      <c r="X522" s="12"/>
      <c r="Y522" s="12"/>
      <c r="Z522" s="12"/>
      <c r="AA522" s="12"/>
      <c r="AB522" s="12"/>
    </row>
    <row r="523" spans="1:28" ht="15.75" customHeight="1" x14ac:dyDescent="0.35">
      <c r="A523" s="12"/>
      <c r="B523" s="12"/>
      <c r="C523" s="12"/>
      <c r="D523" s="12"/>
      <c r="E523" s="12"/>
      <c r="F523" s="12"/>
      <c r="G523" s="12"/>
      <c r="H523" s="194"/>
      <c r="I523" s="12"/>
      <c r="J523" s="12"/>
      <c r="K523" s="12"/>
      <c r="L523" s="12"/>
      <c r="M523" s="12"/>
      <c r="N523" s="12"/>
      <c r="O523" s="12"/>
      <c r="P523" s="12"/>
      <c r="Q523" s="12"/>
      <c r="R523" s="12"/>
      <c r="S523" s="12"/>
      <c r="T523" s="12"/>
      <c r="U523" s="12"/>
      <c r="V523" s="12"/>
      <c r="W523" s="12"/>
      <c r="X523" s="12"/>
      <c r="Y523" s="12"/>
      <c r="Z523" s="12"/>
      <c r="AA523" s="12"/>
      <c r="AB523" s="12"/>
    </row>
    <row r="524" spans="1:28" ht="15.75" customHeight="1" x14ac:dyDescent="0.35">
      <c r="A524" s="12"/>
      <c r="B524" s="12"/>
      <c r="C524" s="12"/>
      <c r="D524" s="12"/>
      <c r="E524" s="12"/>
      <c r="F524" s="12"/>
      <c r="G524" s="12"/>
      <c r="H524" s="194"/>
      <c r="I524" s="12"/>
      <c r="J524" s="12"/>
      <c r="K524" s="12"/>
      <c r="L524" s="12"/>
      <c r="M524" s="12"/>
      <c r="N524" s="12"/>
      <c r="O524" s="12"/>
      <c r="P524" s="12"/>
      <c r="Q524" s="12"/>
      <c r="R524" s="12"/>
      <c r="S524" s="12"/>
      <c r="T524" s="12"/>
      <c r="U524" s="12"/>
      <c r="V524" s="12"/>
      <c r="W524" s="12"/>
      <c r="X524" s="12"/>
      <c r="Y524" s="12"/>
      <c r="Z524" s="12"/>
      <c r="AA524" s="12"/>
      <c r="AB524" s="12"/>
    </row>
    <row r="525" spans="1:28" ht="15.75" customHeight="1" x14ac:dyDescent="0.35">
      <c r="A525" s="12"/>
      <c r="B525" s="12"/>
      <c r="C525" s="12"/>
      <c r="D525" s="12"/>
      <c r="E525" s="12"/>
      <c r="F525" s="12"/>
      <c r="G525" s="12"/>
      <c r="H525" s="194"/>
      <c r="I525" s="12"/>
      <c r="J525" s="12"/>
      <c r="K525" s="12"/>
      <c r="L525" s="12"/>
      <c r="M525" s="12"/>
      <c r="N525" s="12"/>
      <c r="O525" s="12"/>
      <c r="P525" s="12"/>
      <c r="Q525" s="12"/>
      <c r="R525" s="12"/>
      <c r="S525" s="12"/>
      <c r="T525" s="12"/>
      <c r="U525" s="12"/>
      <c r="V525" s="12"/>
      <c r="W525" s="12"/>
      <c r="X525" s="12"/>
      <c r="Y525" s="12"/>
      <c r="Z525" s="12"/>
      <c r="AA525" s="12"/>
      <c r="AB525" s="12"/>
    </row>
    <row r="526" spans="1:28" ht="15.75" customHeight="1" x14ac:dyDescent="0.35">
      <c r="A526" s="12"/>
      <c r="B526" s="12"/>
      <c r="C526" s="12"/>
      <c r="D526" s="12"/>
      <c r="E526" s="12"/>
      <c r="F526" s="12"/>
      <c r="G526" s="12"/>
      <c r="H526" s="194"/>
      <c r="I526" s="12"/>
      <c r="J526" s="12"/>
      <c r="K526" s="12"/>
      <c r="L526" s="12"/>
      <c r="M526" s="12"/>
      <c r="N526" s="12"/>
      <c r="O526" s="12"/>
      <c r="P526" s="12"/>
      <c r="Q526" s="12"/>
      <c r="R526" s="12"/>
      <c r="S526" s="12"/>
      <c r="T526" s="12"/>
      <c r="U526" s="12"/>
      <c r="V526" s="12"/>
      <c r="W526" s="12"/>
      <c r="X526" s="12"/>
      <c r="Y526" s="12"/>
      <c r="Z526" s="12"/>
      <c r="AA526" s="12"/>
      <c r="AB526" s="12"/>
    </row>
    <row r="527" spans="1:28" ht="15.75" customHeight="1" x14ac:dyDescent="0.35">
      <c r="A527" s="12"/>
      <c r="B527" s="12"/>
      <c r="C527" s="12"/>
      <c r="D527" s="12"/>
      <c r="E527" s="12"/>
      <c r="F527" s="12"/>
      <c r="G527" s="12"/>
      <c r="H527" s="194"/>
      <c r="I527" s="12"/>
      <c r="J527" s="12"/>
      <c r="K527" s="12"/>
      <c r="L527" s="12"/>
      <c r="M527" s="12"/>
      <c r="N527" s="12"/>
      <c r="O527" s="12"/>
      <c r="P527" s="12"/>
      <c r="Q527" s="12"/>
      <c r="R527" s="12"/>
      <c r="S527" s="12"/>
      <c r="T527" s="12"/>
      <c r="U527" s="12"/>
      <c r="V527" s="12"/>
      <c r="W527" s="12"/>
      <c r="X527" s="12"/>
      <c r="Y527" s="12"/>
      <c r="Z527" s="12"/>
      <c r="AA527" s="12"/>
      <c r="AB527" s="12"/>
    </row>
    <row r="528" spans="1:28" ht="15.75" customHeight="1" x14ac:dyDescent="0.35">
      <c r="A528" s="12"/>
      <c r="B528" s="12"/>
      <c r="C528" s="12"/>
      <c r="D528" s="12"/>
      <c r="E528" s="12"/>
      <c r="F528" s="12"/>
      <c r="G528" s="12"/>
      <c r="H528" s="194"/>
      <c r="I528" s="12"/>
      <c r="J528" s="12"/>
      <c r="K528" s="12"/>
      <c r="L528" s="12"/>
      <c r="M528" s="12"/>
      <c r="N528" s="12"/>
      <c r="O528" s="12"/>
      <c r="P528" s="12"/>
      <c r="Q528" s="12"/>
      <c r="R528" s="12"/>
      <c r="S528" s="12"/>
      <c r="T528" s="12"/>
      <c r="U528" s="12"/>
      <c r="V528" s="12"/>
      <c r="W528" s="12"/>
      <c r="X528" s="12"/>
      <c r="Y528" s="12"/>
      <c r="Z528" s="12"/>
      <c r="AA528" s="12"/>
      <c r="AB528" s="12"/>
    </row>
    <row r="529" spans="1:28" ht="15.75" customHeight="1" x14ac:dyDescent="0.35">
      <c r="A529" s="12"/>
      <c r="B529" s="12"/>
      <c r="C529" s="12"/>
      <c r="D529" s="12"/>
      <c r="E529" s="12"/>
      <c r="F529" s="12"/>
      <c r="G529" s="12"/>
      <c r="H529" s="194"/>
      <c r="I529" s="12"/>
      <c r="J529" s="12"/>
      <c r="K529" s="12"/>
      <c r="L529" s="12"/>
      <c r="M529" s="12"/>
      <c r="N529" s="12"/>
      <c r="O529" s="12"/>
      <c r="P529" s="12"/>
      <c r="Q529" s="12"/>
      <c r="R529" s="12"/>
      <c r="S529" s="12"/>
      <c r="T529" s="12"/>
      <c r="U529" s="12"/>
      <c r="V529" s="12"/>
      <c r="W529" s="12"/>
      <c r="X529" s="12"/>
      <c r="Y529" s="12"/>
      <c r="Z529" s="12"/>
      <c r="AA529" s="12"/>
      <c r="AB529" s="12"/>
    </row>
    <row r="530" spans="1:28" ht="15.75" customHeight="1" x14ac:dyDescent="0.35">
      <c r="A530" s="12"/>
      <c r="B530" s="12"/>
      <c r="C530" s="12"/>
      <c r="D530" s="12"/>
      <c r="E530" s="12"/>
      <c r="F530" s="12"/>
      <c r="G530" s="12"/>
      <c r="H530" s="194"/>
      <c r="I530" s="12"/>
      <c r="J530" s="12"/>
      <c r="K530" s="12"/>
      <c r="L530" s="12"/>
      <c r="M530" s="12"/>
      <c r="N530" s="12"/>
      <c r="O530" s="12"/>
      <c r="P530" s="12"/>
      <c r="Q530" s="12"/>
      <c r="R530" s="12"/>
      <c r="S530" s="12"/>
      <c r="T530" s="12"/>
      <c r="U530" s="12"/>
      <c r="V530" s="12"/>
      <c r="W530" s="12"/>
      <c r="X530" s="12"/>
      <c r="Y530" s="12"/>
      <c r="Z530" s="12"/>
      <c r="AA530" s="12"/>
      <c r="AB530" s="12"/>
    </row>
    <row r="531" spans="1:28" ht="15.75" customHeight="1" x14ac:dyDescent="0.35">
      <c r="A531" s="12"/>
      <c r="B531" s="12"/>
      <c r="C531" s="12"/>
      <c r="D531" s="12"/>
      <c r="E531" s="12"/>
      <c r="F531" s="12"/>
      <c r="G531" s="12"/>
      <c r="H531" s="194"/>
      <c r="I531" s="12"/>
      <c r="J531" s="12"/>
      <c r="K531" s="12"/>
      <c r="L531" s="12"/>
      <c r="M531" s="12"/>
      <c r="N531" s="12"/>
      <c r="O531" s="12"/>
      <c r="P531" s="12"/>
      <c r="Q531" s="12"/>
      <c r="R531" s="12"/>
      <c r="S531" s="12"/>
      <c r="T531" s="12"/>
      <c r="U531" s="12"/>
      <c r="V531" s="12"/>
      <c r="W531" s="12"/>
      <c r="X531" s="12"/>
      <c r="Y531" s="12"/>
      <c r="Z531" s="12"/>
      <c r="AA531" s="12"/>
      <c r="AB531" s="12"/>
    </row>
    <row r="532" spans="1:28" ht="15.75" customHeight="1" x14ac:dyDescent="0.35">
      <c r="A532" s="12"/>
      <c r="B532" s="12"/>
      <c r="C532" s="12"/>
      <c r="D532" s="12"/>
      <c r="E532" s="12"/>
      <c r="F532" s="12"/>
      <c r="G532" s="12"/>
      <c r="H532" s="194"/>
      <c r="I532" s="12"/>
      <c r="J532" s="12"/>
      <c r="K532" s="12"/>
      <c r="L532" s="12"/>
      <c r="M532" s="12"/>
      <c r="N532" s="12"/>
      <c r="O532" s="12"/>
      <c r="P532" s="12"/>
      <c r="Q532" s="12"/>
      <c r="R532" s="12"/>
      <c r="S532" s="12"/>
      <c r="T532" s="12"/>
      <c r="U532" s="12"/>
      <c r="V532" s="12"/>
      <c r="W532" s="12"/>
      <c r="X532" s="12"/>
      <c r="Y532" s="12"/>
      <c r="Z532" s="12"/>
      <c r="AA532" s="12"/>
      <c r="AB532" s="12"/>
    </row>
    <row r="533" spans="1:28" ht="15.75" customHeight="1" x14ac:dyDescent="0.35">
      <c r="A533" s="12"/>
      <c r="B533" s="12"/>
      <c r="C533" s="12"/>
      <c r="D533" s="12"/>
      <c r="E533" s="12"/>
      <c r="F533" s="12"/>
      <c r="G533" s="12"/>
      <c r="H533" s="194"/>
      <c r="I533" s="12"/>
      <c r="J533" s="12"/>
      <c r="K533" s="12"/>
      <c r="L533" s="12"/>
      <c r="M533" s="12"/>
      <c r="N533" s="12"/>
      <c r="O533" s="12"/>
      <c r="P533" s="12"/>
      <c r="Q533" s="12"/>
      <c r="R533" s="12"/>
      <c r="S533" s="12"/>
      <c r="T533" s="12"/>
      <c r="U533" s="12"/>
      <c r="V533" s="12"/>
      <c r="W533" s="12"/>
      <c r="X533" s="12"/>
      <c r="Y533" s="12"/>
      <c r="Z533" s="12"/>
      <c r="AA533" s="12"/>
      <c r="AB533" s="12"/>
    </row>
    <row r="534" spans="1:28" ht="15.75" customHeight="1" x14ac:dyDescent="0.35">
      <c r="A534" s="12"/>
      <c r="B534" s="12"/>
      <c r="C534" s="12"/>
      <c r="D534" s="12"/>
      <c r="E534" s="12"/>
      <c r="F534" s="12"/>
      <c r="G534" s="12"/>
      <c r="H534" s="194"/>
      <c r="I534" s="12"/>
      <c r="J534" s="12"/>
      <c r="K534" s="12"/>
      <c r="L534" s="12"/>
      <c r="M534" s="12"/>
      <c r="N534" s="12"/>
      <c r="O534" s="12"/>
      <c r="P534" s="12"/>
      <c r="Q534" s="12"/>
      <c r="R534" s="12"/>
      <c r="S534" s="12"/>
      <c r="T534" s="12"/>
      <c r="U534" s="12"/>
      <c r="V534" s="12"/>
      <c r="W534" s="12"/>
      <c r="X534" s="12"/>
      <c r="Y534" s="12"/>
      <c r="Z534" s="12"/>
      <c r="AA534" s="12"/>
      <c r="AB534" s="12"/>
    </row>
    <row r="535" spans="1:28" ht="15.75" customHeight="1" x14ac:dyDescent="0.35">
      <c r="A535" s="12"/>
      <c r="B535" s="12"/>
      <c r="C535" s="12"/>
      <c r="D535" s="12"/>
      <c r="E535" s="12"/>
      <c r="F535" s="12"/>
      <c r="G535" s="12"/>
      <c r="H535" s="194"/>
      <c r="I535" s="12"/>
      <c r="J535" s="12"/>
      <c r="K535" s="12"/>
      <c r="L535" s="12"/>
      <c r="M535" s="12"/>
      <c r="N535" s="12"/>
      <c r="O535" s="12"/>
      <c r="P535" s="12"/>
      <c r="Q535" s="12"/>
      <c r="R535" s="12"/>
      <c r="S535" s="12"/>
      <c r="T535" s="12"/>
      <c r="U535" s="12"/>
      <c r="V535" s="12"/>
      <c r="W535" s="12"/>
      <c r="X535" s="12"/>
      <c r="Y535" s="12"/>
      <c r="Z535" s="12"/>
      <c r="AA535" s="12"/>
      <c r="AB535" s="12"/>
    </row>
    <row r="536" spans="1:28" ht="15.75" customHeight="1" x14ac:dyDescent="0.35">
      <c r="A536" s="12"/>
      <c r="B536" s="12"/>
      <c r="C536" s="12"/>
      <c r="D536" s="12"/>
      <c r="E536" s="12"/>
      <c r="F536" s="12"/>
      <c r="G536" s="12"/>
      <c r="H536" s="194"/>
      <c r="I536" s="12"/>
      <c r="J536" s="12"/>
      <c r="K536" s="12"/>
      <c r="L536" s="12"/>
      <c r="M536" s="12"/>
      <c r="N536" s="12"/>
      <c r="O536" s="12"/>
      <c r="P536" s="12"/>
      <c r="Q536" s="12"/>
      <c r="R536" s="12"/>
      <c r="S536" s="12"/>
      <c r="T536" s="12"/>
      <c r="U536" s="12"/>
      <c r="V536" s="12"/>
      <c r="W536" s="12"/>
      <c r="X536" s="12"/>
      <c r="Y536" s="12"/>
      <c r="Z536" s="12"/>
      <c r="AA536" s="12"/>
      <c r="AB536" s="12"/>
    </row>
    <row r="537" spans="1:28" ht="15.75" customHeight="1" x14ac:dyDescent="0.35">
      <c r="A537" s="12"/>
      <c r="B537" s="12"/>
      <c r="C537" s="12"/>
      <c r="D537" s="12"/>
      <c r="E537" s="12"/>
      <c r="F537" s="12"/>
      <c r="G537" s="12"/>
      <c r="H537" s="194"/>
      <c r="I537" s="12"/>
      <c r="J537" s="12"/>
      <c r="K537" s="12"/>
      <c r="L537" s="12"/>
      <c r="M537" s="12"/>
      <c r="N537" s="12"/>
      <c r="O537" s="12"/>
      <c r="P537" s="12"/>
      <c r="Q537" s="12"/>
      <c r="R537" s="12"/>
      <c r="S537" s="12"/>
      <c r="T537" s="12"/>
      <c r="U537" s="12"/>
      <c r="V537" s="12"/>
      <c r="W537" s="12"/>
      <c r="X537" s="12"/>
      <c r="Y537" s="12"/>
      <c r="Z537" s="12"/>
      <c r="AA537" s="12"/>
      <c r="AB537" s="12"/>
    </row>
    <row r="538" spans="1:28" ht="15.75" customHeight="1" x14ac:dyDescent="0.35">
      <c r="A538" s="12"/>
      <c r="B538" s="12"/>
      <c r="C538" s="12"/>
      <c r="D538" s="12"/>
      <c r="E538" s="12"/>
      <c r="F538" s="12"/>
      <c r="G538" s="12"/>
      <c r="H538" s="194"/>
      <c r="I538" s="12"/>
      <c r="J538" s="12"/>
      <c r="K538" s="12"/>
      <c r="L538" s="12"/>
      <c r="M538" s="12"/>
      <c r="N538" s="12"/>
      <c r="O538" s="12"/>
      <c r="P538" s="12"/>
      <c r="Q538" s="12"/>
      <c r="R538" s="12"/>
      <c r="S538" s="12"/>
      <c r="T538" s="12"/>
      <c r="U538" s="12"/>
      <c r="V538" s="12"/>
      <c r="W538" s="12"/>
      <c r="X538" s="12"/>
      <c r="Y538" s="12"/>
      <c r="Z538" s="12"/>
      <c r="AA538" s="12"/>
      <c r="AB538" s="12"/>
    </row>
    <row r="539" spans="1:28" ht="15.75" customHeight="1" x14ac:dyDescent="0.35">
      <c r="A539" s="12"/>
      <c r="B539" s="12"/>
      <c r="C539" s="12"/>
      <c r="D539" s="12"/>
      <c r="E539" s="12"/>
      <c r="F539" s="12"/>
      <c r="G539" s="12"/>
      <c r="H539" s="194"/>
      <c r="I539" s="12"/>
      <c r="J539" s="12"/>
      <c r="K539" s="12"/>
      <c r="L539" s="12"/>
      <c r="M539" s="12"/>
      <c r="N539" s="12"/>
      <c r="O539" s="12"/>
      <c r="P539" s="12"/>
      <c r="Q539" s="12"/>
      <c r="R539" s="12"/>
      <c r="S539" s="12"/>
      <c r="T539" s="12"/>
      <c r="U539" s="12"/>
      <c r="V539" s="12"/>
      <c r="W539" s="12"/>
      <c r="X539" s="12"/>
      <c r="Y539" s="12"/>
      <c r="Z539" s="12"/>
      <c r="AA539" s="12"/>
      <c r="AB539" s="12"/>
    </row>
    <row r="540" spans="1:28" ht="15.75" customHeight="1" x14ac:dyDescent="0.35">
      <c r="A540" s="12"/>
      <c r="B540" s="12"/>
      <c r="C540" s="12"/>
      <c r="D540" s="12"/>
      <c r="E540" s="12"/>
      <c r="F540" s="12"/>
      <c r="G540" s="12"/>
      <c r="H540" s="194"/>
      <c r="I540" s="12"/>
      <c r="J540" s="12"/>
      <c r="K540" s="12"/>
      <c r="L540" s="12"/>
      <c r="M540" s="12"/>
      <c r="N540" s="12"/>
      <c r="O540" s="12"/>
      <c r="P540" s="12"/>
      <c r="Q540" s="12"/>
      <c r="R540" s="12"/>
      <c r="S540" s="12"/>
      <c r="T540" s="12"/>
      <c r="U540" s="12"/>
      <c r="V540" s="12"/>
      <c r="W540" s="12"/>
      <c r="X540" s="12"/>
      <c r="Y540" s="12"/>
      <c r="Z540" s="12"/>
      <c r="AA540" s="12"/>
      <c r="AB540" s="12"/>
    </row>
    <row r="541" spans="1:28" ht="15.75" customHeight="1" x14ac:dyDescent="0.35">
      <c r="A541" s="12"/>
      <c r="B541" s="12"/>
      <c r="C541" s="12"/>
      <c r="D541" s="12"/>
      <c r="E541" s="12"/>
      <c r="F541" s="12"/>
      <c r="G541" s="12"/>
      <c r="H541" s="194"/>
      <c r="I541" s="12"/>
      <c r="J541" s="12"/>
      <c r="K541" s="12"/>
      <c r="L541" s="12"/>
      <c r="M541" s="12"/>
      <c r="N541" s="12"/>
      <c r="O541" s="12"/>
      <c r="P541" s="12"/>
      <c r="Q541" s="12"/>
      <c r="R541" s="12"/>
      <c r="S541" s="12"/>
      <c r="T541" s="12"/>
      <c r="U541" s="12"/>
      <c r="V541" s="12"/>
      <c r="W541" s="12"/>
      <c r="X541" s="12"/>
      <c r="Y541" s="12"/>
      <c r="Z541" s="12"/>
      <c r="AA541" s="12"/>
      <c r="AB541" s="12"/>
    </row>
    <row r="542" spans="1:28" ht="15.75" customHeight="1" x14ac:dyDescent="0.35">
      <c r="A542" s="12"/>
      <c r="B542" s="12"/>
      <c r="C542" s="12"/>
      <c r="D542" s="12"/>
      <c r="E542" s="12"/>
      <c r="F542" s="12"/>
      <c r="G542" s="12"/>
      <c r="H542" s="194"/>
      <c r="I542" s="12"/>
      <c r="J542" s="12"/>
      <c r="K542" s="12"/>
      <c r="L542" s="12"/>
      <c r="M542" s="12"/>
      <c r="N542" s="12"/>
      <c r="O542" s="12"/>
      <c r="P542" s="12"/>
      <c r="Q542" s="12"/>
      <c r="R542" s="12"/>
      <c r="S542" s="12"/>
      <c r="T542" s="12"/>
      <c r="U542" s="12"/>
      <c r="V542" s="12"/>
      <c r="W542" s="12"/>
      <c r="X542" s="12"/>
      <c r="Y542" s="12"/>
      <c r="Z542" s="12"/>
      <c r="AA542" s="12"/>
      <c r="AB542" s="12"/>
    </row>
    <row r="543" spans="1:28" ht="15.75" customHeight="1" x14ac:dyDescent="0.35">
      <c r="A543" s="12"/>
      <c r="B543" s="12"/>
      <c r="C543" s="12"/>
      <c r="D543" s="12"/>
      <c r="E543" s="12"/>
      <c r="F543" s="12"/>
      <c r="G543" s="12"/>
      <c r="H543" s="194"/>
      <c r="I543" s="12"/>
      <c r="J543" s="12"/>
      <c r="K543" s="12"/>
      <c r="L543" s="12"/>
      <c r="M543" s="12"/>
      <c r="N543" s="12"/>
      <c r="O543" s="12"/>
      <c r="P543" s="12"/>
      <c r="Q543" s="12"/>
      <c r="R543" s="12"/>
      <c r="S543" s="12"/>
      <c r="T543" s="12"/>
      <c r="U543" s="12"/>
      <c r="V543" s="12"/>
      <c r="W543" s="12"/>
      <c r="X543" s="12"/>
      <c r="Y543" s="12"/>
      <c r="Z543" s="12"/>
      <c r="AA543" s="12"/>
      <c r="AB543" s="12"/>
    </row>
    <row r="544" spans="1:28" ht="15.75" customHeight="1" x14ac:dyDescent="0.35">
      <c r="A544" s="12"/>
      <c r="B544" s="12"/>
      <c r="C544" s="12"/>
      <c r="D544" s="12"/>
      <c r="E544" s="12"/>
      <c r="F544" s="12"/>
      <c r="G544" s="12"/>
      <c r="H544" s="194"/>
      <c r="I544" s="12"/>
      <c r="J544" s="12"/>
      <c r="K544" s="12"/>
      <c r="L544" s="12"/>
      <c r="M544" s="12"/>
      <c r="N544" s="12"/>
      <c r="O544" s="12"/>
      <c r="P544" s="12"/>
      <c r="Q544" s="12"/>
      <c r="R544" s="12"/>
      <c r="S544" s="12"/>
      <c r="T544" s="12"/>
      <c r="U544" s="12"/>
      <c r="V544" s="12"/>
      <c r="W544" s="12"/>
      <c r="X544" s="12"/>
      <c r="Y544" s="12"/>
      <c r="Z544" s="12"/>
      <c r="AA544" s="12"/>
      <c r="AB544" s="12"/>
    </row>
    <row r="545" spans="1:28" ht="15.75" customHeight="1" x14ac:dyDescent="0.35">
      <c r="A545" s="12"/>
      <c r="B545" s="12"/>
      <c r="C545" s="12"/>
      <c r="D545" s="12"/>
      <c r="E545" s="12"/>
      <c r="F545" s="12"/>
      <c r="G545" s="12"/>
      <c r="H545" s="194"/>
      <c r="I545" s="12"/>
      <c r="J545" s="12"/>
      <c r="K545" s="12"/>
      <c r="L545" s="12"/>
      <c r="M545" s="12"/>
      <c r="N545" s="12"/>
      <c r="O545" s="12"/>
      <c r="P545" s="12"/>
      <c r="Q545" s="12"/>
      <c r="R545" s="12"/>
      <c r="S545" s="12"/>
      <c r="T545" s="12"/>
      <c r="U545" s="12"/>
      <c r="V545" s="12"/>
      <c r="W545" s="12"/>
      <c r="X545" s="12"/>
      <c r="Y545" s="12"/>
      <c r="Z545" s="12"/>
      <c r="AA545" s="12"/>
      <c r="AB545" s="12"/>
    </row>
    <row r="546" spans="1:28" ht="15.75" customHeight="1" x14ac:dyDescent="0.35">
      <c r="A546" s="12"/>
      <c r="B546" s="12"/>
      <c r="C546" s="12"/>
      <c r="D546" s="12"/>
      <c r="E546" s="12"/>
      <c r="F546" s="12"/>
      <c r="G546" s="12"/>
      <c r="H546" s="194"/>
      <c r="I546" s="12"/>
      <c r="J546" s="12"/>
      <c r="K546" s="12"/>
      <c r="L546" s="12"/>
      <c r="M546" s="12"/>
      <c r="N546" s="12"/>
      <c r="O546" s="12"/>
      <c r="P546" s="12"/>
      <c r="Q546" s="12"/>
      <c r="R546" s="12"/>
      <c r="S546" s="12"/>
      <c r="T546" s="12"/>
      <c r="U546" s="12"/>
      <c r="V546" s="12"/>
      <c r="W546" s="12"/>
      <c r="X546" s="12"/>
      <c r="Y546" s="12"/>
      <c r="Z546" s="12"/>
      <c r="AA546" s="12"/>
      <c r="AB546" s="12"/>
    </row>
    <row r="547" spans="1:28" ht="15.75" customHeight="1" x14ac:dyDescent="0.35">
      <c r="A547" s="12"/>
      <c r="B547" s="12"/>
      <c r="C547" s="12"/>
      <c r="D547" s="12"/>
      <c r="E547" s="12"/>
      <c r="F547" s="12"/>
      <c r="G547" s="12"/>
      <c r="H547" s="194"/>
      <c r="I547" s="12"/>
      <c r="J547" s="12"/>
      <c r="K547" s="12"/>
      <c r="L547" s="12"/>
      <c r="M547" s="12"/>
      <c r="N547" s="12"/>
      <c r="O547" s="12"/>
      <c r="P547" s="12"/>
      <c r="Q547" s="12"/>
      <c r="R547" s="12"/>
      <c r="S547" s="12"/>
      <c r="T547" s="12"/>
      <c r="U547" s="12"/>
      <c r="V547" s="12"/>
      <c r="W547" s="12"/>
      <c r="X547" s="12"/>
      <c r="Y547" s="12"/>
      <c r="Z547" s="12"/>
      <c r="AA547" s="12"/>
      <c r="AB547" s="12"/>
    </row>
    <row r="548" spans="1:28" ht="15.75" customHeight="1" x14ac:dyDescent="0.35">
      <c r="A548" s="12"/>
      <c r="B548" s="12"/>
      <c r="C548" s="12"/>
      <c r="D548" s="12"/>
      <c r="E548" s="12"/>
      <c r="F548" s="12"/>
      <c r="G548" s="12"/>
      <c r="H548" s="194"/>
      <c r="I548" s="12"/>
      <c r="J548" s="12"/>
      <c r="K548" s="12"/>
      <c r="L548" s="12"/>
      <c r="M548" s="12"/>
      <c r="N548" s="12"/>
      <c r="O548" s="12"/>
      <c r="P548" s="12"/>
      <c r="Q548" s="12"/>
      <c r="R548" s="12"/>
      <c r="S548" s="12"/>
      <c r="T548" s="12"/>
      <c r="U548" s="12"/>
      <c r="V548" s="12"/>
      <c r="W548" s="12"/>
      <c r="X548" s="12"/>
      <c r="Y548" s="12"/>
      <c r="Z548" s="12"/>
      <c r="AA548" s="12"/>
      <c r="AB548" s="12"/>
    </row>
    <row r="549" spans="1:28" ht="15.75" customHeight="1" x14ac:dyDescent="0.35">
      <c r="A549" s="12"/>
      <c r="B549" s="12"/>
      <c r="C549" s="12"/>
      <c r="D549" s="12"/>
      <c r="E549" s="12"/>
      <c r="F549" s="12"/>
      <c r="G549" s="12"/>
      <c r="H549" s="194"/>
      <c r="I549" s="12"/>
      <c r="J549" s="12"/>
      <c r="K549" s="12"/>
      <c r="L549" s="12"/>
      <c r="M549" s="12"/>
      <c r="N549" s="12"/>
      <c r="O549" s="12"/>
      <c r="P549" s="12"/>
      <c r="Q549" s="12"/>
      <c r="R549" s="12"/>
      <c r="S549" s="12"/>
      <c r="T549" s="12"/>
      <c r="U549" s="12"/>
      <c r="V549" s="12"/>
      <c r="W549" s="12"/>
      <c r="X549" s="12"/>
      <c r="Y549" s="12"/>
      <c r="Z549" s="12"/>
      <c r="AA549" s="12"/>
      <c r="AB549" s="12"/>
    </row>
    <row r="550" spans="1:28" ht="15.75" customHeight="1" x14ac:dyDescent="0.35">
      <c r="A550" s="12"/>
      <c r="B550" s="12"/>
      <c r="C550" s="12"/>
      <c r="D550" s="12"/>
      <c r="E550" s="12"/>
      <c r="F550" s="12"/>
      <c r="G550" s="12"/>
      <c r="H550" s="194"/>
      <c r="I550" s="12"/>
      <c r="J550" s="12"/>
      <c r="K550" s="12"/>
      <c r="L550" s="12"/>
      <c r="M550" s="12"/>
      <c r="N550" s="12"/>
      <c r="O550" s="12"/>
      <c r="P550" s="12"/>
      <c r="Q550" s="12"/>
      <c r="R550" s="12"/>
      <c r="S550" s="12"/>
      <c r="T550" s="12"/>
      <c r="U550" s="12"/>
      <c r="V550" s="12"/>
      <c r="W550" s="12"/>
      <c r="X550" s="12"/>
      <c r="Y550" s="12"/>
      <c r="Z550" s="12"/>
      <c r="AA550" s="12"/>
      <c r="AB550" s="12"/>
    </row>
    <row r="551" spans="1:28" ht="15.75" customHeight="1" x14ac:dyDescent="0.35">
      <c r="A551" s="12"/>
      <c r="B551" s="12"/>
      <c r="C551" s="12"/>
      <c r="D551" s="12"/>
      <c r="E551" s="12"/>
      <c r="F551" s="12"/>
      <c r="G551" s="12"/>
      <c r="H551" s="194"/>
      <c r="I551" s="12"/>
      <c r="J551" s="12"/>
      <c r="K551" s="12"/>
      <c r="L551" s="12"/>
      <c r="M551" s="12"/>
      <c r="N551" s="12"/>
      <c r="O551" s="12"/>
      <c r="P551" s="12"/>
      <c r="Q551" s="12"/>
      <c r="R551" s="12"/>
      <c r="S551" s="12"/>
      <c r="T551" s="12"/>
      <c r="U551" s="12"/>
      <c r="V551" s="12"/>
      <c r="W551" s="12"/>
      <c r="X551" s="12"/>
      <c r="Y551" s="12"/>
      <c r="Z551" s="12"/>
      <c r="AA551" s="12"/>
      <c r="AB551" s="12"/>
    </row>
    <row r="552" spans="1:28" ht="15.75" customHeight="1" x14ac:dyDescent="0.35">
      <c r="A552" s="12"/>
      <c r="B552" s="12"/>
      <c r="C552" s="12"/>
      <c r="D552" s="12"/>
      <c r="E552" s="12"/>
      <c r="F552" s="12"/>
      <c r="G552" s="12"/>
      <c r="H552" s="194"/>
      <c r="I552" s="12"/>
      <c r="J552" s="12"/>
      <c r="K552" s="12"/>
      <c r="L552" s="12"/>
      <c r="M552" s="12"/>
      <c r="N552" s="12"/>
      <c r="O552" s="12"/>
      <c r="P552" s="12"/>
      <c r="Q552" s="12"/>
      <c r="R552" s="12"/>
      <c r="S552" s="12"/>
      <c r="T552" s="12"/>
      <c r="U552" s="12"/>
      <c r="V552" s="12"/>
      <c r="W552" s="12"/>
      <c r="X552" s="12"/>
      <c r="Y552" s="12"/>
      <c r="Z552" s="12"/>
      <c r="AA552" s="12"/>
      <c r="AB552" s="12"/>
    </row>
    <row r="553" spans="1:28" ht="15.75" customHeight="1" x14ac:dyDescent="0.35">
      <c r="A553" s="12"/>
      <c r="B553" s="12"/>
      <c r="C553" s="12"/>
      <c r="D553" s="12"/>
      <c r="E553" s="12"/>
      <c r="F553" s="12"/>
      <c r="G553" s="12"/>
      <c r="H553" s="194"/>
      <c r="I553" s="12"/>
      <c r="J553" s="12"/>
      <c r="K553" s="12"/>
      <c r="L553" s="12"/>
      <c r="M553" s="12"/>
      <c r="N553" s="12"/>
      <c r="O553" s="12"/>
      <c r="P553" s="12"/>
      <c r="Q553" s="12"/>
      <c r="R553" s="12"/>
      <c r="S553" s="12"/>
      <c r="T553" s="12"/>
      <c r="U553" s="12"/>
      <c r="V553" s="12"/>
      <c r="W553" s="12"/>
      <c r="X553" s="12"/>
      <c r="Y553" s="12"/>
      <c r="Z553" s="12"/>
      <c r="AA553" s="12"/>
      <c r="AB553" s="12"/>
    </row>
    <row r="554" spans="1:28" ht="15.75" customHeight="1" x14ac:dyDescent="0.35">
      <c r="A554" s="12"/>
      <c r="B554" s="12"/>
      <c r="C554" s="12"/>
      <c r="D554" s="12"/>
      <c r="E554" s="12"/>
      <c r="F554" s="12"/>
      <c r="G554" s="12"/>
      <c r="H554" s="194"/>
      <c r="I554" s="12"/>
      <c r="J554" s="12"/>
      <c r="K554" s="12"/>
      <c r="L554" s="12"/>
      <c r="M554" s="12"/>
      <c r="N554" s="12"/>
      <c r="O554" s="12"/>
      <c r="P554" s="12"/>
      <c r="Q554" s="12"/>
      <c r="R554" s="12"/>
      <c r="S554" s="12"/>
      <c r="T554" s="12"/>
      <c r="U554" s="12"/>
      <c r="V554" s="12"/>
      <c r="W554" s="12"/>
      <c r="X554" s="12"/>
      <c r="Y554" s="12"/>
      <c r="Z554" s="12"/>
      <c r="AA554" s="12"/>
      <c r="AB554" s="12"/>
    </row>
    <row r="555" spans="1:28" ht="15.75" customHeight="1" x14ac:dyDescent="0.35">
      <c r="A555" s="12"/>
      <c r="B555" s="12"/>
      <c r="C555" s="12"/>
      <c r="D555" s="12"/>
      <c r="E555" s="12"/>
      <c r="F555" s="12"/>
      <c r="G555" s="12"/>
      <c r="H555" s="194"/>
      <c r="I555" s="12"/>
      <c r="J555" s="12"/>
      <c r="K555" s="12"/>
      <c r="L555" s="12"/>
      <c r="M555" s="12"/>
      <c r="N555" s="12"/>
      <c r="O555" s="12"/>
      <c r="P555" s="12"/>
      <c r="Q555" s="12"/>
      <c r="R555" s="12"/>
      <c r="S555" s="12"/>
      <c r="T555" s="12"/>
      <c r="U555" s="12"/>
      <c r="V555" s="12"/>
      <c r="W555" s="12"/>
      <c r="X555" s="12"/>
      <c r="Y555" s="12"/>
      <c r="Z555" s="12"/>
      <c r="AA555" s="12"/>
      <c r="AB555" s="12"/>
    </row>
    <row r="556" spans="1:28" ht="15.75" customHeight="1" x14ac:dyDescent="0.35">
      <c r="A556" s="12"/>
      <c r="B556" s="12"/>
      <c r="C556" s="12"/>
      <c r="D556" s="12"/>
      <c r="E556" s="12"/>
      <c r="F556" s="12"/>
      <c r="G556" s="12"/>
      <c r="H556" s="194"/>
      <c r="I556" s="12"/>
      <c r="J556" s="12"/>
      <c r="K556" s="12"/>
      <c r="L556" s="12"/>
      <c r="M556" s="12"/>
      <c r="N556" s="12"/>
      <c r="O556" s="12"/>
      <c r="P556" s="12"/>
      <c r="Q556" s="12"/>
      <c r="R556" s="12"/>
      <c r="S556" s="12"/>
      <c r="T556" s="12"/>
      <c r="U556" s="12"/>
      <c r="V556" s="12"/>
      <c r="W556" s="12"/>
      <c r="X556" s="12"/>
      <c r="Y556" s="12"/>
      <c r="Z556" s="12"/>
      <c r="AA556" s="12"/>
      <c r="AB556" s="12"/>
    </row>
    <row r="557" spans="1:28" ht="15.75" customHeight="1" x14ac:dyDescent="0.35">
      <c r="A557" s="12"/>
      <c r="B557" s="12"/>
      <c r="C557" s="12"/>
      <c r="D557" s="12"/>
      <c r="E557" s="12"/>
      <c r="F557" s="12"/>
      <c r="G557" s="12"/>
      <c r="H557" s="194"/>
      <c r="I557" s="12"/>
      <c r="J557" s="12"/>
      <c r="K557" s="12"/>
      <c r="L557" s="12"/>
      <c r="M557" s="12"/>
      <c r="N557" s="12"/>
      <c r="O557" s="12"/>
      <c r="P557" s="12"/>
      <c r="Q557" s="12"/>
      <c r="R557" s="12"/>
      <c r="S557" s="12"/>
      <c r="T557" s="12"/>
      <c r="U557" s="12"/>
      <c r="V557" s="12"/>
      <c r="W557" s="12"/>
      <c r="X557" s="12"/>
      <c r="Y557" s="12"/>
      <c r="Z557" s="12"/>
      <c r="AA557" s="12"/>
      <c r="AB557" s="12"/>
    </row>
    <row r="558" spans="1:28" ht="15.75" customHeight="1" x14ac:dyDescent="0.35">
      <c r="A558" s="12"/>
      <c r="B558" s="12"/>
      <c r="C558" s="12"/>
      <c r="D558" s="12"/>
      <c r="E558" s="12"/>
      <c r="F558" s="12"/>
      <c r="G558" s="12"/>
      <c r="H558" s="194"/>
      <c r="I558" s="12"/>
      <c r="J558" s="12"/>
      <c r="K558" s="12"/>
      <c r="L558" s="12"/>
      <c r="M558" s="12"/>
      <c r="N558" s="12"/>
      <c r="O558" s="12"/>
      <c r="P558" s="12"/>
      <c r="Q558" s="12"/>
      <c r="R558" s="12"/>
      <c r="S558" s="12"/>
      <c r="T558" s="12"/>
      <c r="U558" s="12"/>
      <c r="V558" s="12"/>
      <c r="W558" s="12"/>
      <c r="X558" s="12"/>
      <c r="Y558" s="12"/>
      <c r="Z558" s="12"/>
      <c r="AA558" s="12"/>
      <c r="AB558" s="12"/>
    </row>
    <row r="559" spans="1:28" ht="15.75" customHeight="1" x14ac:dyDescent="0.35">
      <c r="A559" s="12"/>
      <c r="B559" s="12"/>
      <c r="C559" s="12"/>
      <c r="D559" s="12"/>
      <c r="E559" s="12"/>
      <c r="F559" s="12"/>
      <c r="G559" s="12"/>
      <c r="H559" s="194"/>
      <c r="I559" s="12"/>
      <c r="J559" s="12"/>
      <c r="K559" s="12"/>
      <c r="L559" s="12"/>
      <c r="M559" s="12"/>
      <c r="N559" s="12"/>
      <c r="O559" s="12"/>
      <c r="P559" s="12"/>
      <c r="Q559" s="12"/>
      <c r="R559" s="12"/>
      <c r="S559" s="12"/>
      <c r="T559" s="12"/>
      <c r="U559" s="12"/>
      <c r="V559" s="12"/>
      <c r="W559" s="12"/>
      <c r="X559" s="12"/>
      <c r="Y559" s="12"/>
      <c r="Z559" s="12"/>
      <c r="AA559" s="12"/>
      <c r="AB559" s="12"/>
    </row>
    <row r="560" spans="1:28" ht="15.75" customHeight="1" x14ac:dyDescent="0.35">
      <c r="A560" s="12"/>
      <c r="B560" s="12"/>
      <c r="C560" s="12"/>
      <c r="D560" s="12"/>
      <c r="E560" s="12"/>
      <c r="F560" s="12"/>
      <c r="G560" s="12"/>
      <c r="H560" s="194"/>
      <c r="I560" s="12"/>
      <c r="J560" s="12"/>
      <c r="K560" s="12"/>
      <c r="L560" s="12"/>
      <c r="M560" s="12"/>
      <c r="N560" s="12"/>
      <c r="O560" s="12"/>
      <c r="P560" s="12"/>
      <c r="Q560" s="12"/>
      <c r="R560" s="12"/>
      <c r="S560" s="12"/>
      <c r="T560" s="12"/>
      <c r="U560" s="12"/>
      <c r="V560" s="12"/>
      <c r="W560" s="12"/>
      <c r="X560" s="12"/>
      <c r="Y560" s="12"/>
      <c r="Z560" s="12"/>
      <c r="AA560" s="12"/>
      <c r="AB560" s="12"/>
    </row>
    <row r="561" spans="1:28" ht="15.75" customHeight="1" x14ac:dyDescent="0.35">
      <c r="A561" s="12"/>
      <c r="B561" s="12"/>
      <c r="C561" s="12"/>
      <c r="D561" s="12"/>
      <c r="E561" s="12"/>
      <c r="F561" s="12"/>
      <c r="G561" s="12"/>
      <c r="H561" s="194"/>
      <c r="I561" s="12"/>
      <c r="J561" s="12"/>
      <c r="K561" s="12"/>
      <c r="L561" s="12"/>
      <c r="M561" s="12"/>
      <c r="N561" s="12"/>
      <c r="O561" s="12"/>
      <c r="P561" s="12"/>
      <c r="Q561" s="12"/>
      <c r="R561" s="12"/>
      <c r="S561" s="12"/>
      <c r="T561" s="12"/>
      <c r="U561" s="12"/>
      <c r="V561" s="12"/>
      <c r="W561" s="12"/>
      <c r="X561" s="12"/>
      <c r="Y561" s="12"/>
      <c r="Z561" s="12"/>
      <c r="AA561" s="12"/>
      <c r="AB561" s="12"/>
    </row>
    <row r="562" spans="1:28" ht="15.75" customHeight="1" x14ac:dyDescent="0.35">
      <c r="A562" s="12"/>
      <c r="B562" s="12"/>
      <c r="C562" s="12"/>
      <c r="D562" s="12"/>
      <c r="E562" s="12"/>
      <c r="F562" s="12"/>
      <c r="G562" s="12"/>
      <c r="H562" s="194"/>
      <c r="I562" s="12"/>
      <c r="J562" s="12"/>
      <c r="K562" s="12"/>
      <c r="L562" s="12"/>
      <c r="M562" s="12"/>
      <c r="N562" s="12"/>
      <c r="O562" s="12"/>
      <c r="P562" s="12"/>
      <c r="Q562" s="12"/>
      <c r="R562" s="12"/>
      <c r="S562" s="12"/>
      <c r="T562" s="12"/>
      <c r="U562" s="12"/>
      <c r="V562" s="12"/>
      <c r="W562" s="12"/>
      <c r="X562" s="12"/>
      <c r="Y562" s="12"/>
      <c r="Z562" s="12"/>
      <c r="AA562" s="12"/>
      <c r="AB562" s="12"/>
    </row>
    <row r="563" spans="1:28" ht="15.75" customHeight="1" x14ac:dyDescent="0.35">
      <c r="A563" s="12"/>
      <c r="B563" s="12"/>
      <c r="C563" s="12"/>
      <c r="D563" s="12"/>
      <c r="E563" s="12"/>
      <c r="F563" s="12"/>
      <c r="G563" s="12"/>
      <c r="H563" s="194"/>
      <c r="I563" s="12"/>
      <c r="J563" s="12"/>
      <c r="K563" s="12"/>
      <c r="L563" s="12"/>
      <c r="M563" s="12"/>
      <c r="N563" s="12"/>
      <c r="O563" s="12"/>
      <c r="P563" s="12"/>
      <c r="Q563" s="12"/>
      <c r="R563" s="12"/>
      <c r="S563" s="12"/>
      <c r="T563" s="12"/>
      <c r="U563" s="12"/>
      <c r="V563" s="12"/>
      <c r="W563" s="12"/>
      <c r="X563" s="12"/>
      <c r="Y563" s="12"/>
      <c r="Z563" s="12"/>
      <c r="AA563" s="12"/>
      <c r="AB563" s="12"/>
    </row>
    <row r="564" spans="1:28" ht="15.75" customHeight="1" x14ac:dyDescent="0.35">
      <c r="A564" s="12"/>
      <c r="B564" s="12"/>
      <c r="C564" s="12"/>
      <c r="D564" s="12"/>
      <c r="E564" s="12"/>
      <c r="F564" s="12"/>
      <c r="G564" s="12"/>
      <c r="H564" s="194"/>
      <c r="I564" s="12"/>
      <c r="J564" s="12"/>
      <c r="K564" s="12"/>
      <c r="L564" s="12"/>
      <c r="M564" s="12"/>
      <c r="N564" s="12"/>
      <c r="O564" s="12"/>
      <c r="P564" s="12"/>
      <c r="Q564" s="12"/>
      <c r="R564" s="12"/>
      <c r="S564" s="12"/>
      <c r="T564" s="12"/>
      <c r="U564" s="12"/>
      <c r="V564" s="12"/>
      <c r="W564" s="12"/>
      <c r="X564" s="12"/>
      <c r="Y564" s="12"/>
      <c r="Z564" s="12"/>
      <c r="AA564" s="12"/>
      <c r="AB564" s="12"/>
    </row>
    <row r="565" spans="1:28" ht="15.75" customHeight="1" x14ac:dyDescent="0.35">
      <c r="A565" s="12"/>
      <c r="B565" s="12"/>
      <c r="C565" s="12"/>
      <c r="D565" s="12"/>
      <c r="E565" s="12"/>
      <c r="F565" s="12"/>
      <c r="G565" s="12"/>
      <c r="H565" s="194"/>
      <c r="I565" s="12"/>
      <c r="J565" s="12"/>
      <c r="K565" s="12"/>
      <c r="L565" s="12"/>
      <c r="M565" s="12"/>
      <c r="N565" s="12"/>
      <c r="O565" s="12"/>
      <c r="P565" s="12"/>
      <c r="Q565" s="12"/>
      <c r="R565" s="12"/>
      <c r="S565" s="12"/>
      <c r="T565" s="12"/>
      <c r="U565" s="12"/>
      <c r="V565" s="12"/>
      <c r="W565" s="12"/>
      <c r="X565" s="12"/>
      <c r="Y565" s="12"/>
      <c r="Z565" s="12"/>
      <c r="AA565" s="12"/>
      <c r="AB565" s="12"/>
    </row>
    <row r="566" spans="1:28" ht="15.75" customHeight="1" x14ac:dyDescent="0.35">
      <c r="A566" s="12"/>
      <c r="B566" s="12"/>
      <c r="C566" s="12"/>
      <c r="D566" s="12"/>
      <c r="E566" s="12"/>
      <c r="F566" s="12"/>
      <c r="G566" s="12"/>
      <c r="H566" s="194"/>
      <c r="I566" s="12"/>
      <c r="J566" s="12"/>
      <c r="K566" s="12"/>
      <c r="L566" s="12"/>
      <c r="M566" s="12"/>
      <c r="N566" s="12"/>
      <c r="O566" s="12"/>
      <c r="P566" s="12"/>
      <c r="Q566" s="12"/>
      <c r="R566" s="12"/>
      <c r="S566" s="12"/>
      <c r="T566" s="12"/>
      <c r="U566" s="12"/>
      <c r="V566" s="12"/>
      <c r="W566" s="12"/>
      <c r="X566" s="12"/>
      <c r="Y566" s="12"/>
      <c r="Z566" s="12"/>
      <c r="AA566" s="12"/>
      <c r="AB566" s="12"/>
    </row>
    <row r="567" spans="1:28" ht="15.75" customHeight="1" x14ac:dyDescent="0.35">
      <c r="A567" s="12"/>
      <c r="B567" s="12"/>
      <c r="C567" s="12"/>
      <c r="D567" s="12"/>
      <c r="E567" s="12"/>
      <c r="F567" s="12"/>
      <c r="G567" s="12"/>
      <c r="H567" s="194"/>
      <c r="I567" s="12"/>
      <c r="J567" s="12"/>
      <c r="K567" s="12"/>
      <c r="L567" s="12"/>
      <c r="M567" s="12"/>
      <c r="N567" s="12"/>
      <c r="O567" s="12"/>
      <c r="P567" s="12"/>
      <c r="Q567" s="12"/>
      <c r="R567" s="12"/>
      <c r="S567" s="12"/>
      <c r="T567" s="12"/>
      <c r="U567" s="12"/>
      <c r="V567" s="12"/>
      <c r="W567" s="12"/>
      <c r="X567" s="12"/>
      <c r="Y567" s="12"/>
      <c r="Z567" s="12"/>
      <c r="AA567" s="12"/>
      <c r="AB567" s="12"/>
    </row>
    <row r="568" spans="1:28" ht="15.75" customHeight="1" x14ac:dyDescent="0.35">
      <c r="A568" s="12"/>
      <c r="B568" s="12"/>
      <c r="C568" s="12"/>
      <c r="D568" s="12"/>
      <c r="E568" s="12"/>
      <c r="F568" s="12"/>
      <c r="G568" s="12"/>
      <c r="H568" s="194"/>
      <c r="I568" s="12"/>
      <c r="J568" s="12"/>
      <c r="K568" s="12"/>
      <c r="L568" s="12"/>
      <c r="M568" s="12"/>
      <c r="N568" s="12"/>
      <c r="O568" s="12"/>
      <c r="P568" s="12"/>
      <c r="Q568" s="12"/>
      <c r="R568" s="12"/>
      <c r="S568" s="12"/>
      <c r="T568" s="12"/>
      <c r="U568" s="12"/>
      <c r="V568" s="12"/>
      <c r="W568" s="12"/>
      <c r="X568" s="12"/>
      <c r="Y568" s="12"/>
      <c r="Z568" s="12"/>
      <c r="AA568" s="12"/>
      <c r="AB568" s="12"/>
    </row>
    <row r="569" spans="1:28" ht="15.75" customHeight="1" x14ac:dyDescent="0.35">
      <c r="A569" s="12"/>
      <c r="B569" s="12"/>
      <c r="C569" s="12"/>
      <c r="D569" s="12"/>
      <c r="E569" s="12"/>
      <c r="F569" s="12"/>
      <c r="G569" s="12"/>
      <c r="H569" s="194"/>
      <c r="I569" s="12"/>
      <c r="J569" s="12"/>
      <c r="K569" s="12"/>
      <c r="L569" s="12"/>
      <c r="M569" s="12"/>
      <c r="N569" s="12"/>
      <c r="O569" s="12"/>
      <c r="P569" s="12"/>
      <c r="Q569" s="12"/>
      <c r="R569" s="12"/>
      <c r="S569" s="12"/>
      <c r="T569" s="12"/>
      <c r="U569" s="12"/>
      <c r="V569" s="12"/>
      <c r="W569" s="12"/>
      <c r="X569" s="12"/>
      <c r="Y569" s="12"/>
      <c r="Z569" s="12"/>
      <c r="AA569" s="12"/>
      <c r="AB569" s="12"/>
    </row>
    <row r="570" spans="1:28" ht="15.75" customHeight="1" x14ac:dyDescent="0.35">
      <c r="A570" s="12"/>
      <c r="B570" s="12"/>
      <c r="C570" s="12"/>
      <c r="D570" s="12"/>
      <c r="E570" s="12"/>
      <c r="F570" s="12"/>
      <c r="G570" s="12"/>
      <c r="H570" s="194"/>
      <c r="I570" s="12"/>
      <c r="J570" s="12"/>
      <c r="K570" s="12"/>
      <c r="L570" s="12"/>
      <c r="M570" s="12"/>
      <c r="N570" s="12"/>
      <c r="O570" s="12"/>
      <c r="P570" s="12"/>
      <c r="Q570" s="12"/>
      <c r="R570" s="12"/>
      <c r="S570" s="12"/>
      <c r="T570" s="12"/>
      <c r="U570" s="12"/>
      <c r="V570" s="12"/>
      <c r="W570" s="12"/>
      <c r="X570" s="12"/>
      <c r="Y570" s="12"/>
      <c r="Z570" s="12"/>
      <c r="AA570" s="12"/>
      <c r="AB570" s="12"/>
    </row>
    <row r="571" spans="1:28" ht="15.75" customHeight="1" x14ac:dyDescent="0.35">
      <c r="A571" s="12"/>
      <c r="B571" s="12"/>
      <c r="C571" s="12"/>
      <c r="D571" s="12"/>
      <c r="E571" s="12"/>
      <c r="F571" s="12"/>
      <c r="G571" s="12"/>
      <c r="H571" s="194"/>
      <c r="I571" s="12"/>
      <c r="J571" s="12"/>
      <c r="K571" s="12"/>
      <c r="L571" s="12"/>
      <c r="M571" s="12"/>
      <c r="N571" s="12"/>
      <c r="O571" s="12"/>
      <c r="P571" s="12"/>
      <c r="Q571" s="12"/>
      <c r="R571" s="12"/>
      <c r="S571" s="12"/>
      <c r="T571" s="12"/>
      <c r="U571" s="12"/>
      <c r="V571" s="12"/>
      <c r="W571" s="12"/>
      <c r="X571" s="12"/>
      <c r="Y571" s="12"/>
      <c r="Z571" s="12"/>
      <c r="AA571" s="12"/>
      <c r="AB571" s="12"/>
    </row>
    <row r="572" spans="1:28" ht="15.75" customHeight="1" x14ac:dyDescent="0.35">
      <c r="A572" s="12"/>
      <c r="B572" s="12"/>
      <c r="C572" s="12"/>
      <c r="D572" s="12"/>
      <c r="E572" s="12"/>
      <c r="F572" s="12"/>
      <c r="G572" s="12"/>
      <c r="H572" s="194"/>
      <c r="I572" s="12"/>
      <c r="J572" s="12"/>
      <c r="K572" s="12"/>
      <c r="L572" s="12"/>
      <c r="M572" s="12"/>
      <c r="N572" s="12"/>
      <c r="O572" s="12"/>
      <c r="P572" s="12"/>
      <c r="Q572" s="12"/>
      <c r="R572" s="12"/>
      <c r="S572" s="12"/>
      <c r="T572" s="12"/>
      <c r="U572" s="12"/>
      <c r="V572" s="12"/>
      <c r="W572" s="12"/>
      <c r="X572" s="12"/>
      <c r="Y572" s="12"/>
      <c r="Z572" s="12"/>
      <c r="AA572" s="12"/>
      <c r="AB572" s="12"/>
    </row>
    <row r="573" spans="1:28" ht="15.75" customHeight="1" x14ac:dyDescent="0.35">
      <c r="A573" s="12"/>
      <c r="B573" s="12"/>
      <c r="C573" s="12"/>
      <c r="D573" s="12"/>
      <c r="E573" s="12"/>
      <c r="F573" s="12"/>
      <c r="G573" s="12"/>
      <c r="H573" s="194"/>
      <c r="I573" s="12"/>
      <c r="J573" s="12"/>
      <c r="K573" s="12"/>
      <c r="L573" s="12"/>
      <c r="M573" s="12"/>
      <c r="N573" s="12"/>
      <c r="O573" s="12"/>
      <c r="P573" s="12"/>
      <c r="Q573" s="12"/>
      <c r="R573" s="12"/>
      <c r="S573" s="12"/>
      <c r="T573" s="12"/>
      <c r="U573" s="12"/>
      <c r="V573" s="12"/>
      <c r="W573" s="12"/>
      <c r="X573" s="12"/>
      <c r="Y573" s="12"/>
      <c r="Z573" s="12"/>
      <c r="AA573" s="12"/>
      <c r="AB573" s="12"/>
    </row>
    <row r="574" spans="1:28" ht="15.75" customHeight="1" x14ac:dyDescent="0.35">
      <c r="A574" s="12"/>
      <c r="B574" s="12"/>
      <c r="C574" s="12"/>
      <c r="D574" s="12"/>
      <c r="E574" s="12"/>
      <c r="F574" s="12"/>
      <c r="G574" s="12"/>
      <c r="H574" s="194"/>
      <c r="I574" s="12"/>
      <c r="J574" s="12"/>
      <c r="K574" s="12"/>
      <c r="L574" s="12"/>
      <c r="M574" s="12"/>
      <c r="N574" s="12"/>
      <c r="O574" s="12"/>
      <c r="P574" s="12"/>
      <c r="Q574" s="12"/>
      <c r="R574" s="12"/>
      <c r="S574" s="12"/>
      <c r="T574" s="12"/>
      <c r="U574" s="12"/>
      <c r="V574" s="12"/>
      <c r="W574" s="12"/>
      <c r="X574" s="12"/>
      <c r="Y574" s="12"/>
      <c r="Z574" s="12"/>
      <c r="AA574" s="12"/>
      <c r="AB574" s="12"/>
    </row>
    <row r="575" spans="1:28" ht="15.75" customHeight="1" x14ac:dyDescent="0.35">
      <c r="A575" s="12"/>
      <c r="B575" s="12"/>
      <c r="C575" s="12"/>
      <c r="D575" s="12"/>
      <c r="E575" s="12"/>
      <c r="F575" s="12"/>
      <c r="G575" s="12"/>
      <c r="H575" s="194"/>
      <c r="I575" s="12"/>
      <c r="J575" s="12"/>
      <c r="K575" s="12"/>
      <c r="L575" s="12"/>
      <c r="M575" s="12"/>
      <c r="N575" s="12"/>
      <c r="O575" s="12"/>
      <c r="P575" s="12"/>
      <c r="Q575" s="12"/>
      <c r="R575" s="12"/>
      <c r="S575" s="12"/>
      <c r="T575" s="12"/>
      <c r="U575" s="12"/>
      <c r="V575" s="12"/>
      <c r="W575" s="12"/>
      <c r="X575" s="12"/>
      <c r="Y575" s="12"/>
      <c r="Z575" s="12"/>
      <c r="AA575" s="12"/>
      <c r="AB575" s="12"/>
    </row>
    <row r="576" spans="1:28" ht="15.75" customHeight="1" x14ac:dyDescent="0.35">
      <c r="A576" s="12"/>
      <c r="B576" s="12"/>
      <c r="C576" s="12"/>
      <c r="D576" s="12"/>
      <c r="E576" s="12"/>
      <c r="F576" s="12"/>
      <c r="G576" s="12"/>
      <c r="H576" s="194"/>
      <c r="I576" s="12"/>
      <c r="J576" s="12"/>
      <c r="K576" s="12"/>
      <c r="L576" s="12"/>
      <c r="M576" s="12"/>
      <c r="N576" s="12"/>
      <c r="O576" s="12"/>
      <c r="P576" s="12"/>
      <c r="Q576" s="12"/>
      <c r="R576" s="12"/>
      <c r="S576" s="12"/>
      <c r="T576" s="12"/>
      <c r="U576" s="12"/>
      <c r="V576" s="12"/>
      <c r="W576" s="12"/>
      <c r="X576" s="12"/>
      <c r="Y576" s="12"/>
      <c r="Z576" s="12"/>
      <c r="AA576" s="12"/>
      <c r="AB576" s="12"/>
    </row>
    <row r="577" spans="1:28" ht="15.75" customHeight="1" x14ac:dyDescent="0.35">
      <c r="A577" s="12"/>
      <c r="B577" s="12"/>
      <c r="C577" s="12"/>
      <c r="D577" s="12"/>
      <c r="E577" s="12"/>
      <c r="F577" s="12"/>
      <c r="G577" s="12"/>
      <c r="H577" s="194"/>
      <c r="I577" s="12"/>
      <c r="J577" s="12"/>
      <c r="K577" s="12"/>
      <c r="L577" s="12"/>
      <c r="M577" s="12"/>
      <c r="N577" s="12"/>
      <c r="O577" s="12"/>
      <c r="P577" s="12"/>
      <c r="Q577" s="12"/>
      <c r="R577" s="12"/>
      <c r="S577" s="12"/>
      <c r="T577" s="12"/>
      <c r="U577" s="12"/>
      <c r="V577" s="12"/>
      <c r="W577" s="12"/>
      <c r="X577" s="12"/>
      <c r="Y577" s="12"/>
      <c r="Z577" s="12"/>
      <c r="AA577" s="12"/>
      <c r="AB577" s="12"/>
    </row>
    <row r="578" spans="1:28" ht="15.75" customHeight="1" x14ac:dyDescent="0.35">
      <c r="A578" s="12"/>
      <c r="B578" s="12"/>
      <c r="C578" s="12"/>
      <c r="D578" s="12"/>
      <c r="E578" s="12"/>
      <c r="F578" s="12"/>
      <c r="G578" s="12"/>
      <c r="H578" s="194"/>
      <c r="I578" s="12"/>
      <c r="J578" s="12"/>
      <c r="K578" s="12"/>
      <c r="L578" s="12"/>
      <c r="M578" s="12"/>
      <c r="N578" s="12"/>
      <c r="O578" s="12"/>
      <c r="P578" s="12"/>
      <c r="Q578" s="12"/>
      <c r="R578" s="12"/>
      <c r="S578" s="12"/>
      <c r="T578" s="12"/>
      <c r="U578" s="12"/>
      <c r="V578" s="12"/>
      <c r="W578" s="12"/>
      <c r="X578" s="12"/>
      <c r="Y578" s="12"/>
      <c r="Z578" s="12"/>
      <c r="AA578" s="12"/>
      <c r="AB578" s="12"/>
    </row>
    <row r="579" spans="1:28" ht="15.75" customHeight="1" x14ac:dyDescent="0.35">
      <c r="A579" s="12"/>
      <c r="B579" s="12"/>
      <c r="C579" s="12"/>
      <c r="D579" s="12"/>
      <c r="E579" s="12"/>
      <c r="F579" s="12"/>
      <c r="G579" s="12"/>
      <c r="H579" s="194"/>
      <c r="I579" s="12"/>
      <c r="J579" s="12"/>
      <c r="K579" s="12"/>
      <c r="L579" s="12"/>
      <c r="M579" s="12"/>
      <c r="N579" s="12"/>
      <c r="O579" s="12"/>
      <c r="P579" s="12"/>
      <c r="Q579" s="12"/>
      <c r="R579" s="12"/>
      <c r="S579" s="12"/>
      <c r="T579" s="12"/>
      <c r="U579" s="12"/>
      <c r="V579" s="12"/>
      <c r="W579" s="12"/>
      <c r="X579" s="12"/>
      <c r="Y579" s="12"/>
      <c r="Z579" s="12"/>
      <c r="AA579" s="12"/>
      <c r="AB579" s="12"/>
    </row>
    <row r="580" spans="1:28" ht="15.75" customHeight="1" x14ac:dyDescent="0.35">
      <c r="A580" s="12"/>
      <c r="B580" s="12"/>
      <c r="C580" s="12"/>
      <c r="D580" s="12"/>
      <c r="E580" s="12"/>
      <c r="F580" s="12"/>
      <c r="G580" s="12"/>
      <c r="H580" s="194"/>
      <c r="I580" s="12"/>
      <c r="J580" s="12"/>
      <c r="K580" s="12"/>
      <c r="L580" s="12"/>
      <c r="M580" s="12"/>
      <c r="N580" s="12"/>
      <c r="O580" s="12"/>
      <c r="P580" s="12"/>
      <c r="Q580" s="12"/>
      <c r="R580" s="12"/>
      <c r="S580" s="12"/>
      <c r="T580" s="12"/>
      <c r="U580" s="12"/>
      <c r="V580" s="12"/>
      <c r="W580" s="12"/>
      <c r="X580" s="12"/>
      <c r="Y580" s="12"/>
      <c r="Z580" s="12"/>
      <c r="AA580" s="12"/>
      <c r="AB580" s="12"/>
    </row>
    <row r="581" spans="1:28" ht="15.75" customHeight="1" x14ac:dyDescent="0.35">
      <c r="A581" s="12"/>
      <c r="B581" s="12"/>
      <c r="C581" s="12"/>
      <c r="D581" s="12"/>
      <c r="E581" s="12"/>
      <c r="F581" s="12"/>
      <c r="G581" s="12"/>
      <c r="H581" s="194"/>
      <c r="I581" s="12"/>
      <c r="J581" s="12"/>
      <c r="K581" s="12"/>
      <c r="L581" s="12"/>
      <c r="M581" s="12"/>
      <c r="N581" s="12"/>
      <c r="O581" s="12"/>
      <c r="P581" s="12"/>
      <c r="Q581" s="12"/>
      <c r="R581" s="12"/>
      <c r="S581" s="12"/>
      <c r="T581" s="12"/>
      <c r="U581" s="12"/>
      <c r="V581" s="12"/>
      <c r="W581" s="12"/>
      <c r="X581" s="12"/>
      <c r="Y581" s="12"/>
      <c r="Z581" s="12"/>
      <c r="AA581" s="12"/>
      <c r="AB581" s="12"/>
    </row>
    <row r="582" spans="1:28" ht="15.75" customHeight="1" x14ac:dyDescent="0.35">
      <c r="A582" s="12"/>
      <c r="B582" s="12"/>
      <c r="C582" s="12"/>
      <c r="D582" s="12"/>
      <c r="E582" s="12"/>
      <c r="F582" s="12"/>
      <c r="G582" s="12"/>
      <c r="H582" s="194"/>
      <c r="I582" s="12"/>
      <c r="J582" s="12"/>
      <c r="K582" s="12"/>
      <c r="L582" s="12"/>
      <c r="M582" s="12"/>
      <c r="N582" s="12"/>
      <c r="O582" s="12"/>
      <c r="P582" s="12"/>
      <c r="Q582" s="12"/>
      <c r="R582" s="12"/>
      <c r="S582" s="12"/>
      <c r="T582" s="12"/>
      <c r="U582" s="12"/>
      <c r="V582" s="12"/>
      <c r="W582" s="12"/>
      <c r="X582" s="12"/>
      <c r="Y582" s="12"/>
      <c r="Z582" s="12"/>
      <c r="AA582" s="12"/>
      <c r="AB582" s="12"/>
    </row>
    <row r="583" spans="1:28" ht="15.75" customHeight="1" x14ac:dyDescent="0.35">
      <c r="A583" s="12"/>
      <c r="B583" s="12"/>
      <c r="C583" s="12"/>
      <c r="D583" s="12"/>
      <c r="E583" s="12"/>
      <c r="F583" s="12"/>
      <c r="G583" s="12"/>
      <c r="H583" s="194"/>
      <c r="I583" s="12"/>
      <c r="J583" s="12"/>
      <c r="K583" s="12"/>
      <c r="L583" s="12"/>
      <c r="M583" s="12"/>
      <c r="N583" s="12"/>
      <c r="O583" s="12"/>
      <c r="P583" s="12"/>
      <c r="Q583" s="12"/>
      <c r="R583" s="12"/>
      <c r="S583" s="12"/>
      <c r="T583" s="12"/>
      <c r="U583" s="12"/>
      <c r="V583" s="12"/>
      <c r="W583" s="12"/>
      <c r="X583" s="12"/>
      <c r="Y583" s="12"/>
      <c r="Z583" s="12"/>
      <c r="AA583" s="12"/>
      <c r="AB583" s="12"/>
    </row>
    <row r="584" spans="1:28" ht="15.75" customHeight="1" x14ac:dyDescent="0.35">
      <c r="A584" s="12"/>
      <c r="B584" s="12"/>
      <c r="C584" s="12"/>
      <c r="D584" s="12"/>
      <c r="E584" s="12"/>
      <c r="F584" s="12"/>
      <c r="G584" s="12"/>
      <c r="H584" s="194"/>
      <c r="I584" s="12"/>
      <c r="J584" s="12"/>
      <c r="K584" s="12"/>
      <c r="L584" s="12"/>
      <c r="M584" s="12"/>
      <c r="N584" s="12"/>
      <c r="O584" s="12"/>
      <c r="P584" s="12"/>
      <c r="Q584" s="12"/>
      <c r="R584" s="12"/>
      <c r="S584" s="12"/>
      <c r="T584" s="12"/>
      <c r="U584" s="12"/>
      <c r="V584" s="12"/>
      <c r="W584" s="12"/>
      <c r="X584" s="12"/>
      <c r="Y584" s="12"/>
      <c r="Z584" s="12"/>
      <c r="AA584" s="12"/>
      <c r="AB584" s="12"/>
    </row>
    <row r="585" spans="1:28" ht="15.75" customHeight="1" x14ac:dyDescent="0.35">
      <c r="A585" s="12"/>
      <c r="B585" s="12"/>
      <c r="C585" s="12"/>
      <c r="D585" s="12"/>
      <c r="E585" s="12"/>
      <c r="F585" s="12"/>
      <c r="G585" s="12"/>
      <c r="H585" s="194"/>
      <c r="I585" s="12"/>
      <c r="J585" s="12"/>
      <c r="K585" s="12"/>
      <c r="L585" s="12"/>
      <c r="M585" s="12"/>
      <c r="N585" s="12"/>
      <c r="O585" s="12"/>
      <c r="P585" s="12"/>
      <c r="Q585" s="12"/>
      <c r="R585" s="12"/>
      <c r="S585" s="12"/>
      <c r="T585" s="12"/>
      <c r="U585" s="12"/>
      <c r="V585" s="12"/>
      <c r="W585" s="12"/>
      <c r="X585" s="12"/>
      <c r="Y585" s="12"/>
      <c r="Z585" s="12"/>
      <c r="AA585" s="12"/>
      <c r="AB585" s="12"/>
    </row>
    <row r="586" spans="1:28" ht="15.75" customHeight="1" x14ac:dyDescent="0.35">
      <c r="A586" s="12"/>
      <c r="B586" s="12"/>
      <c r="C586" s="12"/>
      <c r="D586" s="12"/>
      <c r="E586" s="12"/>
      <c r="F586" s="12"/>
      <c r="G586" s="12"/>
      <c r="H586" s="194"/>
      <c r="I586" s="12"/>
      <c r="J586" s="12"/>
      <c r="K586" s="12"/>
      <c r="L586" s="12"/>
      <c r="M586" s="12"/>
      <c r="N586" s="12"/>
      <c r="O586" s="12"/>
      <c r="P586" s="12"/>
      <c r="Q586" s="12"/>
      <c r="R586" s="12"/>
      <c r="S586" s="12"/>
      <c r="T586" s="12"/>
      <c r="U586" s="12"/>
      <c r="V586" s="12"/>
      <c r="W586" s="12"/>
      <c r="X586" s="12"/>
      <c r="Y586" s="12"/>
      <c r="Z586" s="12"/>
      <c r="AA586" s="12"/>
      <c r="AB586" s="12"/>
    </row>
    <row r="587" spans="1:28" ht="15.75" customHeight="1" x14ac:dyDescent="0.35">
      <c r="A587" s="12"/>
      <c r="B587" s="12"/>
      <c r="C587" s="12"/>
      <c r="D587" s="12"/>
      <c r="E587" s="12"/>
      <c r="F587" s="12"/>
      <c r="G587" s="12"/>
      <c r="H587" s="194"/>
      <c r="I587" s="12"/>
      <c r="J587" s="12"/>
      <c r="K587" s="12"/>
      <c r="L587" s="12"/>
      <c r="M587" s="12"/>
      <c r="N587" s="12"/>
      <c r="O587" s="12"/>
      <c r="P587" s="12"/>
      <c r="Q587" s="12"/>
      <c r="R587" s="12"/>
      <c r="S587" s="12"/>
      <c r="T587" s="12"/>
      <c r="U587" s="12"/>
      <c r="V587" s="12"/>
      <c r="W587" s="12"/>
      <c r="X587" s="12"/>
      <c r="Y587" s="12"/>
      <c r="Z587" s="12"/>
      <c r="AA587" s="12"/>
      <c r="AB587" s="12"/>
    </row>
    <row r="588" spans="1:28" ht="15.75" customHeight="1" x14ac:dyDescent="0.35">
      <c r="A588" s="12"/>
      <c r="B588" s="12"/>
      <c r="C588" s="12"/>
      <c r="D588" s="12"/>
      <c r="E588" s="12"/>
      <c r="F588" s="12"/>
      <c r="G588" s="12"/>
      <c r="H588" s="194"/>
      <c r="I588" s="12"/>
      <c r="J588" s="12"/>
      <c r="K588" s="12"/>
      <c r="L588" s="12"/>
      <c r="M588" s="12"/>
      <c r="N588" s="12"/>
      <c r="O588" s="12"/>
      <c r="P588" s="12"/>
      <c r="Q588" s="12"/>
      <c r="R588" s="12"/>
      <c r="S588" s="12"/>
      <c r="T588" s="12"/>
      <c r="U588" s="12"/>
      <c r="V588" s="12"/>
      <c r="W588" s="12"/>
      <c r="X588" s="12"/>
      <c r="Y588" s="12"/>
      <c r="Z588" s="12"/>
      <c r="AA588" s="12"/>
      <c r="AB588" s="12"/>
    </row>
    <row r="589" spans="1:28" ht="15.75" customHeight="1" x14ac:dyDescent="0.35">
      <c r="A589" s="12"/>
      <c r="B589" s="12"/>
      <c r="C589" s="12"/>
      <c r="D589" s="12"/>
      <c r="E589" s="12"/>
      <c r="F589" s="12"/>
      <c r="G589" s="12"/>
      <c r="H589" s="194"/>
      <c r="I589" s="12"/>
      <c r="J589" s="12"/>
      <c r="K589" s="12"/>
      <c r="L589" s="12"/>
      <c r="M589" s="12"/>
      <c r="N589" s="12"/>
      <c r="O589" s="12"/>
      <c r="P589" s="12"/>
      <c r="Q589" s="12"/>
      <c r="R589" s="12"/>
      <c r="S589" s="12"/>
      <c r="T589" s="12"/>
      <c r="U589" s="12"/>
      <c r="V589" s="12"/>
      <c r="W589" s="12"/>
      <c r="X589" s="12"/>
      <c r="Y589" s="12"/>
      <c r="Z589" s="12"/>
      <c r="AA589" s="12"/>
      <c r="AB589" s="12"/>
    </row>
    <row r="590" spans="1:28" ht="15.75" customHeight="1" x14ac:dyDescent="0.35">
      <c r="A590" s="12"/>
      <c r="B590" s="12"/>
      <c r="C590" s="12"/>
      <c r="D590" s="12"/>
      <c r="E590" s="12"/>
      <c r="F590" s="12"/>
      <c r="G590" s="12"/>
      <c r="H590" s="194"/>
      <c r="I590" s="12"/>
      <c r="J590" s="12"/>
      <c r="K590" s="12"/>
      <c r="L590" s="12"/>
      <c r="M590" s="12"/>
      <c r="N590" s="12"/>
      <c r="O590" s="12"/>
      <c r="P590" s="12"/>
      <c r="Q590" s="12"/>
      <c r="R590" s="12"/>
      <c r="S590" s="12"/>
      <c r="T590" s="12"/>
      <c r="U590" s="12"/>
      <c r="V590" s="12"/>
      <c r="W590" s="12"/>
      <c r="X590" s="12"/>
      <c r="Y590" s="12"/>
      <c r="Z590" s="12"/>
      <c r="AA590" s="12"/>
      <c r="AB590" s="12"/>
    </row>
    <row r="591" spans="1:28" ht="15.75" customHeight="1" x14ac:dyDescent="0.35">
      <c r="A591" s="12"/>
      <c r="B591" s="12"/>
      <c r="C591" s="12"/>
      <c r="D591" s="12"/>
      <c r="E591" s="12"/>
      <c r="F591" s="12"/>
      <c r="G591" s="12"/>
      <c r="H591" s="194"/>
      <c r="I591" s="12"/>
      <c r="J591" s="12"/>
      <c r="K591" s="12"/>
      <c r="L591" s="12"/>
      <c r="M591" s="12"/>
      <c r="N591" s="12"/>
      <c r="O591" s="12"/>
      <c r="P591" s="12"/>
      <c r="Q591" s="12"/>
      <c r="R591" s="12"/>
      <c r="S591" s="12"/>
      <c r="T591" s="12"/>
      <c r="U591" s="12"/>
      <c r="V591" s="12"/>
      <c r="W591" s="12"/>
      <c r="X591" s="12"/>
      <c r="Y591" s="12"/>
      <c r="Z591" s="12"/>
      <c r="AA591" s="12"/>
      <c r="AB591" s="12"/>
    </row>
    <row r="592" spans="1:28" ht="15.75" customHeight="1" x14ac:dyDescent="0.35">
      <c r="A592" s="12"/>
      <c r="B592" s="12"/>
      <c r="C592" s="12"/>
      <c r="D592" s="12"/>
      <c r="E592" s="12"/>
      <c r="F592" s="12"/>
      <c r="G592" s="12"/>
      <c r="H592" s="194"/>
      <c r="I592" s="12"/>
      <c r="J592" s="12"/>
      <c r="K592" s="12"/>
      <c r="L592" s="12"/>
      <c r="M592" s="12"/>
      <c r="N592" s="12"/>
      <c r="O592" s="12"/>
      <c r="P592" s="12"/>
      <c r="Q592" s="12"/>
      <c r="R592" s="12"/>
      <c r="S592" s="12"/>
      <c r="T592" s="12"/>
      <c r="U592" s="12"/>
      <c r="V592" s="12"/>
      <c r="W592" s="12"/>
      <c r="X592" s="12"/>
      <c r="Y592" s="12"/>
      <c r="Z592" s="12"/>
      <c r="AA592" s="12"/>
      <c r="AB592" s="12"/>
    </row>
    <row r="593" spans="1:28" ht="15.75" customHeight="1" x14ac:dyDescent="0.35">
      <c r="A593" s="12"/>
      <c r="B593" s="12"/>
      <c r="C593" s="12"/>
      <c r="D593" s="12"/>
      <c r="E593" s="12"/>
      <c r="F593" s="12"/>
      <c r="G593" s="12"/>
      <c r="H593" s="194"/>
      <c r="I593" s="12"/>
      <c r="J593" s="12"/>
      <c r="K593" s="12"/>
      <c r="L593" s="12"/>
      <c r="M593" s="12"/>
      <c r="N593" s="12"/>
      <c r="O593" s="12"/>
      <c r="P593" s="12"/>
      <c r="Q593" s="12"/>
      <c r="R593" s="12"/>
      <c r="S593" s="12"/>
      <c r="T593" s="12"/>
      <c r="U593" s="12"/>
      <c r="V593" s="12"/>
      <c r="W593" s="12"/>
      <c r="X593" s="12"/>
      <c r="Y593" s="12"/>
      <c r="Z593" s="12"/>
      <c r="AA593" s="12"/>
      <c r="AB593" s="12"/>
    </row>
    <row r="594" spans="1:28" ht="15.75" customHeight="1" x14ac:dyDescent="0.35">
      <c r="A594" s="12"/>
      <c r="B594" s="12"/>
      <c r="C594" s="12"/>
      <c r="D594" s="12"/>
      <c r="E594" s="12"/>
      <c r="F594" s="12"/>
      <c r="G594" s="12"/>
      <c r="H594" s="194"/>
      <c r="I594" s="12"/>
      <c r="J594" s="12"/>
      <c r="K594" s="12"/>
      <c r="L594" s="12"/>
      <c r="M594" s="12"/>
      <c r="N594" s="12"/>
      <c r="O594" s="12"/>
      <c r="P594" s="12"/>
      <c r="Q594" s="12"/>
      <c r="R594" s="12"/>
      <c r="S594" s="12"/>
      <c r="T594" s="12"/>
      <c r="U594" s="12"/>
      <c r="V594" s="12"/>
      <c r="W594" s="12"/>
      <c r="X594" s="12"/>
      <c r="Y594" s="12"/>
      <c r="Z594" s="12"/>
      <c r="AA594" s="12"/>
      <c r="AB594" s="12"/>
    </row>
    <row r="595" spans="1:28" ht="15.75" customHeight="1" x14ac:dyDescent="0.35">
      <c r="A595" s="12"/>
      <c r="B595" s="12"/>
      <c r="C595" s="12"/>
      <c r="D595" s="12"/>
      <c r="E595" s="12"/>
      <c r="F595" s="12"/>
      <c r="G595" s="12"/>
      <c r="H595" s="194"/>
      <c r="I595" s="12"/>
      <c r="J595" s="12"/>
      <c r="K595" s="12"/>
      <c r="L595" s="12"/>
      <c r="M595" s="12"/>
      <c r="N595" s="12"/>
      <c r="O595" s="12"/>
      <c r="P595" s="12"/>
      <c r="Q595" s="12"/>
      <c r="R595" s="12"/>
      <c r="S595" s="12"/>
      <c r="T595" s="12"/>
      <c r="U595" s="12"/>
      <c r="V595" s="12"/>
      <c r="W595" s="12"/>
      <c r="X595" s="12"/>
      <c r="Y595" s="12"/>
      <c r="Z595" s="12"/>
      <c r="AA595" s="12"/>
      <c r="AB595" s="12"/>
    </row>
    <row r="596" spans="1:28" ht="15.75" customHeight="1" x14ac:dyDescent="0.35">
      <c r="A596" s="12"/>
      <c r="B596" s="12"/>
      <c r="C596" s="12"/>
      <c r="D596" s="12"/>
      <c r="E596" s="12"/>
      <c r="F596" s="12"/>
      <c r="G596" s="12"/>
      <c r="H596" s="194"/>
      <c r="I596" s="12"/>
      <c r="J596" s="12"/>
      <c r="K596" s="12"/>
      <c r="L596" s="12"/>
      <c r="M596" s="12"/>
      <c r="N596" s="12"/>
      <c r="O596" s="12"/>
      <c r="P596" s="12"/>
      <c r="Q596" s="12"/>
      <c r="R596" s="12"/>
      <c r="S596" s="12"/>
      <c r="T596" s="12"/>
      <c r="U596" s="12"/>
      <c r="V596" s="12"/>
      <c r="W596" s="12"/>
      <c r="X596" s="12"/>
      <c r="Y596" s="12"/>
      <c r="Z596" s="12"/>
      <c r="AA596" s="12"/>
      <c r="AB596" s="12"/>
    </row>
    <row r="597" spans="1:28" ht="15.75" customHeight="1" x14ac:dyDescent="0.35">
      <c r="A597" s="12"/>
      <c r="B597" s="12"/>
      <c r="C597" s="12"/>
      <c r="D597" s="12"/>
      <c r="E597" s="12"/>
      <c r="F597" s="12"/>
      <c r="G597" s="12"/>
      <c r="H597" s="194"/>
      <c r="I597" s="12"/>
      <c r="J597" s="12"/>
      <c r="K597" s="12"/>
      <c r="L597" s="12"/>
      <c r="M597" s="12"/>
      <c r="N597" s="12"/>
      <c r="O597" s="12"/>
      <c r="P597" s="12"/>
      <c r="Q597" s="12"/>
      <c r="R597" s="12"/>
      <c r="S597" s="12"/>
      <c r="T597" s="12"/>
      <c r="U597" s="12"/>
      <c r="V597" s="12"/>
      <c r="W597" s="12"/>
      <c r="X597" s="12"/>
      <c r="Y597" s="12"/>
      <c r="Z597" s="12"/>
      <c r="AA597" s="12"/>
      <c r="AB597" s="12"/>
    </row>
    <row r="598" spans="1:28" ht="15.75" customHeight="1" x14ac:dyDescent="0.35">
      <c r="A598" s="12"/>
      <c r="B598" s="12"/>
      <c r="C598" s="12"/>
      <c r="D598" s="12"/>
      <c r="E598" s="12"/>
      <c r="F598" s="12"/>
      <c r="G598" s="12"/>
      <c r="H598" s="194"/>
      <c r="I598" s="12"/>
      <c r="J598" s="12"/>
      <c r="K598" s="12"/>
      <c r="L598" s="12"/>
      <c r="M598" s="12"/>
      <c r="N598" s="12"/>
      <c r="O598" s="12"/>
      <c r="P598" s="12"/>
      <c r="Q598" s="12"/>
      <c r="R598" s="12"/>
      <c r="S598" s="12"/>
      <c r="T598" s="12"/>
      <c r="U598" s="12"/>
      <c r="V598" s="12"/>
      <c r="W598" s="12"/>
      <c r="X598" s="12"/>
      <c r="Y598" s="12"/>
      <c r="Z598" s="12"/>
      <c r="AA598" s="12"/>
      <c r="AB598" s="12"/>
    </row>
    <row r="599" spans="1:28" ht="15.75" customHeight="1" x14ac:dyDescent="0.35">
      <c r="A599" s="12"/>
      <c r="B599" s="12"/>
      <c r="C599" s="12"/>
      <c r="D599" s="12"/>
      <c r="E599" s="12"/>
      <c r="F599" s="12"/>
      <c r="G599" s="12"/>
      <c r="H599" s="194"/>
      <c r="I599" s="12"/>
      <c r="J599" s="12"/>
      <c r="K599" s="12"/>
      <c r="L599" s="12"/>
      <c r="M599" s="12"/>
      <c r="N599" s="12"/>
      <c r="O599" s="12"/>
      <c r="P599" s="12"/>
      <c r="Q599" s="12"/>
      <c r="R599" s="12"/>
      <c r="S599" s="12"/>
      <c r="T599" s="12"/>
      <c r="U599" s="12"/>
      <c r="V599" s="12"/>
      <c r="W599" s="12"/>
      <c r="X599" s="12"/>
      <c r="Y599" s="12"/>
      <c r="Z599" s="12"/>
      <c r="AA599" s="12"/>
      <c r="AB599" s="12"/>
    </row>
    <row r="600" spans="1:28" ht="15.75" customHeight="1" x14ac:dyDescent="0.35">
      <c r="A600" s="12"/>
      <c r="B600" s="12"/>
      <c r="C600" s="12"/>
      <c r="D600" s="12"/>
      <c r="E600" s="12"/>
      <c r="F600" s="12"/>
      <c r="G600" s="12"/>
      <c r="H600" s="194"/>
      <c r="I600" s="12"/>
      <c r="J600" s="12"/>
      <c r="K600" s="12"/>
      <c r="L600" s="12"/>
      <c r="M600" s="12"/>
      <c r="N600" s="12"/>
      <c r="O600" s="12"/>
      <c r="P600" s="12"/>
      <c r="Q600" s="12"/>
      <c r="R600" s="12"/>
      <c r="S600" s="12"/>
      <c r="T600" s="12"/>
      <c r="U600" s="12"/>
      <c r="V600" s="12"/>
      <c r="W600" s="12"/>
      <c r="X600" s="12"/>
      <c r="Y600" s="12"/>
      <c r="Z600" s="12"/>
      <c r="AA600" s="12"/>
      <c r="AB600" s="12"/>
    </row>
    <row r="601" spans="1:28" ht="15.75" customHeight="1" x14ac:dyDescent="0.35">
      <c r="A601" s="12"/>
      <c r="B601" s="12"/>
      <c r="C601" s="12"/>
      <c r="D601" s="12"/>
      <c r="E601" s="12"/>
      <c r="F601" s="12"/>
      <c r="G601" s="12"/>
      <c r="H601" s="194"/>
      <c r="I601" s="12"/>
      <c r="J601" s="12"/>
      <c r="K601" s="12"/>
      <c r="L601" s="12"/>
      <c r="M601" s="12"/>
      <c r="N601" s="12"/>
      <c r="O601" s="12"/>
      <c r="P601" s="12"/>
      <c r="Q601" s="12"/>
      <c r="R601" s="12"/>
      <c r="S601" s="12"/>
      <c r="T601" s="12"/>
      <c r="U601" s="12"/>
      <c r="V601" s="12"/>
      <c r="W601" s="12"/>
      <c r="X601" s="12"/>
      <c r="Y601" s="12"/>
      <c r="Z601" s="12"/>
      <c r="AA601" s="12"/>
      <c r="AB601" s="12"/>
    </row>
    <row r="602" spans="1:28" ht="15.75" customHeight="1" x14ac:dyDescent="0.35">
      <c r="A602" s="12"/>
      <c r="B602" s="12"/>
      <c r="C602" s="12"/>
      <c r="D602" s="12"/>
      <c r="E602" s="12"/>
      <c r="F602" s="12"/>
      <c r="G602" s="12"/>
      <c r="H602" s="194"/>
      <c r="I602" s="12"/>
      <c r="J602" s="12"/>
      <c r="K602" s="12"/>
      <c r="L602" s="12"/>
      <c r="M602" s="12"/>
      <c r="N602" s="12"/>
      <c r="O602" s="12"/>
      <c r="P602" s="12"/>
      <c r="Q602" s="12"/>
      <c r="R602" s="12"/>
      <c r="S602" s="12"/>
      <c r="T602" s="12"/>
      <c r="U602" s="12"/>
      <c r="V602" s="12"/>
      <c r="W602" s="12"/>
      <c r="X602" s="12"/>
      <c r="Y602" s="12"/>
      <c r="Z602" s="12"/>
      <c r="AA602" s="12"/>
      <c r="AB602" s="12"/>
    </row>
    <row r="603" spans="1:28" ht="15.75" customHeight="1" x14ac:dyDescent="0.35">
      <c r="A603" s="12"/>
      <c r="B603" s="12"/>
      <c r="C603" s="12"/>
      <c r="D603" s="12"/>
      <c r="E603" s="12"/>
      <c r="F603" s="12"/>
      <c r="G603" s="12"/>
      <c r="H603" s="194"/>
      <c r="I603" s="12"/>
      <c r="J603" s="12"/>
      <c r="K603" s="12"/>
      <c r="L603" s="12"/>
      <c r="M603" s="12"/>
      <c r="N603" s="12"/>
      <c r="O603" s="12"/>
      <c r="P603" s="12"/>
      <c r="Q603" s="12"/>
      <c r="R603" s="12"/>
      <c r="S603" s="12"/>
      <c r="T603" s="12"/>
      <c r="U603" s="12"/>
      <c r="V603" s="12"/>
      <c r="W603" s="12"/>
      <c r="X603" s="12"/>
      <c r="Y603" s="12"/>
      <c r="Z603" s="12"/>
      <c r="AA603" s="12"/>
      <c r="AB603" s="12"/>
    </row>
    <row r="604" spans="1:28" ht="15.75" customHeight="1" x14ac:dyDescent="0.35">
      <c r="A604" s="12"/>
      <c r="B604" s="12"/>
      <c r="C604" s="12"/>
      <c r="D604" s="12"/>
      <c r="E604" s="12"/>
      <c r="F604" s="12"/>
      <c r="G604" s="12"/>
      <c r="H604" s="194"/>
      <c r="I604" s="12"/>
      <c r="J604" s="12"/>
      <c r="K604" s="12"/>
      <c r="L604" s="12"/>
      <c r="M604" s="12"/>
      <c r="N604" s="12"/>
      <c r="O604" s="12"/>
      <c r="P604" s="12"/>
      <c r="Q604" s="12"/>
      <c r="R604" s="12"/>
      <c r="S604" s="12"/>
      <c r="T604" s="12"/>
      <c r="U604" s="12"/>
      <c r="V604" s="12"/>
      <c r="W604" s="12"/>
      <c r="X604" s="12"/>
      <c r="Y604" s="12"/>
      <c r="Z604" s="12"/>
      <c r="AA604" s="12"/>
      <c r="AB604" s="12"/>
    </row>
    <row r="605" spans="1:28" ht="15.75" customHeight="1" x14ac:dyDescent="0.35">
      <c r="A605" s="12"/>
      <c r="B605" s="12"/>
      <c r="C605" s="12"/>
      <c r="D605" s="12"/>
      <c r="E605" s="12"/>
      <c r="F605" s="12"/>
      <c r="G605" s="12"/>
      <c r="H605" s="194"/>
      <c r="I605" s="12"/>
      <c r="J605" s="12"/>
      <c r="K605" s="12"/>
      <c r="L605" s="12"/>
      <c r="M605" s="12"/>
      <c r="N605" s="12"/>
      <c r="O605" s="12"/>
      <c r="P605" s="12"/>
      <c r="Q605" s="12"/>
      <c r="R605" s="12"/>
      <c r="S605" s="12"/>
      <c r="T605" s="12"/>
      <c r="U605" s="12"/>
      <c r="V605" s="12"/>
      <c r="W605" s="12"/>
      <c r="X605" s="12"/>
      <c r="Y605" s="12"/>
      <c r="Z605" s="12"/>
      <c r="AA605" s="12"/>
      <c r="AB605" s="12"/>
    </row>
    <row r="606" spans="1:28" ht="15.75" customHeight="1" x14ac:dyDescent="0.35">
      <c r="A606" s="12"/>
      <c r="B606" s="12"/>
      <c r="C606" s="12"/>
      <c r="D606" s="12"/>
      <c r="E606" s="12"/>
      <c r="F606" s="12"/>
      <c r="G606" s="12"/>
      <c r="H606" s="194"/>
      <c r="I606" s="12"/>
      <c r="J606" s="12"/>
      <c r="K606" s="12"/>
      <c r="L606" s="12"/>
      <c r="M606" s="12"/>
      <c r="N606" s="12"/>
      <c r="O606" s="12"/>
      <c r="P606" s="12"/>
      <c r="Q606" s="12"/>
      <c r="R606" s="12"/>
      <c r="S606" s="12"/>
      <c r="T606" s="12"/>
      <c r="U606" s="12"/>
      <c r="V606" s="12"/>
      <c r="W606" s="12"/>
      <c r="X606" s="12"/>
      <c r="Y606" s="12"/>
      <c r="Z606" s="12"/>
      <c r="AA606" s="12"/>
      <c r="AB606" s="12"/>
    </row>
    <row r="607" spans="1:28" ht="15.75" customHeight="1" x14ac:dyDescent="0.35">
      <c r="A607" s="12"/>
      <c r="B607" s="12"/>
      <c r="C607" s="12"/>
      <c r="D607" s="12"/>
      <c r="E607" s="12"/>
      <c r="F607" s="12"/>
      <c r="G607" s="12"/>
      <c r="H607" s="194"/>
      <c r="I607" s="12"/>
      <c r="J607" s="12"/>
      <c r="K607" s="12"/>
      <c r="L607" s="12"/>
      <c r="M607" s="12"/>
      <c r="N607" s="12"/>
      <c r="O607" s="12"/>
      <c r="P607" s="12"/>
      <c r="Q607" s="12"/>
      <c r="R607" s="12"/>
      <c r="S607" s="12"/>
      <c r="T607" s="12"/>
      <c r="U607" s="12"/>
      <c r="V607" s="12"/>
      <c r="W607" s="12"/>
      <c r="X607" s="12"/>
      <c r="Y607" s="12"/>
      <c r="Z607" s="12"/>
      <c r="AA607" s="12"/>
      <c r="AB607" s="12"/>
    </row>
    <row r="608" spans="1:28" ht="15.75" customHeight="1" x14ac:dyDescent="0.35">
      <c r="A608" s="12"/>
      <c r="B608" s="12"/>
      <c r="C608" s="12"/>
      <c r="D608" s="12"/>
      <c r="E608" s="12"/>
      <c r="F608" s="12"/>
      <c r="G608" s="12"/>
      <c r="H608" s="194"/>
      <c r="I608" s="12"/>
      <c r="J608" s="12"/>
      <c r="K608" s="12"/>
      <c r="L608" s="12"/>
      <c r="M608" s="12"/>
      <c r="N608" s="12"/>
      <c r="O608" s="12"/>
      <c r="P608" s="12"/>
      <c r="Q608" s="12"/>
      <c r="R608" s="12"/>
      <c r="S608" s="12"/>
      <c r="T608" s="12"/>
      <c r="U608" s="12"/>
      <c r="V608" s="12"/>
      <c r="W608" s="12"/>
      <c r="X608" s="12"/>
      <c r="Y608" s="12"/>
      <c r="Z608" s="12"/>
      <c r="AA608" s="12"/>
      <c r="AB608" s="12"/>
    </row>
    <row r="609" spans="1:28" ht="15.75" customHeight="1" x14ac:dyDescent="0.35">
      <c r="A609" s="12"/>
      <c r="B609" s="12"/>
      <c r="C609" s="12"/>
      <c r="D609" s="12"/>
      <c r="E609" s="12"/>
      <c r="F609" s="12"/>
      <c r="G609" s="12"/>
      <c r="H609" s="194"/>
      <c r="I609" s="12"/>
      <c r="J609" s="12"/>
      <c r="K609" s="12"/>
      <c r="L609" s="12"/>
      <c r="M609" s="12"/>
      <c r="N609" s="12"/>
      <c r="O609" s="12"/>
      <c r="P609" s="12"/>
      <c r="Q609" s="12"/>
      <c r="R609" s="12"/>
      <c r="S609" s="12"/>
      <c r="T609" s="12"/>
      <c r="U609" s="12"/>
      <c r="V609" s="12"/>
      <c r="W609" s="12"/>
      <c r="X609" s="12"/>
      <c r="Y609" s="12"/>
      <c r="Z609" s="12"/>
      <c r="AA609" s="12"/>
      <c r="AB609" s="12"/>
    </row>
    <row r="610" spans="1:28" ht="15.75" customHeight="1" x14ac:dyDescent="0.35">
      <c r="A610" s="12"/>
      <c r="B610" s="12"/>
      <c r="C610" s="12"/>
      <c r="D610" s="12"/>
      <c r="E610" s="12"/>
      <c r="F610" s="12"/>
      <c r="G610" s="12"/>
      <c r="H610" s="194"/>
      <c r="I610" s="12"/>
      <c r="J610" s="12"/>
      <c r="K610" s="12"/>
      <c r="L610" s="12"/>
      <c r="M610" s="12"/>
      <c r="N610" s="12"/>
      <c r="O610" s="12"/>
      <c r="P610" s="12"/>
      <c r="Q610" s="12"/>
      <c r="R610" s="12"/>
      <c r="S610" s="12"/>
      <c r="T610" s="12"/>
      <c r="U610" s="12"/>
      <c r="V610" s="12"/>
      <c r="W610" s="12"/>
      <c r="X610" s="12"/>
      <c r="Y610" s="12"/>
      <c r="Z610" s="12"/>
      <c r="AA610" s="12"/>
      <c r="AB610" s="12"/>
    </row>
    <row r="611" spans="1:28" ht="15.75" customHeight="1" x14ac:dyDescent="0.35">
      <c r="A611" s="12"/>
      <c r="B611" s="12"/>
      <c r="C611" s="12"/>
      <c r="D611" s="12"/>
      <c r="E611" s="12"/>
      <c r="F611" s="12"/>
      <c r="G611" s="12"/>
      <c r="H611" s="194"/>
      <c r="I611" s="12"/>
      <c r="J611" s="12"/>
      <c r="K611" s="12"/>
      <c r="L611" s="12"/>
      <c r="M611" s="12"/>
      <c r="N611" s="12"/>
      <c r="O611" s="12"/>
      <c r="P611" s="12"/>
      <c r="Q611" s="12"/>
      <c r="R611" s="12"/>
      <c r="S611" s="12"/>
      <c r="T611" s="12"/>
      <c r="U611" s="12"/>
      <c r="V611" s="12"/>
      <c r="W611" s="12"/>
      <c r="X611" s="12"/>
      <c r="Y611" s="12"/>
      <c r="Z611" s="12"/>
      <c r="AA611" s="12"/>
      <c r="AB611" s="12"/>
    </row>
    <row r="612" spans="1:28" ht="15.75" customHeight="1" x14ac:dyDescent="0.35">
      <c r="A612" s="12"/>
      <c r="B612" s="12"/>
      <c r="C612" s="12"/>
      <c r="D612" s="12"/>
      <c r="E612" s="12"/>
      <c r="F612" s="12"/>
      <c r="G612" s="12"/>
      <c r="H612" s="194"/>
      <c r="I612" s="12"/>
      <c r="J612" s="12"/>
      <c r="K612" s="12"/>
      <c r="L612" s="12"/>
      <c r="M612" s="12"/>
      <c r="N612" s="12"/>
      <c r="O612" s="12"/>
      <c r="P612" s="12"/>
      <c r="Q612" s="12"/>
      <c r="R612" s="12"/>
      <c r="S612" s="12"/>
      <c r="T612" s="12"/>
      <c r="U612" s="12"/>
      <c r="V612" s="12"/>
      <c r="W612" s="12"/>
      <c r="X612" s="12"/>
      <c r="Y612" s="12"/>
      <c r="Z612" s="12"/>
      <c r="AA612" s="12"/>
      <c r="AB612" s="12"/>
    </row>
    <row r="613" spans="1:28" ht="15.75" customHeight="1" x14ac:dyDescent="0.35">
      <c r="A613" s="12"/>
      <c r="B613" s="12"/>
      <c r="C613" s="12"/>
      <c r="D613" s="12"/>
      <c r="E613" s="12"/>
      <c r="F613" s="12"/>
      <c r="G613" s="12"/>
      <c r="H613" s="194"/>
      <c r="I613" s="12"/>
      <c r="J613" s="12"/>
      <c r="K613" s="12"/>
      <c r="L613" s="12"/>
      <c r="M613" s="12"/>
      <c r="N613" s="12"/>
      <c r="O613" s="12"/>
      <c r="P613" s="12"/>
      <c r="Q613" s="12"/>
      <c r="R613" s="12"/>
      <c r="S613" s="12"/>
      <c r="T613" s="12"/>
      <c r="U613" s="12"/>
      <c r="V613" s="12"/>
      <c r="W613" s="12"/>
      <c r="X613" s="12"/>
      <c r="Y613" s="12"/>
      <c r="Z613" s="12"/>
      <c r="AA613" s="12"/>
      <c r="AB613" s="12"/>
    </row>
    <row r="614" spans="1:28" ht="15.75" customHeight="1" x14ac:dyDescent="0.35">
      <c r="A614" s="12"/>
      <c r="B614" s="12"/>
      <c r="C614" s="12"/>
      <c r="D614" s="12"/>
      <c r="E614" s="12"/>
      <c r="F614" s="12"/>
      <c r="G614" s="12"/>
      <c r="H614" s="194"/>
      <c r="I614" s="12"/>
      <c r="J614" s="12"/>
      <c r="K614" s="12"/>
      <c r="L614" s="12"/>
      <c r="M614" s="12"/>
      <c r="N614" s="12"/>
      <c r="O614" s="12"/>
      <c r="P614" s="12"/>
      <c r="Q614" s="12"/>
      <c r="R614" s="12"/>
      <c r="S614" s="12"/>
      <c r="T614" s="12"/>
      <c r="U614" s="12"/>
      <c r="V614" s="12"/>
      <c r="W614" s="12"/>
      <c r="X614" s="12"/>
      <c r="Y614" s="12"/>
      <c r="Z614" s="12"/>
      <c r="AA614" s="12"/>
      <c r="AB614" s="12"/>
    </row>
    <row r="615" spans="1:28" ht="15.75" customHeight="1" x14ac:dyDescent="0.35">
      <c r="A615" s="12"/>
      <c r="B615" s="12"/>
      <c r="C615" s="12"/>
      <c r="D615" s="12"/>
      <c r="E615" s="12"/>
      <c r="F615" s="12"/>
      <c r="G615" s="12"/>
      <c r="H615" s="194"/>
      <c r="I615" s="12"/>
      <c r="J615" s="12"/>
      <c r="K615" s="12"/>
      <c r="L615" s="12"/>
      <c r="M615" s="12"/>
      <c r="N615" s="12"/>
      <c r="O615" s="12"/>
      <c r="P615" s="12"/>
      <c r="Q615" s="12"/>
      <c r="R615" s="12"/>
      <c r="S615" s="12"/>
      <c r="T615" s="12"/>
      <c r="U615" s="12"/>
      <c r="V615" s="12"/>
      <c r="W615" s="12"/>
      <c r="X615" s="12"/>
      <c r="Y615" s="12"/>
      <c r="Z615" s="12"/>
      <c r="AA615" s="12"/>
      <c r="AB615" s="12"/>
    </row>
    <row r="616" spans="1:28" ht="15.75" customHeight="1" x14ac:dyDescent="0.35">
      <c r="A616" s="12"/>
      <c r="B616" s="12"/>
      <c r="C616" s="12"/>
      <c r="D616" s="12"/>
      <c r="E616" s="12"/>
      <c r="F616" s="12"/>
      <c r="G616" s="12"/>
      <c r="H616" s="194"/>
      <c r="I616" s="12"/>
      <c r="J616" s="12"/>
      <c r="K616" s="12"/>
      <c r="L616" s="12"/>
      <c r="M616" s="12"/>
      <c r="N616" s="12"/>
      <c r="O616" s="12"/>
      <c r="P616" s="12"/>
      <c r="Q616" s="12"/>
      <c r="R616" s="12"/>
      <c r="S616" s="12"/>
      <c r="T616" s="12"/>
      <c r="U616" s="12"/>
      <c r="V616" s="12"/>
      <c r="W616" s="12"/>
      <c r="X616" s="12"/>
      <c r="Y616" s="12"/>
      <c r="Z616" s="12"/>
      <c r="AA616" s="12"/>
      <c r="AB616" s="12"/>
    </row>
    <row r="617" spans="1:28" ht="15.75" customHeight="1" x14ac:dyDescent="0.35">
      <c r="A617" s="12"/>
      <c r="B617" s="12"/>
      <c r="C617" s="12"/>
      <c r="D617" s="12"/>
      <c r="E617" s="12"/>
      <c r="F617" s="12"/>
      <c r="G617" s="12"/>
      <c r="H617" s="194"/>
      <c r="I617" s="12"/>
      <c r="J617" s="12"/>
      <c r="K617" s="12"/>
      <c r="L617" s="12"/>
      <c r="M617" s="12"/>
      <c r="N617" s="12"/>
      <c r="O617" s="12"/>
      <c r="P617" s="12"/>
      <c r="Q617" s="12"/>
      <c r="R617" s="12"/>
      <c r="S617" s="12"/>
      <c r="T617" s="12"/>
      <c r="U617" s="12"/>
      <c r="V617" s="12"/>
      <c r="W617" s="12"/>
      <c r="X617" s="12"/>
      <c r="Y617" s="12"/>
      <c r="Z617" s="12"/>
      <c r="AA617" s="12"/>
      <c r="AB617" s="12"/>
    </row>
    <row r="618" spans="1:28" ht="15.75" customHeight="1" x14ac:dyDescent="0.35">
      <c r="A618" s="12"/>
      <c r="B618" s="12"/>
      <c r="C618" s="12"/>
      <c r="D618" s="12"/>
      <c r="E618" s="12"/>
      <c r="F618" s="12"/>
      <c r="G618" s="12"/>
      <c r="H618" s="194"/>
      <c r="I618" s="12"/>
      <c r="J618" s="12"/>
      <c r="K618" s="12"/>
      <c r="L618" s="12"/>
      <c r="M618" s="12"/>
      <c r="N618" s="12"/>
      <c r="O618" s="12"/>
      <c r="P618" s="12"/>
      <c r="Q618" s="12"/>
      <c r="R618" s="12"/>
      <c r="S618" s="12"/>
      <c r="T618" s="12"/>
      <c r="U618" s="12"/>
      <c r="V618" s="12"/>
      <c r="W618" s="12"/>
      <c r="X618" s="12"/>
      <c r="Y618" s="12"/>
      <c r="Z618" s="12"/>
      <c r="AA618" s="12"/>
      <c r="AB618" s="12"/>
    </row>
    <row r="619" spans="1:28" ht="15.75" customHeight="1" x14ac:dyDescent="0.35">
      <c r="A619" s="12"/>
      <c r="B619" s="12"/>
      <c r="C619" s="12"/>
      <c r="D619" s="12"/>
      <c r="E619" s="12"/>
      <c r="F619" s="12"/>
      <c r="G619" s="12"/>
      <c r="H619" s="194"/>
      <c r="I619" s="12"/>
      <c r="J619" s="12"/>
      <c r="K619" s="12"/>
      <c r="L619" s="12"/>
      <c r="M619" s="12"/>
      <c r="N619" s="12"/>
      <c r="O619" s="12"/>
      <c r="P619" s="12"/>
      <c r="Q619" s="12"/>
      <c r="R619" s="12"/>
      <c r="S619" s="12"/>
      <c r="T619" s="12"/>
      <c r="U619" s="12"/>
      <c r="V619" s="12"/>
      <c r="W619" s="12"/>
      <c r="X619" s="12"/>
      <c r="Y619" s="12"/>
      <c r="Z619" s="12"/>
      <c r="AA619" s="12"/>
      <c r="AB619" s="12"/>
    </row>
    <row r="620" spans="1:28" ht="15.75" customHeight="1" x14ac:dyDescent="0.35">
      <c r="A620" s="12"/>
      <c r="B620" s="12"/>
      <c r="C620" s="12"/>
      <c r="D620" s="12"/>
      <c r="E620" s="12"/>
      <c r="F620" s="12"/>
      <c r="G620" s="12"/>
      <c r="H620" s="194"/>
      <c r="I620" s="12"/>
      <c r="J620" s="12"/>
      <c r="K620" s="12"/>
      <c r="L620" s="12"/>
      <c r="M620" s="12"/>
      <c r="N620" s="12"/>
      <c r="O620" s="12"/>
      <c r="P620" s="12"/>
      <c r="Q620" s="12"/>
      <c r="R620" s="12"/>
      <c r="S620" s="12"/>
      <c r="T620" s="12"/>
      <c r="U620" s="12"/>
      <c r="V620" s="12"/>
      <c r="W620" s="12"/>
      <c r="X620" s="12"/>
      <c r="Y620" s="12"/>
      <c r="Z620" s="12"/>
      <c r="AA620" s="12"/>
      <c r="AB620" s="12"/>
    </row>
    <row r="621" spans="1:28" ht="15.75" customHeight="1" x14ac:dyDescent="0.35">
      <c r="A621" s="12"/>
      <c r="B621" s="12"/>
      <c r="C621" s="12"/>
      <c r="D621" s="12"/>
      <c r="E621" s="12"/>
      <c r="F621" s="12"/>
      <c r="G621" s="12"/>
      <c r="H621" s="194"/>
      <c r="I621" s="12"/>
      <c r="J621" s="12"/>
      <c r="K621" s="12"/>
      <c r="L621" s="12"/>
      <c r="M621" s="12"/>
      <c r="N621" s="12"/>
      <c r="O621" s="12"/>
      <c r="P621" s="12"/>
      <c r="Q621" s="12"/>
      <c r="R621" s="12"/>
      <c r="S621" s="12"/>
      <c r="T621" s="12"/>
      <c r="U621" s="12"/>
      <c r="V621" s="12"/>
      <c r="W621" s="12"/>
      <c r="X621" s="12"/>
      <c r="Y621" s="12"/>
      <c r="Z621" s="12"/>
      <c r="AA621" s="12"/>
      <c r="AB621" s="12"/>
    </row>
    <row r="622" spans="1:28" ht="15.75" customHeight="1" x14ac:dyDescent="0.35">
      <c r="A622" s="12"/>
      <c r="B622" s="12"/>
      <c r="C622" s="12"/>
      <c r="D622" s="12"/>
      <c r="E622" s="12"/>
      <c r="F622" s="12"/>
      <c r="G622" s="12"/>
      <c r="H622" s="194"/>
      <c r="I622" s="12"/>
      <c r="J622" s="12"/>
      <c r="K622" s="12"/>
      <c r="L622" s="12"/>
      <c r="M622" s="12"/>
      <c r="N622" s="12"/>
      <c r="O622" s="12"/>
      <c r="P622" s="12"/>
      <c r="Q622" s="12"/>
      <c r="R622" s="12"/>
      <c r="S622" s="12"/>
      <c r="T622" s="12"/>
      <c r="U622" s="12"/>
      <c r="V622" s="12"/>
      <c r="W622" s="12"/>
      <c r="X622" s="12"/>
      <c r="Y622" s="12"/>
      <c r="Z622" s="12"/>
      <c r="AA622" s="12"/>
      <c r="AB622" s="12"/>
    </row>
    <row r="623" spans="1:28" ht="15.75" customHeight="1" x14ac:dyDescent="0.35">
      <c r="A623" s="12"/>
      <c r="B623" s="12"/>
      <c r="C623" s="12"/>
      <c r="D623" s="12"/>
      <c r="E623" s="12"/>
      <c r="F623" s="12"/>
      <c r="G623" s="12"/>
      <c r="H623" s="194"/>
      <c r="I623" s="12"/>
      <c r="J623" s="12"/>
      <c r="K623" s="12"/>
      <c r="L623" s="12"/>
      <c r="M623" s="12"/>
      <c r="N623" s="12"/>
      <c r="O623" s="12"/>
      <c r="P623" s="12"/>
      <c r="Q623" s="12"/>
      <c r="R623" s="12"/>
      <c r="S623" s="12"/>
      <c r="T623" s="12"/>
      <c r="U623" s="12"/>
      <c r="V623" s="12"/>
      <c r="W623" s="12"/>
      <c r="X623" s="12"/>
      <c r="Y623" s="12"/>
      <c r="Z623" s="12"/>
      <c r="AA623" s="12"/>
      <c r="AB623" s="12"/>
    </row>
    <row r="624" spans="1:28" ht="15.75" customHeight="1" x14ac:dyDescent="0.35">
      <c r="A624" s="12"/>
      <c r="B624" s="12"/>
      <c r="C624" s="12"/>
      <c r="D624" s="12"/>
      <c r="E624" s="12"/>
      <c r="F624" s="12"/>
      <c r="G624" s="12"/>
      <c r="H624" s="194"/>
      <c r="I624" s="12"/>
      <c r="J624" s="12"/>
      <c r="K624" s="12"/>
      <c r="L624" s="12"/>
      <c r="M624" s="12"/>
      <c r="N624" s="12"/>
      <c r="O624" s="12"/>
      <c r="P624" s="12"/>
      <c r="Q624" s="12"/>
      <c r="R624" s="12"/>
      <c r="S624" s="12"/>
      <c r="T624" s="12"/>
      <c r="U624" s="12"/>
      <c r="V624" s="12"/>
      <c r="W624" s="12"/>
      <c r="X624" s="12"/>
      <c r="Y624" s="12"/>
      <c r="Z624" s="12"/>
      <c r="AA624" s="12"/>
      <c r="AB624" s="12"/>
    </row>
    <row r="625" spans="1:28" ht="15.75" customHeight="1" x14ac:dyDescent="0.35">
      <c r="A625" s="12"/>
      <c r="B625" s="12"/>
      <c r="C625" s="12"/>
      <c r="D625" s="12"/>
      <c r="E625" s="12"/>
      <c r="F625" s="12"/>
      <c r="G625" s="12"/>
      <c r="H625" s="194"/>
      <c r="I625" s="12"/>
      <c r="J625" s="12"/>
      <c r="K625" s="12"/>
      <c r="L625" s="12"/>
      <c r="M625" s="12"/>
      <c r="N625" s="12"/>
      <c r="O625" s="12"/>
      <c r="P625" s="12"/>
      <c r="Q625" s="12"/>
      <c r="R625" s="12"/>
      <c r="S625" s="12"/>
      <c r="T625" s="12"/>
      <c r="U625" s="12"/>
      <c r="V625" s="12"/>
      <c r="W625" s="12"/>
      <c r="X625" s="12"/>
      <c r="Y625" s="12"/>
      <c r="Z625" s="12"/>
      <c r="AA625" s="12"/>
      <c r="AB625" s="12"/>
    </row>
    <row r="626" spans="1:28" ht="15.75" customHeight="1" x14ac:dyDescent="0.35">
      <c r="A626" s="12"/>
      <c r="B626" s="12"/>
      <c r="C626" s="12"/>
      <c r="D626" s="12"/>
      <c r="E626" s="12"/>
      <c r="F626" s="12"/>
      <c r="G626" s="12"/>
      <c r="H626" s="194"/>
      <c r="I626" s="12"/>
      <c r="J626" s="12"/>
      <c r="K626" s="12"/>
      <c r="L626" s="12"/>
      <c r="M626" s="12"/>
      <c r="N626" s="12"/>
      <c r="O626" s="12"/>
      <c r="P626" s="12"/>
      <c r="Q626" s="12"/>
      <c r="R626" s="12"/>
      <c r="S626" s="12"/>
      <c r="T626" s="12"/>
      <c r="U626" s="12"/>
      <c r="V626" s="12"/>
      <c r="W626" s="12"/>
      <c r="X626" s="12"/>
      <c r="Y626" s="12"/>
      <c r="Z626" s="12"/>
      <c r="AA626" s="12"/>
      <c r="AB626" s="12"/>
    </row>
    <row r="627" spans="1:28" ht="15.75" customHeight="1" x14ac:dyDescent="0.35">
      <c r="A627" s="12"/>
      <c r="B627" s="12"/>
      <c r="C627" s="12"/>
      <c r="D627" s="12"/>
      <c r="E627" s="12"/>
      <c r="F627" s="12"/>
      <c r="G627" s="12"/>
      <c r="H627" s="194"/>
      <c r="I627" s="12"/>
      <c r="J627" s="12"/>
      <c r="K627" s="12"/>
      <c r="L627" s="12"/>
      <c r="M627" s="12"/>
      <c r="N627" s="12"/>
      <c r="O627" s="12"/>
      <c r="P627" s="12"/>
      <c r="Q627" s="12"/>
      <c r="R627" s="12"/>
      <c r="S627" s="12"/>
      <c r="T627" s="12"/>
      <c r="U627" s="12"/>
      <c r="V627" s="12"/>
      <c r="W627" s="12"/>
      <c r="X627" s="12"/>
      <c r="Y627" s="12"/>
      <c r="Z627" s="12"/>
      <c r="AA627" s="12"/>
      <c r="AB627" s="12"/>
    </row>
    <row r="628" spans="1:28" ht="15.75" customHeight="1" x14ac:dyDescent="0.35">
      <c r="A628" s="12"/>
      <c r="B628" s="12"/>
      <c r="C628" s="12"/>
      <c r="D628" s="12"/>
      <c r="E628" s="12"/>
      <c r="F628" s="12"/>
      <c r="G628" s="12"/>
      <c r="H628" s="194"/>
      <c r="I628" s="12"/>
      <c r="J628" s="12"/>
      <c r="K628" s="12"/>
      <c r="L628" s="12"/>
      <c r="M628" s="12"/>
      <c r="N628" s="12"/>
      <c r="O628" s="12"/>
      <c r="P628" s="12"/>
      <c r="Q628" s="12"/>
      <c r="R628" s="12"/>
      <c r="S628" s="12"/>
      <c r="T628" s="12"/>
      <c r="U628" s="12"/>
      <c r="V628" s="12"/>
      <c r="W628" s="12"/>
      <c r="X628" s="12"/>
      <c r="Y628" s="12"/>
      <c r="Z628" s="12"/>
      <c r="AA628" s="12"/>
      <c r="AB628" s="12"/>
    </row>
    <row r="629" spans="1:28" ht="15.75" customHeight="1" x14ac:dyDescent="0.35">
      <c r="A629" s="12"/>
      <c r="B629" s="12"/>
      <c r="C629" s="12"/>
      <c r="D629" s="12"/>
      <c r="E629" s="12"/>
      <c r="F629" s="12"/>
      <c r="G629" s="12"/>
      <c r="H629" s="194"/>
      <c r="I629" s="12"/>
      <c r="J629" s="12"/>
      <c r="K629" s="12"/>
      <c r="L629" s="12"/>
      <c r="M629" s="12"/>
      <c r="N629" s="12"/>
      <c r="O629" s="12"/>
      <c r="P629" s="12"/>
      <c r="Q629" s="12"/>
      <c r="R629" s="12"/>
      <c r="S629" s="12"/>
      <c r="T629" s="12"/>
      <c r="U629" s="12"/>
      <c r="V629" s="12"/>
      <c r="W629" s="12"/>
      <c r="X629" s="12"/>
      <c r="Y629" s="12"/>
      <c r="Z629" s="12"/>
      <c r="AA629" s="12"/>
      <c r="AB629" s="12"/>
    </row>
    <row r="630" spans="1:28" ht="15.75" customHeight="1" x14ac:dyDescent="0.35">
      <c r="A630" s="12"/>
      <c r="B630" s="12"/>
      <c r="C630" s="12"/>
      <c r="D630" s="12"/>
      <c r="E630" s="12"/>
      <c r="F630" s="12"/>
      <c r="G630" s="12"/>
      <c r="H630" s="194"/>
      <c r="I630" s="12"/>
      <c r="J630" s="12"/>
      <c r="K630" s="12"/>
      <c r="L630" s="12"/>
      <c r="M630" s="12"/>
      <c r="N630" s="12"/>
      <c r="O630" s="12"/>
      <c r="P630" s="12"/>
      <c r="Q630" s="12"/>
      <c r="R630" s="12"/>
      <c r="S630" s="12"/>
      <c r="T630" s="12"/>
      <c r="U630" s="12"/>
      <c r="V630" s="12"/>
      <c r="W630" s="12"/>
      <c r="X630" s="12"/>
      <c r="Y630" s="12"/>
      <c r="Z630" s="12"/>
      <c r="AA630" s="12"/>
      <c r="AB630" s="12"/>
    </row>
    <row r="631" spans="1:28" ht="15.75" customHeight="1" x14ac:dyDescent="0.35">
      <c r="A631" s="12"/>
      <c r="B631" s="12"/>
      <c r="C631" s="12"/>
      <c r="D631" s="12"/>
      <c r="E631" s="12"/>
      <c r="F631" s="12"/>
      <c r="G631" s="12"/>
      <c r="H631" s="194"/>
      <c r="I631" s="12"/>
      <c r="J631" s="12"/>
      <c r="K631" s="12"/>
      <c r="L631" s="12"/>
      <c r="M631" s="12"/>
      <c r="N631" s="12"/>
      <c r="O631" s="12"/>
      <c r="P631" s="12"/>
      <c r="Q631" s="12"/>
      <c r="R631" s="12"/>
      <c r="S631" s="12"/>
      <c r="T631" s="12"/>
      <c r="U631" s="12"/>
      <c r="V631" s="12"/>
      <c r="W631" s="12"/>
      <c r="X631" s="12"/>
      <c r="Y631" s="12"/>
      <c r="Z631" s="12"/>
      <c r="AA631" s="12"/>
      <c r="AB631" s="12"/>
    </row>
    <row r="632" spans="1:28" ht="15.75" customHeight="1" x14ac:dyDescent="0.35">
      <c r="A632" s="12"/>
      <c r="B632" s="12"/>
      <c r="C632" s="12"/>
      <c r="D632" s="12"/>
      <c r="E632" s="12"/>
      <c r="F632" s="12"/>
      <c r="G632" s="12"/>
      <c r="H632" s="194"/>
      <c r="I632" s="12"/>
      <c r="J632" s="12"/>
      <c r="K632" s="12"/>
      <c r="L632" s="12"/>
      <c r="M632" s="12"/>
      <c r="N632" s="12"/>
      <c r="O632" s="12"/>
      <c r="P632" s="12"/>
      <c r="Q632" s="12"/>
      <c r="R632" s="12"/>
      <c r="S632" s="12"/>
      <c r="T632" s="12"/>
      <c r="U632" s="12"/>
      <c r="V632" s="12"/>
      <c r="W632" s="12"/>
      <c r="X632" s="12"/>
      <c r="Y632" s="12"/>
      <c r="Z632" s="12"/>
      <c r="AA632" s="12"/>
      <c r="AB632" s="12"/>
    </row>
    <row r="633" spans="1:28" ht="15.75" customHeight="1" x14ac:dyDescent="0.35">
      <c r="A633" s="12"/>
      <c r="B633" s="12"/>
      <c r="C633" s="12"/>
      <c r="D633" s="12"/>
      <c r="E633" s="12"/>
      <c r="F633" s="12"/>
      <c r="G633" s="12"/>
      <c r="H633" s="194"/>
      <c r="I633" s="12"/>
      <c r="J633" s="12"/>
      <c r="K633" s="12"/>
      <c r="L633" s="12"/>
      <c r="M633" s="12"/>
      <c r="N633" s="12"/>
      <c r="O633" s="12"/>
      <c r="P633" s="12"/>
      <c r="Q633" s="12"/>
      <c r="R633" s="12"/>
      <c r="S633" s="12"/>
      <c r="T633" s="12"/>
      <c r="U633" s="12"/>
      <c r="V633" s="12"/>
      <c r="W633" s="12"/>
      <c r="X633" s="12"/>
      <c r="Y633" s="12"/>
      <c r="Z633" s="12"/>
      <c r="AA633" s="12"/>
      <c r="AB633" s="12"/>
    </row>
    <row r="634" spans="1:28" ht="15.75" customHeight="1" x14ac:dyDescent="0.35">
      <c r="A634" s="12"/>
      <c r="B634" s="12"/>
      <c r="C634" s="12"/>
      <c r="D634" s="12"/>
      <c r="E634" s="12"/>
      <c r="F634" s="12"/>
      <c r="G634" s="12"/>
      <c r="H634" s="194"/>
      <c r="I634" s="12"/>
      <c r="J634" s="12"/>
      <c r="K634" s="12"/>
      <c r="L634" s="12"/>
      <c r="M634" s="12"/>
      <c r="N634" s="12"/>
      <c r="O634" s="12"/>
      <c r="P634" s="12"/>
      <c r="Q634" s="12"/>
      <c r="R634" s="12"/>
      <c r="S634" s="12"/>
      <c r="T634" s="12"/>
      <c r="U634" s="12"/>
      <c r="V634" s="12"/>
      <c r="W634" s="12"/>
      <c r="X634" s="12"/>
      <c r="Y634" s="12"/>
      <c r="Z634" s="12"/>
      <c r="AA634" s="12"/>
      <c r="AB634" s="12"/>
    </row>
    <row r="635" spans="1:28" ht="15.75" customHeight="1" x14ac:dyDescent="0.35">
      <c r="A635" s="12"/>
      <c r="B635" s="12"/>
      <c r="C635" s="12"/>
      <c r="D635" s="12"/>
      <c r="E635" s="12"/>
      <c r="F635" s="12"/>
      <c r="G635" s="12"/>
      <c r="H635" s="194"/>
      <c r="I635" s="12"/>
      <c r="J635" s="12"/>
      <c r="K635" s="12"/>
      <c r="L635" s="12"/>
      <c r="M635" s="12"/>
      <c r="N635" s="12"/>
      <c r="O635" s="12"/>
      <c r="P635" s="12"/>
      <c r="Q635" s="12"/>
      <c r="R635" s="12"/>
      <c r="S635" s="12"/>
      <c r="T635" s="12"/>
      <c r="U635" s="12"/>
      <c r="V635" s="12"/>
      <c r="W635" s="12"/>
      <c r="X635" s="12"/>
      <c r="Y635" s="12"/>
      <c r="Z635" s="12"/>
      <c r="AA635" s="12"/>
      <c r="AB635" s="12"/>
    </row>
    <row r="636" spans="1:28" ht="15.75" customHeight="1" x14ac:dyDescent="0.35">
      <c r="A636" s="12"/>
      <c r="B636" s="12"/>
      <c r="C636" s="12"/>
      <c r="D636" s="12"/>
      <c r="E636" s="12"/>
      <c r="F636" s="12"/>
      <c r="G636" s="12"/>
      <c r="H636" s="194"/>
      <c r="I636" s="12"/>
      <c r="J636" s="12"/>
      <c r="K636" s="12"/>
      <c r="L636" s="12"/>
      <c r="M636" s="12"/>
      <c r="N636" s="12"/>
      <c r="O636" s="12"/>
      <c r="P636" s="12"/>
      <c r="Q636" s="12"/>
      <c r="R636" s="12"/>
      <c r="S636" s="12"/>
      <c r="T636" s="12"/>
      <c r="U636" s="12"/>
      <c r="V636" s="12"/>
      <c r="W636" s="12"/>
      <c r="X636" s="12"/>
      <c r="Y636" s="12"/>
      <c r="Z636" s="12"/>
      <c r="AA636" s="12"/>
      <c r="AB636" s="12"/>
    </row>
    <row r="637" spans="1:28" ht="15.75" customHeight="1" x14ac:dyDescent="0.35">
      <c r="A637" s="12"/>
      <c r="B637" s="12"/>
      <c r="C637" s="12"/>
      <c r="D637" s="12"/>
      <c r="E637" s="12"/>
      <c r="F637" s="12"/>
      <c r="G637" s="12"/>
      <c r="H637" s="194"/>
      <c r="I637" s="12"/>
      <c r="J637" s="12"/>
      <c r="K637" s="12"/>
      <c r="L637" s="12"/>
      <c r="M637" s="12"/>
      <c r="N637" s="12"/>
      <c r="O637" s="12"/>
      <c r="P637" s="12"/>
      <c r="Q637" s="12"/>
      <c r="R637" s="12"/>
      <c r="S637" s="12"/>
      <c r="T637" s="12"/>
      <c r="U637" s="12"/>
      <c r="V637" s="12"/>
      <c r="W637" s="12"/>
      <c r="X637" s="12"/>
      <c r="Y637" s="12"/>
      <c r="Z637" s="12"/>
      <c r="AA637" s="12"/>
      <c r="AB637" s="12"/>
    </row>
    <row r="638" spans="1:28" ht="15.75" customHeight="1" x14ac:dyDescent="0.35">
      <c r="A638" s="12"/>
      <c r="B638" s="12"/>
      <c r="C638" s="12"/>
      <c r="D638" s="12"/>
      <c r="E638" s="12"/>
      <c r="F638" s="12"/>
      <c r="G638" s="12"/>
      <c r="H638" s="194"/>
      <c r="I638" s="12"/>
      <c r="J638" s="12"/>
      <c r="K638" s="12"/>
      <c r="L638" s="12"/>
      <c r="M638" s="12"/>
      <c r="N638" s="12"/>
      <c r="O638" s="12"/>
      <c r="P638" s="12"/>
      <c r="Q638" s="12"/>
      <c r="R638" s="12"/>
      <c r="S638" s="12"/>
      <c r="T638" s="12"/>
      <c r="U638" s="12"/>
      <c r="V638" s="12"/>
      <c r="W638" s="12"/>
      <c r="X638" s="12"/>
      <c r="Y638" s="12"/>
      <c r="Z638" s="12"/>
      <c r="AA638" s="12"/>
      <c r="AB638" s="12"/>
    </row>
    <row r="639" spans="1:28" ht="15.75" customHeight="1" x14ac:dyDescent="0.35">
      <c r="A639" s="12"/>
      <c r="B639" s="12"/>
      <c r="C639" s="12"/>
      <c r="D639" s="12"/>
      <c r="E639" s="12"/>
      <c r="F639" s="12"/>
      <c r="G639" s="12"/>
      <c r="H639" s="194"/>
      <c r="I639" s="12"/>
      <c r="J639" s="12"/>
      <c r="K639" s="12"/>
      <c r="L639" s="12"/>
      <c r="M639" s="12"/>
      <c r="N639" s="12"/>
      <c r="O639" s="12"/>
      <c r="P639" s="12"/>
      <c r="Q639" s="12"/>
      <c r="R639" s="12"/>
      <c r="S639" s="12"/>
      <c r="T639" s="12"/>
      <c r="U639" s="12"/>
      <c r="V639" s="12"/>
      <c r="W639" s="12"/>
      <c r="X639" s="12"/>
      <c r="Y639" s="12"/>
      <c r="Z639" s="12"/>
      <c r="AA639" s="12"/>
      <c r="AB639" s="12"/>
    </row>
    <row r="640" spans="1:28" ht="15.75" customHeight="1" x14ac:dyDescent="0.35">
      <c r="A640" s="12"/>
      <c r="B640" s="12"/>
      <c r="C640" s="12"/>
      <c r="D640" s="12"/>
      <c r="E640" s="12"/>
      <c r="F640" s="12"/>
      <c r="G640" s="12"/>
      <c r="H640" s="194"/>
      <c r="I640" s="12"/>
      <c r="J640" s="12"/>
      <c r="K640" s="12"/>
      <c r="L640" s="12"/>
      <c r="M640" s="12"/>
      <c r="N640" s="12"/>
      <c r="O640" s="12"/>
      <c r="P640" s="12"/>
      <c r="Q640" s="12"/>
      <c r="R640" s="12"/>
      <c r="S640" s="12"/>
      <c r="T640" s="12"/>
      <c r="U640" s="12"/>
      <c r="V640" s="12"/>
      <c r="W640" s="12"/>
      <c r="X640" s="12"/>
      <c r="Y640" s="12"/>
      <c r="Z640" s="12"/>
      <c r="AA640" s="12"/>
      <c r="AB640" s="12"/>
    </row>
    <row r="641" spans="1:28" ht="15.75" customHeight="1" x14ac:dyDescent="0.35">
      <c r="A641" s="12"/>
      <c r="B641" s="12"/>
      <c r="C641" s="12"/>
      <c r="D641" s="12"/>
      <c r="E641" s="12"/>
      <c r="F641" s="12"/>
      <c r="G641" s="12"/>
      <c r="H641" s="194"/>
      <c r="I641" s="12"/>
      <c r="J641" s="12"/>
      <c r="K641" s="12"/>
      <c r="L641" s="12"/>
      <c r="M641" s="12"/>
      <c r="N641" s="12"/>
      <c r="O641" s="12"/>
      <c r="P641" s="12"/>
      <c r="Q641" s="12"/>
      <c r="R641" s="12"/>
      <c r="S641" s="12"/>
      <c r="T641" s="12"/>
      <c r="U641" s="12"/>
      <c r="V641" s="12"/>
      <c r="W641" s="12"/>
      <c r="X641" s="12"/>
      <c r="Y641" s="12"/>
      <c r="Z641" s="12"/>
      <c r="AA641" s="12"/>
      <c r="AB641" s="12"/>
    </row>
    <row r="642" spans="1:28" ht="15.75" customHeight="1" x14ac:dyDescent="0.35">
      <c r="A642" s="12"/>
      <c r="B642" s="12"/>
      <c r="C642" s="12"/>
      <c r="D642" s="12"/>
      <c r="E642" s="12"/>
      <c r="F642" s="12"/>
      <c r="G642" s="12"/>
      <c r="H642" s="194"/>
      <c r="I642" s="12"/>
      <c r="J642" s="12"/>
      <c r="K642" s="12"/>
      <c r="L642" s="12"/>
      <c r="M642" s="12"/>
      <c r="N642" s="12"/>
      <c r="O642" s="12"/>
      <c r="P642" s="12"/>
      <c r="Q642" s="12"/>
      <c r="R642" s="12"/>
      <c r="S642" s="12"/>
      <c r="T642" s="12"/>
      <c r="U642" s="12"/>
      <c r="V642" s="12"/>
      <c r="W642" s="12"/>
      <c r="X642" s="12"/>
      <c r="Y642" s="12"/>
      <c r="Z642" s="12"/>
      <c r="AA642" s="12"/>
      <c r="AB642" s="12"/>
    </row>
    <row r="643" spans="1:28" ht="15.75" customHeight="1" x14ac:dyDescent="0.35">
      <c r="A643" s="12"/>
      <c r="B643" s="12"/>
      <c r="C643" s="12"/>
      <c r="D643" s="12"/>
      <c r="E643" s="12"/>
      <c r="F643" s="12"/>
      <c r="G643" s="12"/>
      <c r="H643" s="194"/>
      <c r="I643" s="12"/>
      <c r="J643" s="12"/>
      <c r="K643" s="12"/>
      <c r="L643" s="12"/>
      <c r="M643" s="12"/>
      <c r="N643" s="12"/>
      <c r="O643" s="12"/>
      <c r="P643" s="12"/>
      <c r="Q643" s="12"/>
      <c r="R643" s="12"/>
      <c r="S643" s="12"/>
      <c r="T643" s="12"/>
      <c r="U643" s="12"/>
      <c r="V643" s="12"/>
      <c r="W643" s="12"/>
      <c r="X643" s="12"/>
      <c r="Y643" s="12"/>
      <c r="Z643" s="12"/>
      <c r="AA643" s="12"/>
      <c r="AB643" s="12"/>
    </row>
    <row r="644" spans="1:28" ht="15.75" customHeight="1" x14ac:dyDescent="0.35">
      <c r="A644" s="12"/>
      <c r="B644" s="12"/>
      <c r="C644" s="12"/>
      <c r="D644" s="12"/>
      <c r="E644" s="12"/>
      <c r="F644" s="12"/>
      <c r="G644" s="12"/>
      <c r="H644" s="194"/>
      <c r="I644" s="12"/>
      <c r="J644" s="12"/>
      <c r="K644" s="12"/>
      <c r="L644" s="12"/>
      <c r="M644" s="12"/>
      <c r="N644" s="12"/>
      <c r="O644" s="12"/>
      <c r="P644" s="12"/>
      <c r="Q644" s="12"/>
      <c r="R644" s="12"/>
      <c r="S644" s="12"/>
      <c r="T644" s="12"/>
      <c r="U644" s="12"/>
      <c r="V644" s="12"/>
      <c r="W644" s="12"/>
      <c r="X644" s="12"/>
      <c r="Y644" s="12"/>
      <c r="Z644" s="12"/>
      <c r="AA644" s="12"/>
      <c r="AB644" s="12"/>
    </row>
    <row r="645" spans="1:28" ht="15.75" customHeight="1" x14ac:dyDescent="0.35">
      <c r="A645" s="12"/>
      <c r="B645" s="12"/>
      <c r="C645" s="12"/>
      <c r="D645" s="12"/>
      <c r="E645" s="12"/>
      <c r="F645" s="12"/>
      <c r="G645" s="12"/>
      <c r="H645" s="194"/>
      <c r="I645" s="12"/>
      <c r="J645" s="12"/>
      <c r="K645" s="12"/>
      <c r="L645" s="12"/>
      <c r="M645" s="12"/>
      <c r="N645" s="12"/>
      <c r="O645" s="12"/>
      <c r="P645" s="12"/>
      <c r="Q645" s="12"/>
      <c r="R645" s="12"/>
      <c r="S645" s="12"/>
      <c r="T645" s="12"/>
      <c r="U645" s="12"/>
      <c r="V645" s="12"/>
      <c r="W645" s="12"/>
      <c r="X645" s="12"/>
      <c r="Y645" s="12"/>
      <c r="Z645" s="12"/>
      <c r="AA645" s="12"/>
      <c r="AB645" s="12"/>
    </row>
    <row r="646" spans="1:28" ht="15.75" customHeight="1" x14ac:dyDescent="0.35">
      <c r="A646" s="12"/>
      <c r="B646" s="12"/>
      <c r="C646" s="12"/>
      <c r="D646" s="12"/>
      <c r="E646" s="12"/>
      <c r="F646" s="12"/>
      <c r="G646" s="12"/>
      <c r="H646" s="194"/>
      <c r="I646" s="12"/>
      <c r="J646" s="12"/>
      <c r="K646" s="12"/>
      <c r="L646" s="12"/>
      <c r="M646" s="12"/>
      <c r="N646" s="12"/>
      <c r="O646" s="12"/>
      <c r="P646" s="12"/>
      <c r="Q646" s="12"/>
      <c r="R646" s="12"/>
      <c r="S646" s="12"/>
      <c r="T646" s="12"/>
      <c r="U646" s="12"/>
      <c r="V646" s="12"/>
      <c r="W646" s="12"/>
      <c r="X646" s="12"/>
      <c r="Y646" s="12"/>
      <c r="Z646" s="12"/>
      <c r="AA646" s="12"/>
      <c r="AB646" s="12"/>
    </row>
    <row r="647" spans="1:28" ht="15.75" customHeight="1" x14ac:dyDescent="0.35">
      <c r="A647" s="12"/>
      <c r="B647" s="12"/>
      <c r="C647" s="12"/>
      <c r="D647" s="12"/>
      <c r="E647" s="12"/>
      <c r="F647" s="12"/>
      <c r="G647" s="12"/>
      <c r="H647" s="194"/>
      <c r="I647" s="12"/>
      <c r="J647" s="12"/>
      <c r="K647" s="12"/>
      <c r="L647" s="12"/>
      <c r="M647" s="12"/>
      <c r="N647" s="12"/>
      <c r="O647" s="12"/>
      <c r="P647" s="12"/>
      <c r="Q647" s="12"/>
      <c r="R647" s="12"/>
      <c r="S647" s="12"/>
      <c r="T647" s="12"/>
      <c r="U647" s="12"/>
      <c r="V647" s="12"/>
      <c r="W647" s="12"/>
      <c r="X647" s="12"/>
      <c r="Y647" s="12"/>
      <c r="Z647" s="12"/>
      <c r="AA647" s="12"/>
      <c r="AB647" s="12"/>
    </row>
    <row r="648" spans="1:28" ht="15.75" customHeight="1" x14ac:dyDescent="0.35">
      <c r="A648" s="12"/>
      <c r="B648" s="12"/>
      <c r="C648" s="12"/>
      <c r="D648" s="12"/>
      <c r="E648" s="12"/>
      <c r="F648" s="12"/>
      <c r="G648" s="12"/>
      <c r="H648" s="194"/>
      <c r="I648" s="12"/>
      <c r="J648" s="12"/>
      <c r="K648" s="12"/>
      <c r="L648" s="12"/>
      <c r="M648" s="12"/>
      <c r="N648" s="12"/>
      <c r="O648" s="12"/>
      <c r="P648" s="12"/>
      <c r="Q648" s="12"/>
      <c r="R648" s="12"/>
      <c r="S648" s="12"/>
      <c r="T648" s="12"/>
      <c r="U648" s="12"/>
      <c r="V648" s="12"/>
      <c r="W648" s="12"/>
      <c r="X648" s="12"/>
      <c r="Y648" s="12"/>
      <c r="Z648" s="12"/>
      <c r="AA648" s="12"/>
      <c r="AB648" s="12"/>
    </row>
    <row r="649" spans="1:28" ht="15.75" customHeight="1" x14ac:dyDescent="0.35">
      <c r="A649" s="12"/>
      <c r="B649" s="12"/>
      <c r="C649" s="12"/>
      <c r="D649" s="12"/>
      <c r="E649" s="12"/>
      <c r="F649" s="12"/>
      <c r="G649" s="12"/>
      <c r="H649" s="194"/>
      <c r="I649" s="12"/>
      <c r="J649" s="12"/>
      <c r="K649" s="12"/>
      <c r="L649" s="12"/>
      <c r="M649" s="12"/>
      <c r="N649" s="12"/>
      <c r="O649" s="12"/>
      <c r="P649" s="12"/>
      <c r="Q649" s="12"/>
      <c r="R649" s="12"/>
      <c r="S649" s="12"/>
      <c r="T649" s="12"/>
      <c r="U649" s="12"/>
      <c r="V649" s="12"/>
      <c r="W649" s="12"/>
      <c r="X649" s="12"/>
      <c r="Y649" s="12"/>
      <c r="Z649" s="12"/>
      <c r="AA649" s="12"/>
      <c r="AB649" s="12"/>
    </row>
    <row r="650" spans="1:28" ht="15.75" customHeight="1" x14ac:dyDescent="0.35">
      <c r="A650" s="12"/>
      <c r="B650" s="12"/>
      <c r="C650" s="12"/>
      <c r="D650" s="12"/>
      <c r="E650" s="12"/>
      <c r="F650" s="12"/>
      <c r="G650" s="12"/>
      <c r="H650" s="194"/>
      <c r="I650" s="12"/>
      <c r="J650" s="12"/>
      <c r="K650" s="12"/>
      <c r="L650" s="12"/>
      <c r="M650" s="12"/>
      <c r="N650" s="12"/>
      <c r="O650" s="12"/>
      <c r="P650" s="12"/>
      <c r="Q650" s="12"/>
      <c r="R650" s="12"/>
      <c r="S650" s="12"/>
      <c r="T650" s="12"/>
      <c r="U650" s="12"/>
      <c r="V650" s="12"/>
      <c r="W650" s="12"/>
      <c r="X650" s="12"/>
      <c r="Y650" s="12"/>
      <c r="Z650" s="12"/>
      <c r="AA650" s="12"/>
      <c r="AB650" s="12"/>
    </row>
    <row r="651" spans="1:28" ht="15.75" customHeight="1" x14ac:dyDescent="0.35">
      <c r="A651" s="12"/>
      <c r="B651" s="12"/>
      <c r="C651" s="12"/>
      <c r="D651" s="12"/>
      <c r="E651" s="12"/>
      <c r="F651" s="12"/>
      <c r="G651" s="12"/>
      <c r="H651" s="194"/>
      <c r="I651" s="12"/>
      <c r="J651" s="12"/>
      <c r="K651" s="12"/>
      <c r="L651" s="12"/>
      <c r="M651" s="12"/>
      <c r="N651" s="12"/>
      <c r="O651" s="12"/>
      <c r="P651" s="12"/>
      <c r="Q651" s="12"/>
      <c r="R651" s="12"/>
      <c r="S651" s="12"/>
      <c r="T651" s="12"/>
      <c r="U651" s="12"/>
      <c r="V651" s="12"/>
      <c r="W651" s="12"/>
      <c r="X651" s="12"/>
      <c r="Y651" s="12"/>
      <c r="Z651" s="12"/>
      <c r="AA651" s="12"/>
      <c r="AB651" s="12"/>
    </row>
    <row r="652" spans="1:28" ht="15.75" customHeight="1" x14ac:dyDescent="0.35">
      <c r="A652" s="12"/>
      <c r="B652" s="12"/>
      <c r="C652" s="12"/>
      <c r="D652" s="12"/>
      <c r="E652" s="12"/>
      <c r="F652" s="12"/>
      <c r="G652" s="12"/>
      <c r="H652" s="194"/>
      <c r="I652" s="12"/>
      <c r="J652" s="12"/>
      <c r="K652" s="12"/>
      <c r="L652" s="12"/>
      <c r="M652" s="12"/>
      <c r="N652" s="12"/>
      <c r="O652" s="12"/>
      <c r="P652" s="12"/>
      <c r="Q652" s="12"/>
      <c r="R652" s="12"/>
      <c r="S652" s="12"/>
      <c r="T652" s="12"/>
      <c r="U652" s="12"/>
      <c r="V652" s="12"/>
      <c r="W652" s="12"/>
      <c r="X652" s="12"/>
      <c r="Y652" s="12"/>
      <c r="Z652" s="12"/>
      <c r="AA652" s="12"/>
      <c r="AB652" s="12"/>
    </row>
    <row r="653" spans="1:28" ht="15.75" customHeight="1" x14ac:dyDescent="0.35">
      <c r="A653" s="12"/>
      <c r="B653" s="12"/>
      <c r="C653" s="12"/>
      <c r="D653" s="12"/>
      <c r="E653" s="12"/>
      <c r="F653" s="12"/>
      <c r="G653" s="12"/>
      <c r="H653" s="194"/>
      <c r="I653" s="12"/>
      <c r="J653" s="12"/>
      <c r="K653" s="12"/>
      <c r="L653" s="12"/>
      <c r="M653" s="12"/>
      <c r="N653" s="12"/>
      <c r="O653" s="12"/>
      <c r="P653" s="12"/>
      <c r="Q653" s="12"/>
      <c r="R653" s="12"/>
      <c r="S653" s="12"/>
      <c r="T653" s="12"/>
      <c r="U653" s="12"/>
      <c r="V653" s="12"/>
      <c r="W653" s="12"/>
      <c r="X653" s="12"/>
      <c r="Y653" s="12"/>
      <c r="Z653" s="12"/>
      <c r="AA653" s="12"/>
      <c r="AB653" s="12"/>
    </row>
    <row r="654" spans="1:28" ht="15.75" customHeight="1" x14ac:dyDescent="0.35">
      <c r="A654" s="12"/>
      <c r="B654" s="12"/>
      <c r="C654" s="12"/>
      <c r="D654" s="12"/>
      <c r="E654" s="12"/>
      <c r="F654" s="12"/>
      <c r="G654" s="12"/>
      <c r="H654" s="194"/>
      <c r="I654" s="12"/>
      <c r="J654" s="12"/>
      <c r="K654" s="12"/>
      <c r="L654" s="12"/>
      <c r="M654" s="12"/>
      <c r="N654" s="12"/>
      <c r="O654" s="12"/>
      <c r="P654" s="12"/>
      <c r="Q654" s="12"/>
      <c r="R654" s="12"/>
      <c r="S654" s="12"/>
      <c r="T654" s="12"/>
      <c r="U654" s="12"/>
      <c r="V654" s="12"/>
      <c r="W654" s="12"/>
      <c r="X654" s="12"/>
      <c r="Y654" s="12"/>
      <c r="Z654" s="12"/>
      <c r="AA654" s="12"/>
      <c r="AB654" s="12"/>
    </row>
    <row r="655" spans="1:28" ht="15.75" customHeight="1" x14ac:dyDescent="0.35">
      <c r="A655" s="12"/>
      <c r="B655" s="12"/>
      <c r="C655" s="12"/>
      <c r="D655" s="12"/>
      <c r="E655" s="12"/>
      <c r="F655" s="12"/>
      <c r="G655" s="12"/>
      <c r="H655" s="194"/>
      <c r="I655" s="12"/>
      <c r="J655" s="12"/>
      <c r="K655" s="12"/>
      <c r="L655" s="12"/>
      <c r="M655" s="12"/>
      <c r="N655" s="12"/>
      <c r="O655" s="12"/>
      <c r="P655" s="12"/>
      <c r="Q655" s="12"/>
      <c r="R655" s="12"/>
      <c r="S655" s="12"/>
      <c r="T655" s="12"/>
      <c r="U655" s="12"/>
      <c r="V655" s="12"/>
      <c r="W655" s="12"/>
      <c r="X655" s="12"/>
      <c r="Y655" s="12"/>
      <c r="Z655" s="12"/>
      <c r="AA655" s="12"/>
      <c r="AB655" s="12"/>
    </row>
    <row r="656" spans="1:28" ht="15.75" customHeight="1" x14ac:dyDescent="0.35">
      <c r="A656" s="12"/>
      <c r="B656" s="12"/>
      <c r="C656" s="12"/>
      <c r="D656" s="12"/>
      <c r="E656" s="12"/>
      <c r="F656" s="12"/>
      <c r="G656" s="12"/>
      <c r="H656" s="194"/>
      <c r="I656" s="12"/>
      <c r="J656" s="12"/>
      <c r="K656" s="12"/>
      <c r="L656" s="12"/>
      <c r="M656" s="12"/>
      <c r="N656" s="12"/>
      <c r="O656" s="12"/>
      <c r="P656" s="12"/>
      <c r="Q656" s="12"/>
      <c r="R656" s="12"/>
      <c r="S656" s="12"/>
      <c r="T656" s="12"/>
      <c r="U656" s="12"/>
      <c r="V656" s="12"/>
      <c r="W656" s="12"/>
      <c r="X656" s="12"/>
      <c r="Y656" s="12"/>
      <c r="Z656" s="12"/>
      <c r="AA656" s="12"/>
      <c r="AB656" s="12"/>
    </row>
    <row r="657" spans="1:28" ht="15.75" customHeight="1" x14ac:dyDescent="0.35">
      <c r="A657" s="12"/>
      <c r="B657" s="12"/>
      <c r="C657" s="12"/>
      <c r="D657" s="12"/>
      <c r="E657" s="12"/>
      <c r="F657" s="12"/>
      <c r="G657" s="12"/>
      <c r="H657" s="194"/>
      <c r="I657" s="12"/>
      <c r="J657" s="12"/>
      <c r="K657" s="12"/>
      <c r="L657" s="12"/>
      <c r="M657" s="12"/>
      <c r="N657" s="12"/>
      <c r="O657" s="12"/>
      <c r="P657" s="12"/>
      <c r="Q657" s="12"/>
      <c r="R657" s="12"/>
      <c r="S657" s="12"/>
      <c r="T657" s="12"/>
      <c r="U657" s="12"/>
      <c r="V657" s="12"/>
      <c r="W657" s="12"/>
      <c r="X657" s="12"/>
      <c r="Y657" s="12"/>
      <c r="Z657" s="12"/>
      <c r="AA657" s="12"/>
      <c r="AB657" s="12"/>
    </row>
    <row r="658" spans="1:28" ht="15.75" customHeight="1" x14ac:dyDescent="0.35">
      <c r="A658" s="12"/>
      <c r="B658" s="12"/>
      <c r="C658" s="12"/>
      <c r="D658" s="12"/>
      <c r="E658" s="12"/>
      <c r="F658" s="12"/>
      <c r="G658" s="12"/>
      <c r="H658" s="194"/>
      <c r="I658" s="12"/>
      <c r="J658" s="12"/>
      <c r="K658" s="12"/>
      <c r="L658" s="12"/>
      <c r="M658" s="12"/>
      <c r="N658" s="12"/>
      <c r="O658" s="12"/>
      <c r="P658" s="12"/>
      <c r="Q658" s="12"/>
      <c r="R658" s="12"/>
      <c r="S658" s="12"/>
      <c r="T658" s="12"/>
      <c r="U658" s="12"/>
      <c r="V658" s="12"/>
      <c r="W658" s="12"/>
      <c r="X658" s="12"/>
      <c r="Y658" s="12"/>
      <c r="Z658" s="12"/>
      <c r="AA658" s="12"/>
      <c r="AB658" s="12"/>
    </row>
    <row r="659" spans="1:28" ht="15.75" customHeight="1" x14ac:dyDescent="0.35">
      <c r="A659" s="12"/>
      <c r="B659" s="12"/>
      <c r="C659" s="12"/>
      <c r="D659" s="12"/>
      <c r="E659" s="12"/>
      <c r="F659" s="12"/>
      <c r="G659" s="12"/>
      <c r="H659" s="194"/>
      <c r="I659" s="12"/>
      <c r="J659" s="12"/>
      <c r="K659" s="12"/>
      <c r="L659" s="12"/>
      <c r="M659" s="12"/>
      <c r="N659" s="12"/>
      <c r="O659" s="12"/>
      <c r="P659" s="12"/>
      <c r="Q659" s="12"/>
      <c r="R659" s="12"/>
      <c r="S659" s="12"/>
      <c r="T659" s="12"/>
      <c r="U659" s="12"/>
      <c r="V659" s="12"/>
      <c r="W659" s="12"/>
      <c r="X659" s="12"/>
      <c r="Y659" s="12"/>
      <c r="Z659" s="12"/>
      <c r="AA659" s="12"/>
      <c r="AB659" s="12"/>
    </row>
    <row r="660" spans="1:28" ht="15.75" customHeight="1" x14ac:dyDescent="0.35">
      <c r="A660" s="12"/>
      <c r="B660" s="12"/>
      <c r="C660" s="12"/>
      <c r="D660" s="12"/>
      <c r="E660" s="12"/>
      <c r="F660" s="12"/>
      <c r="G660" s="12"/>
      <c r="H660" s="194"/>
      <c r="I660" s="12"/>
      <c r="J660" s="12"/>
      <c r="K660" s="12"/>
      <c r="L660" s="12"/>
      <c r="M660" s="12"/>
      <c r="N660" s="12"/>
      <c r="O660" s="12"/>
      <c r="P660" s="12"/>
      <c r="Q660" s="12"/>
      <c r="R660" s="12"/>
      <c r="S660" s="12"/>
      <c r="T660" s="12"/>
      <c r="U660" s="12"/>
      <c r="V660" s="12"/>
      <c r="W660" s="12"/>
      <c r="X660" s="12"/>
      <c r="Y660" s="12"/>
      <c r="Z660" s="12"/>
      <c r="AA660" s="12"/>
      <c r="AB660" s="12"/>
    </row>
    <row r="661" spans="1:28" ht="15.75" customHeight="1" x14ac:dyDescent="0.35">
      <c r="A661" s="12"/>
      <c r="B661" s="12"/>
      <c r="C661" s="12"/>
      <c r="D661" s="12"/>
      <c r="E661" s="12"/>
      <c r="F661" s="12"/>
      <c r="G661" s="12"/>
      <c r="H661" s="194"/>
      <c r="I661" s="12"/>
      <c r="J661" s="12"/>
      <c r="K661" s="12"/>
      <c r="L661" s="12"/>
      <c r="M661" s="12"/>
      <c r="N661" s="12"/>
      <c r="O661" s="12"/>
      <c r="P661" s="12"/>
      <c r="Q661" s="12"/>
      <c r="R661" s="12"/>
      <c r="S661" s="12"/>
      <c r="T661" s="12"/>
      <c r="U661" s="12"/>
      <c r="V661" s="12"/>
      <c r="W661" s="12"/>
      <c r="X661" s="12"/>
      <c r="Y661" s="12"/>
      <c r="Z661" s="12"/>
      <c r="AA661" s="12"/>
      <c r="AB661" s="12"/>
    </row>
    <row r="662" spans="1:28" ht="15.75" customHeight="1" x14ac:dyDescent="0.35">
      <c r="A662" s="12"/>
      <c r="B662" s="12"/>
      <c r="C662" s="12"/>
      <c r="D662" s="12"/>
      <c r="E662" s="12"/>
      <c r="F662" s="12"/>
      <c r="G662" s="12"/>
      <c r="H662" s="194"/>
      <c r="I662" s="12"/>
      <c r="J662" s="12"/>
      <c r="K662" s="12"/>
      <c r="L662" s="12"/>
      <c r="M662" s="12"/>
      <c r="N662" s="12"/>
      <c r="O662" s="12"/>
      <c r="P662" s="12"/>
      <c r="Q662" s="12"/>
      <c r="R662" s="12"/>
      <c r="S662" s="12"/>
      <c r="T662" s="12"/>
      <c r="U662" s="12"/>
      <c r="V662" s="12"/>
      <c r="W662" s="12"/>
      <c r="X662" s="12"/>
      <c r="Y662" s="12"/>
      <c r="Z662" s="12"/>
      <c r="AA662" s="12"/>
      <c r="AB662" s="12"/>
    </row>
    <row r="663" spans="1:28" ht="15.75" customHeight="1" x14ac:dyDescent="0.35">
      <c r="A663" s="12"/>
      <c r="B663" s="12"/>
      <c r="C663" s="12"/>
      <c r="D663" s="12"/>
      <c r="E663" s="12"/>
      <c r="F663" s="12"/>
      <c r="G663" s="12"/>
      <c r="H663" s="194"/>
      <c r="I663" s="12"/>
      <c r="J663" s="12"/>
      <c r="K663" s="12"/>
      <c r="L663" s="12"/>
      <c r="M663" s="12"/>
      <c r="N663" s="12"/>
      <c r="O663" s="12"/>
      <c r="P663" s="12"/>
      <c r="Q663" s="12"/>
      <c r="R663" s="12"/>
      <c r="S663" s="12"/>
      <c r="T663" s="12"/>
      <c r="U663" s="12"/>
      <c r="V663" s="12"/>
      <c r="W663" s="12"/>
      <c r="X663" s="12"/>
      <c r="Y663" s="12"/>
      <c r="Z663" s="12"/>
      <c r="AA663" s="12"/>
      <c r="AB663" s="12"/>
    </row>
    <row r="664" spans="1:28" ht="15.75" customHeight="1" x14ac:dyDescent="0.35">
      <c r="A664" s="12"/>
      <c r="B664" s="12"/>
      <c r="C664" s="12"/>
      <c r="D664" s="12"/>
      <c r="E664" s="12"/>
      <c r="F664" s="12"/>
      <c r="G664" s="12"/>
      <c r="H664" s="194"/>
      <c r="I664" s="12"/>
      <c r="J664" s="12"/>
      <c r="K664" s="12"/>
      <c r="L664" s="12"/>
      <c r="M664" s="12"/>
      <c r="N664" s="12"/>
      <c r="O664" s="12"/>
      <c r="P664" s="12"/>
      <c r="Q664" s="12"/>
      <c r="R664" s="12"/>
      <c r="S664" s="12"/>
      <c r="T664" s="12"/>
      <c r="U664" s="12"/>
      <c r="V664" s="12"/>
      <c r="W664" s="12"/>
      <c r="X664" s="12"/>
      <c r="Y664" s="12"/>
      <c r="Z664" s="12"/>
      <c r="AA664" s="12"/>
      <c r="AB664" s="12"/>
    </row>
    <row r="665" spans="1:28" ht="15.75" customHeight="1" x14ac:dyDescent="0.35">
      <c r="A665" s="12"/>
      <c r="B665" s="12"/>
      <c r="C665" s="12"/>
      <c r="D665" s="12"/>
      <c r="E665" s="12"/>
      <c r="F665" s="12"/>
      <c r="G665" s="12"/>
      <c r="H665" s="194"/>
      <c r="I665" s="12"/>
      <c r="J665" s="12"/>
      <c r="K665" s="12"/>
      <c r="L665" s="12"/>
      <c r="M665" s="12"/>
      <c r="N665" s="12"/>
      <c r="O665" s="12"/>
      <c r="P665" s="12"/>
      <c r="Q665" s="12"/>
      <c r="R665" s="12"/>
      <c r="S665" s="12"/>
      <c r="T665" s="12"/>
      <c r="U665" s="12"/>
      <c r="V665" s="12"/>
      <c r="W665" s="12"/>
      <c r="X665" s="12"/>
      <c r="Y665" s="12"/>
      <c r="Z665" s="12"/>
      <c r="AA665" s="12"/>
      <c r="AB665" s="12"/>
    </row>
    <row r="666" spans="1:28" ht="15.75" customHeight="1" x14ac:dyDescent="0.35">
      <c r="A666" s="12"/>
      <c r="B666" s="12"/>
      <c r="C666" s="12"/>
      <c r="D666" s="12"/>
      <c r="E666" s="12"/>
      <c r="F666" s="12"/>
      <c r="G666" s="12"/>
      <c r="H666" s="194"/>
      <c r="I666" s="12"/>
      <c r="J666" s="12"/>
      <c r="K666" s="12"/>
      <c r="L666" s="12"/>
      <c r="M666" s="12"/>
      <c r="N666" s="12"/>
      <c r="O666" s="12"/>
      <c r="P666" s="12"/>
      <c r="Q666" s="12"/>
      <c r="R666" s="12"/>
      <c r="S666" s="12"/>
      <c r="T666" s="12"/>
      <c r="U666" s="12"/>
      <c r="V666" s="12"/>
      <c r="W666" s="12"/>
      <c r="X666" s="12"/>
      <c r="Y666" s="12"/>
      <c r="Z666" s="12"/>
      <c r="AA666" s="12"/>
      <c r="AB666" s="12"/>
    </row>
    <row r="667" spans="1:28" ht="15.75" customHeight="1" x14ac:dyDescent="0.35">
      <c r="A667" s="12"/>
      <c r="B667" s="12"/>
      <c r="C667" s="12"/>
      <c r="D667" s="12"/>
      <c r="E667" s="12"/>
      <c r="F667" s="12"/>
      <c r="G667" s="12"/>
      <c r="H667" s="194"/>
      <c r="I667" s="12"/>
      <c r="J667" s="12"/>
      <c r="K667" s="12"/>
      <c r="L667" s="12"/>
      <c r="M667" s="12"/>
      <c r="N667" s="12"/>
      <c r="O667" s="12"/>
      <c r="P667" s="12"/>
      <c r="Q667" s="12"/>
      <c r="R667" s="12"/>
      <c r="S667" s="12"/>
      <c r="T667" s="12"/>
      <c r="U667" s="12"/>
      <c r="V667" s="12"/>
      <c r="W667" s="12"/>
      <c r="X667" s="12"/>
      <c r="Y667" s="12"/>
      <c r="Z667" s="12"/>
      <c r="AA667" s="12"/>
      <c r="AB667" s="12"/>
    </row>
    <row r="668" spans="1:28" ht="15.75" customHeight="1" x14ac:dyDescent="0.35">
      <c r="A668" s="12"/>
      <c r="B668" s="12"/>
      <c r="C668" s="12"/>
      <c r="D668" s="12"/>
      <c r="E668" s="12"/>
      <c r="F668" s="12"/>
      <c r="G668" s="12"/>
      <c r="H668" s="194"/>
      <c r="I668" s="12"/>
      <c r="J668" s="12"/>
      <c r="K668" s="12"/>
      <c r="L668" s="12"/>
      <c r="M668" s="12"/>
      <c r="N668" s="12"/>
      <c r="O668" s="12"/>
      <c r="P668" s="12"/>
      <c r="Q668" s="12"/>
      <c r="R668" s="12"/>
      <c r="S668" s="12"/>
      <c r="T668" s="12"/>
      <c r="U668" s="12"/>
      <c r="V668" s="12"/>
      <c r="W668" s="12"/>
      <c r="X668" s="12"/>
      <c r="Y668" s="12"/>
      <c r="Z668" s="12"/>
      <c r="AA668" s="12"/>
      <c r="AB668" s="12"/>
    </row>
    <row r="669" spans="1:28" ht="15.75" customHeight="1" x14ac:dyDescent="0.35">
      <c r="A669" s="12"/>
      <c r="B669" s="12"/>
      <c r="C669" s="12"/>
      <c r="D669" s="12"/>
      <c r="E669" s="12"/>
      <c r="F669" s="12"/>
      <c r="G669" s="12"/>
      <c r="H669" s="194"/>
      <c r="I669" s="12"/>
      <c r="J669" s="12"/>
      <c r="K669" s="12"/>
      <c r="L669" s="12"/>
      <c r="M669" s="12"/>
      <c r="N669" s="12"/>
      <c r="O669" s="12"/>
      <c r="P669" s="12"/>
      <c r="Q669" s="12"/>
      <c r="R669" s="12"/>
      <c r="S669" s="12"/>
      <c r="T669" s="12"/>
      <c r="U669" s="12"/>
      <c r="V669" s="12"/>
      <c r="W669" s="12"/>
      <c r="X669" s="12"/>
      <c r="Y669" s="12"/>
      <c r="Z669" s="12"/>
      <c r="AA669" s="12"/>
      <c r="AB669" s="12"/>
    </row>
    <row r="670" spans="1:28" ht="15.75" customHeight="1" x14ac:dyDescent="0.35">
      <c r="A670" s="12"/>
      <c r="B670" s="12"/>
      <c r="C670" s="12"/>
      <c r="D670" s="12"/>
      <c r="E670" s="12"/>
      <c r="F670" s="12"/>
      <c r="G670" s="12"/>
      <c r="H670" s="194"/>
      <c r="I670" s="12"/>
      <c r="J670" s="12"/>
      <c r="K670" s="12"/>
      <c r="L670" s="12"/>
      <c r="M670" s="12"/>
      <c r="N670" s="12"/>
      <c r="O670" s="12"/>
      <c r="P670" s="12"/>
      <c r="Q670" s="12"/>
      <c r="R670" s="12"/>
      <c r="S670" s="12"/>
      <c r="T670" s="12"/>
      <c r="U670" s="12"/>
      <c r="V670" s="12"/>
      <c r="W670" s="12"/>
      <c r="X670" s="12"/>
      <c r="Y670" s="12"/>
      <c r="Z670" s="12"/>
      <c r="AA670" s="12"/>
      <c r="AB670" s="12"/>
    </row>
    <row r="671" spans="1:28" ht="15.75" customHeight="1" x14ac:dyDescent="0.35">
      <c r="A671" s="12"/>
      <c r="B671" s="12"/>
      <c r="C671" s="12"/>
      <c r="D671" s="12"/>
      <c r="E671" s="12"/>
      <c r="F671" s="12"/>
      <c r="G671" s="12"/>
      <c r="H671" s="194"/>
      <c r="I671" s="12"/>
      <c r="J671" s="12"/>
      <c r="K671" s="12"/>
      <c r="L671" s="12"/>
      <c r="M671" s="12"/>
      <c r="N671" s="12"/>
      <c r="O671" s="12"/>
      <c r="P671" s="12"/>
      <c r="Q671" s="12"/>
      <c r="R671" s="12"/>
      <c r="S671" s="12"/>
      <c r="T671" s="12"/>
      <c r="U671" s="12"/>
      <c r="V671" s="12"/>
      <c r="W671" s="12"/>
      <c r="X671" s="12"/>
      <c r="Y671" s="12"/>
      <c r="Z671" s="12"/>
      <c r="AA671" s="12"/>
      <c r="AB671" s="12"/>
    </row>
    <row r="672" spans="1:28" ht="15.75" customHeight="1" x14ac:dyDescent="0.35">
      <c r="A672" s="12"/>
      <c r="B672" s="12"/>
      <c r="C672" s="12"/>
      <c r="D672" s="12"/>
      <c r="E672" s="12"/>
      <c r="F672" s="12"/>
      <c r="G672" s="12"/>
      <c r="H672" s="194"/>
      <c r="I672" s="12"/>
      <c r="J672" s="12"/>
      <c r="K672" s="12"/>
      <c r="L672" s="12"/>
      <c r="M672" s="12"/>
      <c r="N672" s="12"/>
      <c r="O672" s="12"/>
      <c r="P672" s="12"/>
      <c r="Q672" s="12"/>
      <c r="R672" s="12"/>
      <c r="S672" s="12"/>
      <c r="T672" s="12"/>
      <c r="U672" s="12"/>
      <c r="V672" s="12"/>
      <c r="W672" s="12"/>
      <c r="X672" s="12"/>
      <c r="Y672" s="12"/>
      <c r="Z672" s="12"/>
      <c r="AA672" s="12"/>
      <c r="AB672" s="12"/>
    </row>
    <row r="673" spans="1:28" ht="15.75" customHeight="1" x14ac:dyDescent="0.35">
      <c r="A673" s="12"/>
      <c r="B673" s="12"/>
      <c r="C673" s="12"/>
      <c r="D673" s="12"/>
      <c r="E673" s="12"/>
      <c r="F673" s="12"/>
      <c r="G673" s="12"/>
      <c r="H673" s="194"/>
      <c r="I673" s="12"/>
      <c r="J673" s="12"/>
      <c r="K673" s="12"/>
      <c r="L673" s="12"/>
      <c r="M673" s="12"/>
      <c r="N673" s="12"/>
      <c r="O673" s="12"/>
      <c r="P673" s="12"/>
      <c r="Q673" s="12"/>
      <c r="R673" s="12"/>
      <c r="S673" s="12"/>
      <c r="T673" s="12"/>
      <c r="U673" s="12"/>
      <c r="V673" s="12"/>
      <c r="W673" s="12"/>
      <c r="X673" s="12"/>
      <c r="Y673" s="12"/>
      <c r="Z673" s="12"/>
      <c r="AA673" s="12"/>
      <c r="AB673" s="12"/>
    </row>
    <row r="674" spans="1:28" ht="15.75" customHeight="1" x14ac:dyDescent="0.35">
      <c r="A674" s="12"/>
      <c r="B674" s="12"/>
      <c r="C674" s="12"/>
      <c r="D674" s="12"/>
      <c r="E674" s="12"/>
      <c r="F674" s="12"/>
      <c r="G674" s="12"/>
      <c r="H674" s="194"/>
      <c r="I674" s="12"/>
      <c r="J674" s="12"/>
      <c r="K674" s="12"/>
      <c r="L674" s="12"/>
      <c r="M674" s="12"/>
      <c r="N674" s="12"/>
      <c r="O674" s="12"/>
      <c r="P674" s="12"/>
      <c r="Q674" s="12"/>
      <c r="R674" s="12"/>
      <c r="S674" s="12"/>
      <c r="T674" s="12"/>
      <c r="U674" s="12"/>
      <c r="V674" s="12"/>
      <c r="W674" s="12"/>
      <c r="X674" s="12"/>
      <c r="Y674" s="12"/>
      <c r="Z674" s="12"/>
      <c r="AA674" s="12"/>
      <c r="AB674" s="12"/>
    </row>
    <row r="675" spans="1:28" ht="15.75" customHeight="1" x14ac:dyDescent="0.35">
      <c r="A675" s="12"/>
      <c r="B675" s="12"/>
      <c r="C675" s="12"/>
      <c r="D675" s="12"/>
      <c r="E675" s="12"/>
      <c r="F675" s="12"/>
      <c r="G675" s="12"/>
      <c r="H675" s="194"/>
      <c r="I675" s="12"/>
      <c r="J675" s="12"/>
      <c r="K675" s="12"/>
      <c r="L675" s="12"/>
      <c r="M675" s="12"/>
      <c r="N675" s="12"/>
      <c r="O675" s="12"/>
      <c r="P675" s="12"/>
      <c r="Q675" s="12"/>
      <c r="R675" s="12"/>
      <c r="S675" s="12"/>
      <c r="T675" s="12"/>
      <c r="U675" s="12"/>
      <c r="V675" s="12"/>
      <c r="W675" s="12"/>
      <c r="X675" s="12"/>
      <c r="Y675" s="12"/>
      <c r="Z675" s="12"/>
      <c r="AA675" s="12"/>
      <c r="AB675" s="12"/>
    </row>
    <row r="676" spans="1:28" ht="15.75" customHeight="1" x14ac:dyDescent="0.35">
      <c r="A676" s="12"/>
      <c r="B676" s="12"/>
      <c r="C676" s="12"/>
      <c r="D676" s="12"/>
      <c r="E676" s="12"/>
      <c r="F676" s="12"/>
      <c r="G676" s="12"/>
      <c r="H676" s="194"/>
      <c r="I676" s="12"/>
      <c r="J676" s="12"/>
      <c r="K676" s="12"/>
      <c r="L676" s="12"/>
      <c r="M676" s="12"/>
      <c r="N676" s="12"/>
      <c r="O676" s="12"/>
      <c r="P676" s="12"/>
      <c r="Q676" s="12"/>
      <c r="R676" s="12"/>
      <c r="S676" s="12"/>
      <c r="T676" s="12"/>
      <c r="U676" s="12"/>
      <c r="V676" s="12"/>
      <c r="W676" s="12"/>
      <c r="X676" s="12"/>
      <c r="Y676" s="12"/>
      <c r="Z676" s="12"/>
      <c r="AA676" s="12"/>
      <c r="AB676" s="12"/>
    </row>
    <row r="677" spans="1:28" ht="15.75" customHeight="1" x14ac:dyDescent="0.35">
      <c r="A677" s="12"/>
      <c r="B677" s="12"/>
      <c r="C677" s="12"/>
      <c r="D677" s="12"/>
      <c r="E677" s="12"/>
      <c r="F677" s="12"/>
      <c r="G677" s="12"/>
      <c r="H677" s="194"/>
      <c r="I677" s="12"/>
      <c r="J677" s="12"/>
      <c r="K677" s="12"/>
      <c r="L677" s="12"/>
      <c r="M677" s="12"/>
      <c r="N677" s="12"/>
      <c r="O677" s="12"/>
      <c r="P677" s="12"/>
      <c r="Q677" s="12"/>
      <c r="R677" s="12"/>
      <c r="S677" s="12"/>
      <c r="T677" s="12"/>
      <c r="U677" s="12"/>
      <c r="V677" s="12"/>
      <c r="W677" s="12"/>
      <c r="X677" s="12"/>
      <c r="Y677" s="12"/>
      <c r="Z677" s="12"/>
      <c r="AA677" s="12"/>
      <c r="AB677" s="12"/>
    </row>
    <row r="678" spans="1:28" ht="15.75" customHeight="1" x14ac:dyDescent="0.35">
      <c r="A678" s="12"/>
      <c r="B678" s="12"/>
      <c r="C678" s="12"/>
      <c r="D678" s="12"/>
      <c r="E678" s="12"/>
      <c r="F678" s="12"/>
      <c r="G678" s="12"/>
      <c r="H678" s="194"/>
      <c r="I678" s="12"/>
      <c r="J678" s="12"/>
      <c r="K678" s="12"/>
      <c r="L678" s="12"/>
      <c r="M678" s="12"/>
      <c r="N678" s="12"/>
      <c r="O678" s="12"/>
      <c r="P678" s="12"/>
      <c r="Q678" s="12"/>
      <c r="R678" s="12"/>
      <c r="S678" s="12"/>
      <c r="T678" s="12"/>
      <c r="U678" s="12"/>
      <c r="V678" s="12"/>
      <c r="W678" s="12"/>
      <c r="X678" s="12"/>
      <c r="Y678" s="12"/>
      <c r="Z678" s="12"/>
      <c r="AA678" s="12"/>
      <c r="AB678" s="12"/>
    </row>
    <row r="679" spans="1:28" ht="15.75" customHeight="1" x14ac:dyDescent="0.35">
      <c r="A679" s="12"/>
      <c r="B679" s="12"/>
      <c r="C679" s="12"/>
      <c r="D679" s="12"/>
      <c r="E679" s="12"/>
      <c r="F679" s="12"/>
      <c r="G679" s="12"/>
      <c r="H679" s="194"/>
      <c r="I679" s="12"/>
      <c r="J679" s="12"/>
      <c r="K679" s="12"/>
      <c r="L679" s="12"/>
      <c r="M679" s="12"/>
      <c r="N679" s="12"/>
      <c r="O679" s="12"/>
      <c r="P679" s="12"/>
      <c r="Q679" s="12"/>
      <c r="R679" s="12"/>
      <c r="S679" s="12"/>
      <c r="T679" s="12"/>
      <c r="U679" s="12"/>
      <c r="V679" s="12"/>
      <c r="W679" s="12"/>
      <c r="X679" s="12"/>
      <c r="Y679" s="12"/>
      <c r="Z679" s="12"/>
      <c r="AA679" s="12"/>
      <c r="AB679" s="12"/>
    </row>
    <row r="680" spans="1:28" ht="15.75" customHeight="1" x14ac:dyDescent="0.35">
      <c r="A680" s="12"/>
      <c r="B680" s="12"/>
      <c r="C680" s="12"/>
      <c r="D680" s="12"/>
      <c r="E680" s="12"/>
      <c r="F680" s="12"/>
      <c r="G680" s="12"/>
      <c r="H680" s="194"/>
      <c r="I680" s="12"/>
      <c r="J680" s="12"/>
      <c r="K680" s="12"/>
      <c r="L680" s="12"/>
      <c r="M680" s="12"/>
      <c r="N680" s="12"/>
      <c r="O680" s="12"/>
      <c r="P680" s="12"/>
      <c r="Q680" s="12"/>
      <c r="R680" s="12"/>
      <c r="S680" s="12"/>
      <c r="T680" s="12"/>
      <c r="U680" s="12"/>
      <c r="V680" s="12"/>
      <c r="W680" s="12"/>
      <c r="X680" s="12"/>
      <c r="Y680" s="12"/>
      <c r="Z680" s="12"/>
      <c r="AA680" s="12"/>
      <c r="AB680" s="12"/>
    </row>
    <row r="681" spans="1:28" ht="15.75" customHeight="1" x14ac:dyDescent="0.35">
      <c r="A681" s="12"/>
      <c r="B681" s="12"/>
      <c r="C681" s="12"/>
      <c r="D681" s="12"/>
      <c r="E681" s="12"/>
      <c r="F681" s="12"/>
      <c r="G681" s="12"/>
      <c r="H681" s="194"/>
      <c r="I681" s="12"/>
      <c r="J681" s="12"/>
      <c r="K681" s="12"/>
      <c r="L681" s="12"/>
      <c r="M681" s="12"/>
      <c r="N681" s="12"/>
      <c r="O681" s="12"/>
      <c r="P681" s="12"/>
      <c r="Q681" s="12"/>
      <c r="R681" s="12"/>
      <c r="S681" s="12"/>
      <c r="T681" s="12"/>
      <c r="U681" s="12"/>
      <c r="V681" s="12"/>
      <c r="W681" s="12"/>
      <c r="X681" s="12"/>
      <c r="Y681" s="12"/>
      <c r="Z681" s="12"/>
      <c r="AA681" s="12"/>
      <c r="AB681" s="12"/>
    </row>
    <row r="682" spans="1:28" ht="15.75" customHeight="1" x14ac:dyDescent="0.35">
      <c r="A682" s="12"/>
      <c r="B682" s="12"/>
      <c r="C682" s="12"/>
      <c r="D682" s="12"/>
      <c r="E682" s="12"/>
      <c r="F682" s="12"/>
      <c r="G682" s="12"/>
      <c r="H682" s="194"/>
      <c r="I682" s="12"/>
      <c r="J682" s="12"/>
      <c r="K682" s="12"/>
      <c r="L682" s="12"/>
      <c r="M682" s="12"/>
      <c r="N682" s="12"/>
      <c r="O682" s="12"/>
      <c r="P682" s="12"/>
      <c r="Q682" s="12"/>
      <c r="R682" s="12"/>
      <c r="S682" s="12"/>
      <c r="T682" s="12"/>
      <c r="U682" s="12"/>
      <c r="V682" s="12"/>
      <c r="W682" s="12"/>
      <c r="X682" s="12"/>
      <c r="Y682" s="12"/>
      <c r="Z682" s="12"/>
      <c r="AA682" s="12"/>
      <c r="AB682" s="12"/>
    </row>
    <row r="683" spans="1:28" ht="15.75" customHeight="1" x14ac:dyDescent="0.35">
      <c r="A683" s="12"/>
      <c r="B683" s="12"/>
      <c r="C683" s="12"/>
      <c r="D683" s="12"/>
      <c r="E683" s="12"/>
      <c r="F683" s="12"/>
      <c r="G683" s="12"/>
      <c r="H683" s="194"/>
      <c r="I683" s="12"/>
      <c r="J683" s="12"/>
      <c r="K683" s="12"/>
      <c r="L683" s="12"/>
      <c r="M683" s="12"/>
      <c r="N683" s="12"/>
      <c r="O683" s="12"/>
      <c r="P683" s="12"/>
      <c r="Q683" s="12"/>
      <c r="R683" s="12"/>
      <c r="S683" s="12"/>
      <c r="T683" s="12"/>
      <c r="U683" s="12"/>
      <c r="V683" s="12"/>
      <c r="W683" s="12"/>
      <c r="X683" s="12"/>
      <c r="Y683" s="12"/>
      <c r="Z683" s="12"/>
      <c r="AA683" s="12"/>
      <c r="AB683" s="12"/>
    </row>
    <row r="684" spans="1:28" ht="15.75" customHeight="1" x14ac:dyDescent="0.35">
      <c r="A684" s="12"/>
      <c r="B684" s="12"/>
      <c r="C684" s="12"/>
      <c r="D684" s="12"/>
      <c r="E684" s="12"/>
      <c r="F684" s="12"/>
      <c r="G684" s="12"/>
      <c r="H684" s="194"/>
      <c r="I684" s="12"/>
      <c r="J684" s="12"/>
      <c r="K684" s="12"/>
      <c r="L684" s="12"/>
      <c r="M684" s="12"/>
      <c r="N684" s="12"/>
      <c r="O684" s="12"/>
      <c r="P684" s="12"/>
      <c r="Q684" s="12"/>
      <c r="R684" s="12"/>
      <c r="S684" s="12"/>
      <c r="T684" s="12"/>
      <c r="U684" s="12"/>
      <c r="V684" s="12"/>
      <c r="W684" s="12"/>
      <c r="X684" s="12"/>
      <c r="Y684" s="12"/>
      <c r="Z684" s="12"/>
      <c r="AA684" s="12"/>
      <c r="AB684" s="12"/>
    </row>
    <row r="685" spans="1:28" ht="15.75" customHeight="1" x14ac:dyDescent="0.35">
      <c r="A685" s="12"/>
      <c r="B685" s="12"/>
      <c r="C685" s="12"/>
      <c r="D685" s="12"/>
      <c r="E685" s="12"/>
      <c r="F685" s="12"/>
      <c r="G685" s="12"/>
      <c r="H685" s="194"/>
      <c r="I685" s="12"/>
      <c r="J685" s="12"/>
      <c r="K685" s="12"/>
      <c r="L685" s="12"/>
      <c r="M685" s="12"/>
      <c r="N685" s="12"/>
      <c r="O685" s="12"/>
      <c r="P685" s="12"/>
      <c r="Q685" s="12"/>
      <c r="R685" s="12"/>
      <c r="S685" s="12"/>
      <c r="T685" s="12"/>
      <c r="U685" s="12"/>
      <c r="V685" s="12"/>
      <c r="W685" s="12"/>
      <c r="X685" s="12"/>
      <c r="Y685" s="12"/>
      <c r="Z685" s="12"/>
      <c r="AA685" s="12"/>
      <c r="AB685" s="12"/>
    </row>
    <row r="686" spans="1:28" ht="15.75" customHeight="1" x14ac:dyDescent="0.35">
      <c r="A686" s="12"/>
      <c r="B686" s="12"/>
      <c r="C686" s="12"/>
      <c r="D686" s="12"/>
      <c r="E686" s="12"/>
      <c r="F686" s="12"/>
      <c r="G686" s="12"/>
      <c r="H686" s="194"/>
      <c r="I686" s="12"/>
      <c r="J686" s="12"/>
      <c r="K686" s="12"/>
      <c r="L686" s="12"/>
      <c r="M686" s="12"/>
      <c r="N686" s="12"/>
      <c r="O686" s="12"/>
      <c r="P686" s="12"/>
      <c r="Q686" s="12"/>
      <c r="R686" s="12"/>
      <c r="S686" s="12"/>
      <c r="T686" s="12"/>
      <c r="U686" s="12"/>
      <c r="V686" s="12"/>
      <c r="W686" s="12"/>
      <c r="X686" s="12"/>
      <c r="Y686" s="12"/>
      <c r="Z686" s="12"/>
      <c r="AA686" s="12"/>
      <c r="AB686" s="12"/>
    </row>
    <row r="687" spans="1:28" ht="15.75" customHeight="1" x14ac:dyDescent="0.35">
      <c r="A687" s="12"/>
      <c r="B687" s="12"/>
      <c r="C687" s="12"/>
      <c r="D687" s="12"/>
      <c r="E687" s="12"/>
      <c r="F687" s="12"/>
      <c r="G687" s="12"/>
      <c r="H687" s="194"/>
      <c r="I687" s="12"/>
      <c r="J687" s="12"/>
      <c r="K687" s="12"/>
      <c r="L687" s="12"/>
      <c r="M687" s="12"/>
      <c r="N687" s="12"/>
      <c r="O687" s="12"/>
      <c r="P687" s="12"/>
      <c r="Q687" s="12"/>
      <c r="R687" s="12"/>
      <c r="S687" s="12"/>
      <c r="T687" s="12"/>
      <c r="U687" s="12"/>
      <c r="V687" s="12"/>
      <c r="W687" s="12"/>
      <c r="X687" s="12"/>
      <c r="Y687" s="12"/>
      <c r="Z687" s="12"/>
      <c r="AA687" s="12"/>
      <c r="AB687" s="12"/>
    </row>
    <row r="688" spans="1:28" ht="15.75" customHeight="1" x14ac:dyDescent="0.35">
      <c r="A688" s="12"/>
      <c r="B688" s="12"/>
      <c r="C688" s="12"/>
      <c r="D688" s="12"/>
      <c r="E688" s="12"/>
      <c r="F688" s="12"/>
      <c r="G688" s="12"/>
      <c r="H688" s="194"/>
      <c r="I688" s="12"/>
      <c r="J688" s="12"/>
      <c r="K688" s="12"/>
      <c r="L688" s="12"/>
      <c r="M688" s="12"/>
      <c r="N688" s="12"/>
      <c r="O688" s="12"/>
      <c r="P688" s="12"/>
      <c r="Q688" s="12"/>
      <c r="R688" s="12"/>
      <c r="S688" s="12"/>
      <c r="T688" s="12"/>
      <c r="U688" s="12"/>
      <c r="V688" s="12"/>
      <c r="W688" s="12"/>
      <c r="X688" s="12"/>
      <c r="Y688" s="12"/>
      <c r="Z688" s="12"/>
      <c r="AA688" s="12"/>
      <c r="AB688" s="12"/>
    </row>
    <row r="689" spans="1:28" ht="15.75" customHeight="1" x14ac:dyDescent="0.35">
      <c r="A689" s="12"/>
      <c r="B689" s="12"/>
      <c r="C689" s="12"/>
      <c r="D689" s="12"/>
      <c r="E689" s="12"/>
      <c r="F689" s="12"/>
      <c r="G689" s="12"/>
      <c r="H689" s="194"/>
      <c r="I689" s="12"/>
      <c r="J689" s="12"/>
      <c r="K689" s="12"/>
      <c r="L689" s="12"/>
      <c r="M689" s="12"/>
      <c r="N689" s="12"/>
      <c r="O689" s="12"/>
      <c r="P689" s="12"/>
      <c r="Q689" s="12"/>
      <c r="R689" s="12"/>
      <c r="S689" s="12"/>
      <c r="T689" s="12"/>
      <c r="U689" s="12"/>
      <c r="V689" s="12"/>
      <c r="W689" s="12"/>
      <c r="X689" s="12"/>
      <c r="Y689" s="12"/>
      <c r="Z689" s="12"/>
      <c r="AA689" s="12"/>
      <c r="AB689" s="12"/>
    </row>
    <row r="690" spans="1:28" ht="15.75" customHeight="1" x14ac:dyDescent="0.35">
      <c r="A690" s="12"/>
      <c r="B690" s="12"/>
      <c r="C690" s="12"/>
      <c r="D690" s="12"/>
      <c r="E690" s="12"/>
      <c r="F690" s="12"/>
      <c r="G690" s="12"/>
      <c r="H690" s="194"/>
      <c r="I690" s="12"/>
      <c r="J690" s="12"/>
      <c r="K690" s="12"/>
      <c r="L690" s="12"/>
      <c r="M690" s="12"/>
      <c r="N690" s="12"/>
      <c r="O690" s="12"/>
      <c r="P690" s="12"/>
      <c r="Q690" s="12"/>
      <c r="R690" s="12"/>
      <c r="S690" s="12"/>
      <c r="T690" s="12"/>
      <c r="U690" s="12"/>
      <c r="V690" s="12"/>
      <c r="W690" s="12"/>
      <c r="X690" s="12"/>
      <c r="Y690" s="12"/>
      <c r="Z690" s="12"/>
      <c r="AA690" s="12"/>
      <c r="AB690" s="12"/>
    </row>
    <row r="691" spans="1:28" ht="15.75" customHeight="1" x14ac:dyDescent="0.35">
      <c r="A691" s="12"/>
      <c r="B691" s="12"/>
      <c r="C691" s="12"/>
      <c r="D691" s="12"/>
      <c r="E691" s="12"/>
      <c r="F691" s="12"/>
      <c r="G691" s="12"/>
      <c r="H691" s="194"/>
      <c r="I691" s="12"/>
      <c r="J691" s="12"/>
      <c r="K691" s="12"/>
      <c r="L691" s="12"/>
      <c r="M691" s="12"/>
      <c r="N691" s="12"/>
      <c r="O691" s="12"/>
      <c r="P691" s="12"/>
      <c r="Q691" s="12"/>
      <c r="R691" s="12"/>
      <c r="S691" s="12"/>
      <c r="T691" s="12"/>
      <c r="U691" s="12"/>
      <c r="V691" s="12"/>
      <c r="W691" s="12"/>
      <c r="X691" s="12"/>
      <c r="Y691" s="12"/>
      <c r="Z691" s="12"/>
      <c r="AA691" s="12"/>
      <c r="AB691" s="12"/>
    </row>
    <row r="692" spans="1:28" ht="15.75" customHeight="1" x14ac:dyDescent="0.35">
      <c r="A692" s="12"/>
      <c r="B692" s="12"/>
      <c r="C692" s="12"/>
      <c r="D692" s="12"/>
      <c r="E692" s="12"/>
      <c r="F692" s="12"/>
      <c r="G692" s="12"/>
      <c r="H692" s="194"/>
      <c r="I692" s="12"/>
      <c r="J692" s="12"/>
      <c r="K692" s="12"/>
      <c r="L692" s="12"/>
      <c r="M692" s="12"/>
      <c r="N692" s="12"/>
      <c r="O692" s="12"/>
      <c r="P692" s="12"/>
      <c r="Q692" s="12"/>
      <c r="R692" s="12"/>
      <c r="S692" s="12"/>
      <c r="T692" s="12"/>
      <c r="U692" s="12"/>
      <c r="V692" s="12"/>
      <c r="W692" s="12"/>
      <c r="X692" s="12"/>
      <c r="Y692" s="12"/>
      <c r="Z692" s="12"/>
      <c r="AA692" s="12"/>
      <c r="AB692" s="12"/>
    </row>
    <row r="693" spans="1:28" ht="15.75" customHeight="1" x14ac:dyDescent="0.35">
      <c r="A693" s="12"/>
      <c r="B693" s="12"/>
      <c r="C693" s="12"/>
      <c r="D693" s="12"/>
      <c r="E693" s="12"/>
      <c r="F693" s="12"/>
      <c r="G693" s="12"/>
      <c r="H693" s="194"/>
      <c r="I693" s="12"/>
      <c r="J693" s="12"/>
      <c r="K693" s="12"/>
      <c r="L693" s="12"/>
      <c r="M693" s="12"/>
      <c r="N693" s="12"/>
      <c r="O693" s="12"/>
      <c r="P693" s="12"/>
      <c r="Q693" s="12"/>
      <c r="R693" s="12"/>
      <c r="S693" s="12"/>
      <c r="T693" s="12"/>
      <c r="U693" s="12"/>
      <c r="V693" s="12"/>
      <c r="W693" s="12"/>
      <c r="X693" s="12"/>
      <c r="Y693" s="12"/>
      <c r="Z693" s="12"/>
      <c r="AA693" s="12"/>
      <c r="AB693" s="12"/>
    </row>
    <row r="694" spans="1:28" ht="15.75" customHeight="1" x14ac:dyDescent="0.35">
      <c r="A694" s="12"/>
      <c r="B694" s="12"/>
      <c r="C694" s="12"/>
      <c r="D694" s="12"/>
      <c r="E694" s="12"/>
      <c r="F694" s="12"/>
      <c r="G694" s="12"/>
      <c r="H694" s="194"/>
      <c r="I694" s="12"/>
      <c r="J694" s="12"/>
      <c r="K694" s="12"/>
      <c r="L694" s="12"/>
      <c r="M694" s="12"/>
      <c r="N694" s="12"/>
      <c r="O694" s="12"/>
      <c r="P694" s="12"/>
      <c r="Q694" s="12"/>
      <c r="R694" s="12"/>
      <c r="S694" s="12"/>
      <c r="T694" s="12"/>
      <c r="U694" s="12"/>
      <c r="V694" s="12"/>
      <c r="W694" s="12"/>
      <c r="X694" s="12"/>
      <c r="Y694" s="12"/>
      <c r="Z694" s="12"/>
      <c r="AA694" s="12"/>
      <c r="AB694" s="12"/>
    </row>
    <row r="695" spans="1:28" ht="15.75" customHeight="1" x14ac:dyDescent="0.35">
      <c r="A695" s="12"/>
      <c r="B695" s="12"/>
      <c r="C695" s="12"/>
      <c r="D695" s="12"/>
      <c r="E695" s="12"/>
      <c r="F695" s="12"/>
      <c r="G695" s="12"/>
      <c r="H695" s="194"/>
      <c r="I695" s="12"/>
      <c r="J695" s="12"/>
      <c r="K695" s="12"/>
      <c r="L695" s="12"/>
      <c r="M695" s="12"/>
      <c r="N695" s="12"/>
      <c r="O695" s="12"/>
      <c r="P695" s="12"/>
      <c r="Q695" s="12"/>
      <c r="R695" s="12"/>
      <c r="S695" s="12"/>
      <c r="T695" s="12"/>
      <c r="U695" s="12"/>
      <c r="V695" s="12"/>
      <c r="W695" s="12"/>
      <c r="X695" s="12"/>
      <c r="Y695" s="12"/>
      <c r="Z695" s="12"/>
      <c r="AA695" s="12"/>
      <c r="AB695" s="12"/>
    </row>
    <row r="696" spans="1:28" ht="15.75" customHeight="1" x14ac:dyDescent="0.35">
      <c r="A696" s="12"/>
      <c r="B696" s="12"/>
      <c r="C696" s="12"/>
      <c r="D696" s="12"/>
      <c r="E696" s="12"/>
      <c r="F696" s="12"/>
      <c r="G696" s="12"/>
      <c r="H696" s="194"/>
      <c r="I696" s="12"/>
      <c r="J696" s="12"/>
      <c r="K696" s="12"/>
      <c r="L696" s="12"/>
      <c r="M696" s="12"/>
      <c r="N696" s="12"/>
      <c r="O696" s="12"/>
      <c r="P696" s="12"/>
      <c r="Q696" s="12"/>
      <c r="R696" s="12"/>
      <c r="S696" s="12"/>
      <c r="T696" s="12"/>
      <c r="U696" s="12"/>
      <c r="V696" s="12"/>
      <c r="W696" s="12"/>
      <c r="X696" s="12"/>
      <c r="Y696" s="12"/>
      <c r="Z696" s="12"/>
      <c r="AA696" s="12"/>
      <c r="AB696" s="12"/>
    </row>
    <row r="697" spans="1:28" ht="15.75" customHeight="1" x14ac:dyDescent="0.35">
      <c r="A697" s="12"/>
      <c r="B697" s="12"/>
      <c r="C697" s="12"/>
      <c r="D697" s="12"/>
      <c r="E697" s="12"/>
      <c r="F697" s="12"/>
      <c r="G697" s="12"/>
      <c r="H697" s="194"/>
      <c r="I697" s="12"/>
      <c r="J697" s="12"/>
      <c r="K697" s="12"/>
      <c r="L697" s="12"/>
      <c r="M697" s="12"/>
      <c r="N697" s="12"/>
      <c r="O697" s="12"/>
      <c r="P697" s="12"/>
      <c r="Q697" s="12"/>
      <c r="R697" s="12"/>
      <c r="S697" s="12"/>
      <c r="T697" s="12"/>
      <c r="U697" s="12"/>
      <c r="V697" s="12"/>
      <c r="W697" s="12"/>
      <c r="X697" s="12"/>
      <c r="Y697" s="12"/>
      <c r="Z697" s="12"/>
      <c r="AA697" s="12"/>
      <c r="AB697" s="12"/>
    </row>
    <row r="698" spans="1:28" ht="15.75" customHeight="1" x14ac:dyDescent="0.35">
      <c r="A698" s="12"/>
      <c r="B698" s="12"/>
      <c r="C698" s="12"/>
      <c r="D698" s="12"/>
      <c r="E698" s="12"/>
      <c r="F698" s="12"/>
      <c r="G698" s="12"/>
      <c r="H698" s="194"/>
      <c r="I698" s="12"/>
      <c r="J698" s="12"/>
      <c r="K698" s="12"/>
      <c r="L698" s="12"/>
      <c r="M698" s="12"/>
      <c r="N698" s="12"/>
      <c r="O698" s="12"/>
      <c r="P698" s="12"/>
      <c r="Q698" s="12"/>
      <c r="R698" s="12"/>
      <c r="S698" s="12"/>
      <c r="T698" s="12"/>
      <c r="U698" s="12"/>
      <c r="V698" s="12"/>
      <c r="W698" s="12"/>
      <c r="X698" s="12"/>
      <c r="Y698" s="12"/>
      <c r="Z698" s="12"/>
      <c r="AA698" s="12"/>
      <c r="AB698" s="12"/>
    </row>
    <row r="699" spans="1:28" ht="15.75" customHeight="1" x14ac:dyDescent="0.35">
      <c r="A699" s="12"/>
      <c r="B699" s="12"/>
      <c r="C699" s="12"/>
      <c r="D699" s="12"/>
      <c r="E699" s="12"/>
      <c r="F699" s="12"/>
      <c r="G699" s="12"/>
      <c r="H699" s="194"/>
      <c r="I699" s="12"/>
      <c r="J699" s="12"/>
      <c r="K699" s="12"/>
      <c r="L699" s="12"/>
      <c r="M699" s="12"/>
      <c r="N699" s="12"/>
      <c r="O699" s="12"/>
      <c r="P699" s="12"/>
      <c r="Q699" s="12"/>
      <c r="R699" s="12"/>
      <c r="S699" s="12"/>
      <c r="T699" s="12"/>
      <c r="U699" s="12"/>
      <c r="V699" s="12"/>
      <c r="W699" s="12"/>
      <c r="X699" s="12"/>
      <c r="Y699" s="12"/>
      <c r="Z699" s="12"/>
      <c r="AA699" s="12"/>
      <c r="AB699" s="12"/>
    </row>
    <row r="700" spans="1:28" ht="15.75" customHeight="1" x14ac:dyDescent="0.35">
      <c r="A700" s="12"/>
      <c r="B700" s="12"/>
      <c r="C700" s="12"/>
      <c r="D700" s="12"/>
      <c r="E700" s="12"/>
      <c r="F700" s="12"/>
      <c r="G700" s="12"/>
      <c r="H700" s="194"/>
      <c r="I700" s="12"/>
      <c r="J700" s="12"/>
      <c r="K700" s="12"/>
      <c r="L700" s="12"/>
      <c r="M700" s="12"/>
      <c r="N700" s="12"/>
      <c r="O700" s="12"/>
      <c r="P700" s="12"/>
      <c r="Q700" s="12"/>
      <c r="R700" s="12"/>
      <c r="S700" s="12"/>
      <c r="T700" s="12"/>
      <c r="U700" s="12"/>
      <c r="V700" s="12"/>
      <c r="W700" s="12"/>
      <c r="X700" s="12"/>
      <c r="Y700" s="12"/>
      <c r="Z700" s="12"/>
      <c r="AA700" s="12"/>
      <c r="AB700" s="12"/>
    </row>
    <row r="701" spans="1:28" ht="15.75" customHeight="1" x14ac:dyDescent="0.35">
      <c r="A701" s="12"/>
      <c r="B701" s="12"/>
      <c r="C701" s="12"/>
      <c r="D701" s="12"/>
      <c r="E701" s="12"/>
      <c r="F701" s="12"/>
      <c r="G701" s="12"/>
      <c r="H701" s="194"/>
      <c r="I701" s="12"/>
      <c r="J701" s="12"/>
      <c r="K701" s="12"/>
      <c r="L701" s="12"/>
      <c r="M701" s="12"/>
      <c r="N701" s="12"/>
      <c r="O701" s="12"/>
      <c r="P701" s="12"/>
      <c r="Q701" s="12"/>
      <c r="R701" s="12"/>
      <c r="S701" s="12"/>
      <c r="T701" s="12"/>
      <c r="U701" s="12"/>
      <c r="V701" s="12"/>
      <c r="W701" s="12"/>
      <c r="X701" s="12"/>
      <c r="Y701" s="12"/>
      <c r="Z701" s="12"/>
      <c r="AA701" s="12"/>
      <c r="AB701" s="12"/>
    </row>
    <row r="702" spans="1:28" ht="15.75" customHeight="1" x14ac:dyDescent="0.35">
      <c r="A702" s="12"/>
      <c r="B702" s="12"/>
      <c r="C702" s="12"/>
      <c r="D702" s="12"/>
      <c r="E702" s="12"/>
      <c r="F702" s="12"/>
      <c r="G702" s="12"/>
      <c r="H702" s="194"/>
      <c r="I702" s="12"/>
      <c r="J702" s="12"/>
      <c r="K702" s="12"/>
      <c r="L702" s="12"/>
      <c r="M702" s="12"/>
      <c r="N702" s="12"/>
      <c r="O702" s="12"/>
      <c r="P702" s="12"/>
      <c r="Q702" s="12"/>
      <c r="R702" s="12"/>
      <c r="S702" s="12"/>
      <c r="T702" s="12"/>
      <c r="U702" s="12"/>
      <c r="V702" s="12"/>
      <c r="W702" s="12"/>
      <c r="X702" s="12"/>
      <c r="Y702" s="12"/>
      <c r="Z702" s="12"/>
      <c r="AA702" s="12"/>
      <c r="AB702" s="12"/>
    </row>
    <row r="703" spans="1:28" ht="15.75" customHeight="1" x14ac:dyDescent="0.35">
      <c r="A703" s="12"/>
      <c r="B703" s="12"/>
      <c r="C703" s="12"/>
      <c r="D703" s="12"/>
      <c r="E703" s="12"/>
      <c r="F703" s="12"/>
      <c r="G703" s="12"/>
      <c r="H703" s="194"/>
      <c r="I703" s="12"/>
      <c r="J703" s="12"/>
      <c r="K703" s="12"/>
      <c r="L703" s="12"/>
      <c r="M703" s="12"/>
      <c r="N703" s="12"/>
      <c r="O703" s="12"/>
      <c r="P703" s="12"/>
      <c r="Q703" s="12"/>
      <c r="R703" s="12"/>
      <c r="S703" s="12"/>
      <c r="T703" s="12"/>
      <c r="U703" s="12"/>
      <c r="V703" s="12"/>
      <c r="W703" s="12"/>
      <c r="X703" s="12"/>
      <c r="Y703" s="12"/>
      <c r="Z703" s="12"/>
      <c r="AA703" s="12"/>
      <c r="AB703" s="12"/>
    </row>
    <row r="704" spans="1:28" ht="15.75" customHeight="1" x14ac:dyDescent="0.35">
      <c r="A704" s="12"/>
      <c r="B704" s="12"/>
      <c r="C704" s="12"/>
      <c r="D704" s="12"/>
      <c r="E704" s="12"/>
      <c r="F704" s="12"/>
      <c r="G704" s="12"/>
      <c r="H704" s="194"/>
      <c r="I704" s="12"/>
      <c r="J704" s="12"/>
      <c r="K704" s="12"/>
      <c r="L704" s="12"/>
      <c r="M704" s="12"/>
      <c r="N704" s="12"/>
      <c r="O704" s="12"/>
      <c r="P704" s="12"/>
      <c r="Q704" s="12"/>
      <c r="R704" s="12"/>
      <c r="S704" s="12"/>
      <c r="T704" s="12"/>
      <c r="U704" s="12"/>
      <c r="V704" s="12"/>
      <c r="W704" s="12"/>
      <c r="X704" s="12"/>
      <c r="Y704" s="12"/>
      <c r="Z704" s="12"/>
      <c r="AA704" s="12"/>
      <c r="AB704" s="12"/>
    </row>
    <row r="705" spans="1:28" ht="15.75" customHeight="1" x14ac:dyDescent="0.35">
      <c r="A705" s="12"/>
      <c r="B705" s="12"/>
      <c r="C705" s="12"/>
      <c r="D705" s="12"/>
      <c r="E705" s="12"/>
      <c r="F705" s="12"/>
      <c r="G705" s="12"/>
      <c r="H705" s="194"/>
      <c r="I705" s="12"/>
      <c r="J705" s="12"/>
      <c r="K705" s="12"/>
      <c r="L705" s="12"/>
      <c r="M705" s="12"/>
      <c r="N705" s="12"/>
      <c r="O705" s="12"/>
      <c r="P705" s="12"/>
      <c r="Q705" s="12"/>
      <c r="R705" s="12"/>
      <c r="S705" s="12"/>
      <c r="T705" s="12"/>
      <c r="U705" s="12"/>
      <c r="V705" s="12"/>
      <c r="W705" s="12"/>
      <c r="X705" s="12"/>
      <c r="Y705" s="12"/>
      <c r="Z705" s="12"/>
      <c r="AA705" s="12"/>
      <c r="AB705" s="12"/>
    </row>
    <row r="706" spans="1:28" ht="15.75" customHeight="1" x14ac:dyDescent="0.35">
      <c r="A706" s="12"/>
      <c r="B706" s="12"/>
      <c r="C706" s="12"/>
      <c r="D706" s="12"/>
      <c r="E706" s="12"/>
      <c r="F706" s="12"/>
      <c r="G706" s="12"/>
      <c r="H706" s="194"/>
      <c r="I706" s="12"/>
      <c r="J706" s="12"/>
      <c r="K706" s="12"/>
      <c r="L706" s="12"/>
      <c r="M706" s="12"/>
      <c r="N706" s="12"/>
      <c r="O706" s="12"/>
      <c r="P706" s="12"/>
      <c r="Q706" s="12"/>
      <c r="R706" s="12"/>
      <c r="S706" s="12"/>
      <c r="T706" s="12"/>
      <c r="U706" s="12"/>
      <c r="V706" s="12"/>
      <c r="W706" s="12"/>
      <c r="X706" s="12"/>
      <c r="Y706" s="12"/>
      <c r="Z706" s="12"/>
      <c r="AA706" s="12"/>
      <c r="AB706" s="12"/>
    </row>
    <row r="707" spans="1:28" ht="15.75" customHeight="1" x14ac:dyDescent="0.35">
      <c r="A707" s="12"/>
      <c r="B707" s="12"/>
      <c r="C707" s="12"/>
      <c r="D707" s="12"/>
      <c r="E707" s="12"/>
      <c r="F707" s="12"/>
      <c r="G707" s="12"/>
      <c r="H707" s="194"/>
      <c r="I707" s="12"/>
      <c r="J707" s="12"/>
      <c r="K707" s="12"/>
      <c r="L707" s="12"/>
      <c r="M707" s="12"/>
      <c r="N707" s="12"/>
      <c r="O707" s="12"/>
      <c r="P707" s="12"/>
      <c r="Q707" s="12"/>
      <c r="R707" s="12"/>
      <c r="S707" s="12"/>
      <c r="T707" s="12"/>
      <c r="U707" s="12"/>
      <c r="V707" s="12"/>
      <c r="W707" s="12"/>
      <c r="X707" s="12"/>
      <c r="Y707" s="12"/>
      <c r="Z707" s="12"/>
      <c r="AA707" s="12"/>
      <c r="AB707" s="12"/>
    </row>
    <row r="708" spans="1:28" ht="15.75" customHeight="1" x14ac:dyDescent="0.35">
      <c r="A708" s="12"/>
      <c r="B708" s="12"/>
      <c r="C708" s="12"/>
      <c r="D708" s="12"/>
      <c r="E708" s="12"/>
      <c r="F708" s="12"/>
      <c r="G708" s="12"/>
      <c r="H708" s="194"/>
      <c r="I708" s="12"/>
      <c r="J708" s="12"/>
      <c r="K708" s="12"/>
      <c r="L708" s="12"/>
      <c r="M708" s="12"/>
      <c r="N708" s="12"/>
      <c r="O708" s="12"/>
      <c r="P708" s="12"/>
      <c r="Q708" s="12"/>
      <c r="R708" s="12"/>
      <c r="S708" s="12"/>
      <c r="T708" s="12"/>
      <c r="U708" s="12"/>
      <c r="V708" s="12"/>
      <c r="W708" s="12"/>
      <c r="X708" s="12"/>
      <c r="Y708" s="12"/>
      <c r="Z708" s="12"/>
      <c r="AA708" s="12"/>
      <c r="AB708" s="12"/>
    </row>
    <row r="709" spans="1:28" ht="15.75" customHeight="1" x14ac:dyDescent="0.35">
      <c r="A709" s="12"/>
      <c r="B709" s="12"/>
      <c r="C709" s="12"/>
      <c r="D709" s="12"/>
      <c r="E709" s="12"/>
      <c r="F709" s="12"/>
      <c r="G709" s="12"/>
      <c r="H709" s="194"/>
      <c r="I709" s="12"/>
      <c r="J709" s="12"/>
      <c r="K709" s="12"/>
      <c r="L709" s="12"/>
      <c r="M709" s="12"/>
      <c r="N709" s="12"/>
      <c r="O709" s="12"/>
      <c r="P709" s="12"/>
      <c r="Q709" s="12"/>
      <c r="R709" s="12"/>
      <c r="S709" s="12"/>
      <c r="T709" s="12"/>
      <c r="U709" s="12"/>
      <c r="V709" s="12"/>
      <c r="W709" s="12"/>
      <c r="X709" s="12"/>
      <c r="Y709" s="12"/>
      <c r="Z709" s="12"/>
      <c r="AA709" s="12"/>
      <c r="AB709" s="12"/>
    </row>
    <row r="710" spans="1:28" ht="15.75" customHeight="1" x14ac:dyDescent="0.35">
      <c r="A710" s="12"/>
      <c r="B710" s="12"/>
      <c r="C710" s="12"/>
      <c r="D710" s="12"/>
      <c r="E710" s="12"/>
      <c r="F710" s="12"/>
      <c r="G710" s="12"/>
      <c r="H710" s="194"/>
      <c r="I710" s="12"/>
      <c r="J710" s="12"/>
      <c r="K710" s="12"/>
      <c r="L710" s="12"/>
      <c r="M710" s="12"/>
      <c r="N710" s="12"/>
      <c r="O710" s="12"/>
      <c r="P710" s="12"/>
      <c r="Q710" s="12"/>
      <c r="R710" s="12"/>
      <c r="S710" s="12"/>
      <c r="T710" s="12"/>
      <c r="U710" s="12"/>
      <c r="V710" s="12"/>
      <c r="W710" s="12"/>
      <c r="X710" s="12"/>
      <c r="Y710" s="12"/>
      <c r="Z710" s="12"/>
      <c r="AA710" s="12"/>
      <c r="AB710" s="12"/>
    </row>
    <row r="711" spans="1:28" ht="15.75" customHeight="1" x14ac:dyDescent="0.35">
      <c r="A711" s="12"/>
      <c r="B711" s="12"/>
      <c r="C711" s="12"/>
      <c r="D711" s="12"/>
      <c r="E711" s="12"/>
      <c r="F711" s="12"/>
      <c r="G711" s="12"/>
      <c r="H711" s="194"/>
      <c r="I711" s="12"/>
      <c r="J711" s="12"/>
      <c r="K711" s="12"/>
      <c r="L711" s="12"/>
      <c r="M711" s="12"/>
      <c r="N711" s="12"/>
      <c r="O711" s="12"/>
      <c r="P711" s="12"/>
      <c r="Q711" s="12"/>
      <c r="R711" s="12"/>
      <c r="S711" s="12"/>
      <c r="T711" s="12"/>
      <c r="U711" s="12"/>
      <c r="V711" s="12"/>
      <c r="W711" s="12"/>
      <c r="X711" s="12"/>
      <c r="Y711" s="12"/>
      <c r="Z711" s="12"/>
      <c r="AA711" s="12"/>
      <c r="AB711" s="12"/>
    </row>
    <row r="712" spans="1:28" ht="15.75" customHeight="1" x14ac:dyDescent="0.35">
      <c r="A712" s="12"/>
      <c r="B712" s="12"/>
      <c r="C712" s="12"/>
      <c r="D712" s="12"/>
      <c r="E712" s="12"/>
      <c r="F712" s="12"/>
      <c r="G712" s="12"/>
      <c r="H712" s="194"/>
      <c r="I712" s="12"/>
      <c r="J712" s="12"/>
      <c r="K712" s="12"/>
      <c r="L712" s="12"/>
      <c r="M712" s="12"/>
      <c r="N712" s="12"/>
      <c r="O712" s="12"/>
      <c r="P712" s="12"/>
      <c r="Q712" s="12"/>
      <c r="R712" s="12"/>
      <c r="S712" s="12"/>
      <c r="T712" s="12"/>
      <c r="U712" s="12"/>
      <c r="V712" s="12"/>
      <c r="W712" s="12"/>
      <c r="X712" s="12"/>
      <c r="Y712" s="12"/>
      <c r="Z712" s="12"/>
      <c r="AA712" s="12"/>
      <c r="AB712" s="12"/>
    </row>
    <row r="713" spans="1:28" ht="15.75" customHeight="1" x14ac:dyDescent="0.35">
      <c r="A713" s="12"/>
      <c r="B713" s="12"/>
      <c r="C713" s="12"/>
      <c r="D713" s="12"/>
      <c r="E713" s="12"/>
      <c r="F713" s="12"/>
      <c r="G713" s="12"/>
      <c r="H713" s="194"/>
      <c r="I713" s="12"/>
      <c r="J713" s="12"/>
      <c r="K713" s="12"/>
      <c r="L713" s="12"/>
      <c r="M713" s="12"/>
      <c r="N713" s="12"/>
      <c r="O713" s="12"/>
      <c r="P713" s="12"/>
      <c r="Q713" s="12"/>
      <c r="R713" s="12"/>
      <c r="S713" s="12"/>
      <c r="T713" s="12"/>
      <c r="U713" s="12"/>
      <c r="V713" s="12"/>
      <c r="W713" s="12"/>
      <c r="X713" s="12"/>
      <c r="Y713" s="12"/>
      <c r="Z713" s="12"/>
      <c r="AA713" s="12"/>
      <c r="AB713" s="12"/>
    </row>
    <row r="714" spans="1:28" ht="15.75" customHeight="1" x14ac:dyDescent="0.35">
      <c r="A714" s="12"/>
      <c r="B714" s="12"/>
      <c r="C714" s="12"/>
      <c r="D714" s="12"/>
      <c r="E714" s="12"/>
      <c r="F714" s="12"/>
      <c r="G714" s="12"/>
      <c r="H714" s="194"/>
      <c r="I714" s="12"/>
      <c r="J714" s="12"/>
      <c r="K714" s="12"/>
      <c r="L714" s="12"/>
      <c r="M714" s="12"/>
      <c r="N714" s="12"/>
      <c r="O714" s="12"/>
      <c r="P714" s="12"/>
      <c r="Q714" s="12"/>
      <c r="R714" s="12"/>
      <c r="S714" s="12"/>
      <c r="T714" s="12"/>
      <c r="U714" s="12"/>
      <c r="V714" s="12"/>
      <c r="W714" s="12"/>
      <c r="X714" s="12"/>
      <c r="Y714" s="12"/>
      <c r="Z714" s="12"/>
      <c r="AA714" s="12"/>
      <c r="AB714" s="12"/>
    </row>
    <row r="715" spans="1:28" ht="15.75" customHeight="1" x14ac:dyDescent="0.35">
      <c r="A715" s="12"/>
      <c r="B715" s="12"/>
      <c r="C715" s="12"/>
      <c r="D715" s="12"/>
      <c r="E715" s="12"/>
      <c r="F715" s="12"/>
      <c r="G715" s="12"/>
      <c r="H715" s="194"/>
      <c r="I715" s="12"/>
      <c r="J715" s="12"/>
      <c r="K715" s="12"/>
      <c r="L715" s="12"/>
      <c r="M715" s="12"/>
      <c r="N715" s="12"/>
      <c r="O715" s="12"/>
      <c r="P715" s="12"/>
      <c r="Q715" s="12"/>
      <c r="R715" s="12"/>
      <c r="S715" s="12"/>
      <c r="T715" s="12"/>
      <c r="U715" s="12"/>
      <c r="V715" s="12"/>
      <c r="W715" s="12"/>
      <c r="X715" s="12"/>
      <c r="Y715" s="12"/>
      <c r="Z715" s="12"/>
      <c r="AA715" s="12"/>
      <c r="AB715" s="12"/>
    </row>
    <row r="716" spans="1:28" ht="15.75" customHeight="1" x14ac:dyDescent="0.35">
      <c r="A716" s="12"/>
      <c r="B716" s="12"/>
      <c r="C716" s="12"/>
      <c r="D716" s="12"/>
      <c r="E716" s="12"/>
      <c r="F716" s="12"/>
      <c r="G716" s="12"/>
      <c r="H716" s="194"/>
      <c r="I716" s="12"/>
      <c r="J716" s="12"/>
      <c r="K716" s="12"/>
      <c r="L716" s="12"/>
      <c r="M716" s="12"/>
      <c r="N716" s="12"/>
      <c r="O716" s="12"/>
      <c r="P716" s="12"/>
      <c r="Q716" s="12"/>
      <c r="R716" s="12"/>
      <c r="S716" s="12"/>
      <c r="T716" s="12"/>
      <c r="U716" s="12"/>
      <c r="V716" s="12"/>
      <c r="W716" s="12"/>
      <c r="X716" s="12"/>
      <c r="Y716" s="12"/>
      <c r="Z716" s="12"/>
      <c r="AA716" s="12"/>
      <c r="AB716" s="12"/>
    </row>
    <row r="717" spans="1:28" ht="15.75" customHeight="1" x14ac:dyDescent="0.35">
      <c r="A717" s="12"/>
      <c r="B717" s="12"/>
      <c r="C717" s="12"/>
      <c r="D717" s="12"/>
      <c r="E717" s="12"/>
      <c r="F717" s="12"/>
      <c r="G717" s="12"/>
      <c r="H717" s="194"/>
      <c r="I717" s="12"/>
      <c r="J717" s="12"/>
      <c r="K717" s="12"/>
      <c r="L717" s="12"/>
      <c r="M717" s="12"/>
      <c r="N717" s="12"/>
      <c r="O717" s="12"/>
      <c r="P717" s="12"/>
      <c r="Q717" s="12"/>
      <c r="R717" s="12"/>
      <c r="S717" s="12"/>
      <c r="T717" s="12"/>
      <c r="U717" s="12"/>
      <c r="V717" s="12"/>
      <c r="W717" s="12"/>
      <c r="X717" s="12"/>
      <c r="Y717" s="12"/>
      <c r="Z717" s="12"/>
      <c r="AA717" s="12"/>
      <c r="AB717" s="12"/>
    </row>
    <row r="718" spans="1:28" ht="15.75" customHeight="1" x14ac:dyDescent="0.35">
      <c r="A718" s="12"/>
      <c r="B718" s="12"/>
      <c r="C718" s="12"/>
      <c r="D718" s="12"/>
      <c r="E718" s="12"/>
      <c r="F718" s="12"/>
      <c r="G718" s="12"/>
      <c r="H718" s="194"/>
      <c r="I718" s="12"/>
      <c r="J718" s="12"/>
      <c r="K718" s="12"/>
      <c r="L718" s="12"/>
      <c r="M718" s="12"/>
      <c r="N718" s="12"/>
      <c r="O718" s="12"/>
      <c r="P718" s="12"/>
      <c r="Q718" s="12"/>
      <c r="R718" s="12"/>
      <c r="S718" s="12"/>
      <c r="T718" s="12"/>
      <c r="U718" s="12"/>
      <c r="V718" s="12"/>
      <c r="W718" s="12"/>
      <c r="X718" s="12"/>
      <c r="Y718" s="12"/>
      <c r="Z718" s="12"/>
      <c r="AA718" s="12"/>
      <c r="AB718" s="12"/>
    </row>
    <row r="719" spans="1:28" ht="15.75" customHeight="1" x14ac:dyDescent="0.35">
      <c r="A719" s="12"/>
      <c r="B719" s="12"/>
      <c r="C719" s="12"/>
      <c r="D719" s="12"/>
      <c r="E719" s="12"/>
      <c r="F719" s="12"/>
      <c r="G719" s="12"/>
      <c r="H719" s="194"/>
      <c r="I719" s="12"/>
      <c r="J719" s="12"/>
      <c r="K719" s="12"/>
      <c r="L719" s="12"/>
      <c r="M719" s="12"/>
      <c r="N719" s="12"/>
      <c r="O719" s="12"/>
      <c r="P719" s="12"/>
      <c r="Q719" s="12"/>
      <c r="R719" s="12"/>
      <c r="S719" s="12"/>
      <c r="T719" s="12"/>
      <c r="U719" s="12"/>
      <c r="V719" s="12"/>
      <c r="W719" s="12"/>
      <c r="X719" s="12"/>
      <c r="Y719" s="12"/>
      <c r="Z719" s="12"/>
      <c r="AA719" s="12"/>
      <c r="AB719" s="12"/>
    </row>
    <row r="720" spans="1:28" ht="15.75" customHeight="1" x14ac:dyDescent="0.35">
      <c r="A720" s="12"/>
      <c r="B720" s="12"/>
      <c r="C720" s="12"/>
      <c r="D720" s="12"/>
      <c r="E720" s="12"/>
      <c r="F720" s="12"/>
      <c r="G720" s="12"/>
      <c r="H720" s="194"/>
      <c r="I720" s="12"/>
      <c r="J720" s="12"/>
      <c r="K720" s="12"/>
      <c r="L720" s="12"/>
      <c r="M720" s="12"/>
      <c r="N720" s="12"/>
      <c r="O720" s="12"/>
      <c r="P720" s="12"/>
      <c r="Q720" s="12"/>
      <c r="R720" s="12"/>
      <c r="S720" s="12"/>
      <c r="T720" s="12"/>
      <c r="U720" s="12"/>
      <c r="V720" s="12"/>
      <c r="W720" s="12"/>
      <c r="X720" s="12"/>
      <c r="Y720" s="12"/>
      <c r="Z720" s="12"/>
      <c r="AA720" s="12"/>
      <c r="AB720" s="12"/>
    </row>
    <row r="721" spans="1:28" ht="15.75" customHeight="1" x14ac:dyDescent="0.35">
      <c r="A721" s="12"/>
      <c r="B721" s="12"/>
      <c r="C721" s="12"/>
      <c r="D721" s="12"/>
      <c r="E721" s="12"/>
      <c r="F721" s="12"/>
      <c r="G721" s="12"/>
      <c r="H721" s="194"/>
      <c r="I721" s="12"/>
      <c r="J721" s="12"/>
      <c r="K721" s="12"/>
      <c r="L721" s="12"/>
      <c r="M721" s="12"/>
      <c r="N721" s="12"/>
      <c r="O721" s="12"/>
      <c r="P721" s="12"/>
      <c r="Q721" s="12"/>
      <c r="R721" s="12"/>
      <c r="S721" s="12"/>
      <c r="T721" s="12"/>
      <c r="U721" s="12"/>
      <c r="V721" s="12"/>
      <c r="W721" s="12"/>
      <c r="X721" s="12"/>
      <c r="Y721" s="12"/>
      <c r="Z721" s="12"/>
      <c r="AA721" s="12"/>
      <c r="AB721" s="12"/>
    </row>
    <row r="722" spans="1:28" ht="15.75" customHeight="1" x14ac:dyDescent="0.35">
      <c r="A722" s="12"/>
      <c r="B722" s="12"/>
      <c r="C722" s="12"/>
      <c r="D722" s="12"/>
      <c r="E722" s="12"/>
      <c r="F722" s="12"/>
      <c r="G722" s="12"/>
      <c r="H722" s="194"/>
      <c r="I722" s="12"/>
      <c r="J722" s="12"/>
      <c r="K722" s="12"/>
      <c r="L722" s="12"/>
      <c r="M722" s="12"/>
      <c r="N722" s="12"/>
      <c r="O722" s="12"/>
      <c r="P722" s="12"/>
      <c r="Q722" s="12"/>
      <c r="R722" s="12"/>
      <c r="S722" s="12"/>
      <c r="T722" s="12"/>
      <c r="U722" s="12"/>
      <c r="V722" s="12"/>
      <c r="W722" s="12"/>
      <c r="X722" s="12"/>
      <c r="Y722" s="12"/>
      <c r="Z722" s="12"/>
      <c r="AA722" s="12"/>
      <c r="AB722" s="12"/>
    </row>
    <row r="723" spans="1:28" ht="15.75" customHeight="1" x14ac:dyDescent="0.35">
      <c r="A723" s="12"/>
      <c r="B723" s="12"/>
      <c r="C723" s="12"/>
      <c r="D723" s="12"/>
      <c r="E723" s="12"/>
      <c r="F723" s="12"/>
      <c r="G723" s="12"/>
      <c r="H723" s="194"/>
      <c r="I723" s="12"/>
      <c r="J723" s="12"/>
      <c r="K723" s="12"/>
      <c r="L723" s="12"/>
      <c r="M723" s="12"/>
      <c r="N723" s="12"/>
      <c r="O723" s="12"/>
      <c r="P723" s="12"/>
      <c r="Q723" s="12"/>
      <c r="R723" s="12"/>
      <c r="S723" s="12"/>
      <c r="T723" s="12"/>
      <c r="U723" s="12"/>
      <c r="V723" s="12"/>
      <c r="W723" s="12"/>
      <c r="X723" s="12"/>
      <c r="Y723" s="12"/>
      <c r="Z723" s="12"/>
      <c r="AA723" s="12"/>
      <c r="AB723" s="12"/>
    </row>
    <row r="724" spans="1:28" ht="15.75" customHeight="1" x14ac:dyDescent="0.35">
      <c r="A724" s="12"/>
      <c r="B724" s="12"/>
      <c r="C724" s="12"/>
      <c r="D724" s="12"/>
      <c r="E724" s="12"/>
      <c r="F724" s="12"/>
      <c r="G724" s="12"/>
      <c r="H724" s="194"/>
      <c r="I724" s="12"/>
      <c r="J724" s="12"/>
      <c r="K724" s="12"/>
      <c r="L724" s="12"/>
      <c r="M724" s="12"/>
      <c r="N724" s="12"/>
      <c r="O724" s="12"/>
      <c r="P724" s="12"/>
      <c r="Q724" s="12"/>
      <c r="R724" s="12"/>
      <c r="S724" s="12"/>
      <c r="T724" s="12"/>
      <c r="U724" s="12"/>
      <c r="V724" s="12"/>
      <c r="W724" s="12"/>
      <c r="X724" s="12"/>
      <c r="Y724" s="12"/>
      <c r="Z724" s="12"/>
      <c r="AA724" s="12"/>
      <c r="AB724" s="12"/>
    </row>
    <row r="725" spans="1:28" ht="15.75" customHeight="1" x14ac:dyDescent="0.35">
      <c r="A725" s="12"/>
      <c r="B725" s="12"/>
      <c r="C725" s="12"/>
      <c r="D725" s="12"/>
      <c r="E725" s="12"/>
      <c r="F725" s="12"/>
      <c r="G725" s="12"/>
      <c r="H725" s="194"/>
      <c r="I725" s="12"/>
      <c r="J725" s="12"/>
      <c r="K725" s="12"/>
      <c r="L725" s="12"/>
      <c r="M725" s="12"/>
      <c r="N725" s="12"/>
      <c r="O725" s="12"/>
      <c r="P725" s="12"/>
      <c r="Q725" s="12"/>
      <c r="R725" s="12"/>
      <c r="S725" s="12"/>
      <c r="T725" s="12"/>
      <c r="U725" s="12"/>
      <c r="V725" s="12"/>
      <c r="W725" s="12"/>
      <c r="X725" s="12"/>
      <c r="Y725" s="12"/>
      <c r="Z725" s="12"/>
      <c r="AA725" s="12"/>
      <c r="AB725" s="12"/>
    </row>
    <row r="726" spans="1:28" ht="15.75" customHeight="1" x14ac:dyDescent="0.35">
      <c r="A726" s="12"/>
      <c r="B726" s="12"/>
      <c r="C726" s="12"/>
      <c r="D726" s="12"/>
      <c r="E726" s="12"/>
      <c r="F726" s="12"/>
      <c r="G726" s="12"/>
      <c r="H726" s="194"/>
      <c r="I726" s="12"/>
      <c r="J726" s="12"/>
      <c r="K726" s="12"/>
      <c r="L726" s="12"/>
      <c r="M726" s="12"/>
      <c r="N726" s="12"/>
      <c r="O726" s="12"/>
      <c r="P726" s="12"/>
      <c r="Q726" s="12"/>
      <c r="R726" s="12"/>
      <c r="S726" s="12"/>
      <c r="T726" s="12"/>
      <c r="U726" s="12"/>
      <c r="V726" s="12"/>
      <c r="W726" s="12"/>
      <c r="X726" s="12"/>
      <c r="Y726" s="12"/>
      <c r="Z726" s="12"/>
      <c r="AA726" s="12"/>
      <c r="AB726" s="12"/>
    </row>
    <row r="727" spans="1:28" ht="15.75" customHeight="1" x14ac:dyDescent="0.35">
      <c r="A727" s="12"/>
      <c r="B727" s="12"/>
      <c r="C727" s="12"/>
      <c r="D727" s="12"/>
      <c r="E727" s="12"/>
      <c r="F727" s="12"/>
      <c r="G727" s="12"/>
      <c r="H727" s="194"/>
      <c r="I727" s="12"/>
      <c r="J727" s="12"/>
      <c r="K727" s="12"/>
      <c r="L727" s="12"/>
      <c r="M727" s="12"/>
      <c r="N727" s="12"/>
      <c r="O727" s="12"/>
      <c r="P727" s="12"/>
      <c r="Q727" s="12"/>
      <c r="R727" s="12"/>
      <c r="S727" s="12"/>
      <c r="T727" s="12"/>
      <c r="U727" s="12"/>
      <c r="V727" s="12"/>
      <c r="W727" s="12"/>
      <c r="X727" s="12"/>
      <c r="Y727" s="12"/>
      <c r="Z727" s="12"/>
      <c r="AA727" s="12"/>
      <c r="AB727" s="12"/>
    </row>
    <row r="728" spans="1:28" ht="15.75" customHeight="1" x14ac:dyDescent="0.35">
      <c r="A728" s="12"/>
      <c r="B728" s="12"/>
      <c r="C728" s="12"/>
      <c r="D728" s="12"/>
      <c r="E728" s="12"/>
      <c r="F728" s="12"/>
      <c r="G728" s="12"/>
      <c r="H728" s="194"/>
      <c r="I728" s="12"/>
      <c r="J728" s="12"/>
      <c r="K728" s="12"/>
      <c r="L728" s="12"/>
      <c r="M728" s="12"/>
      <c r="N728" s="12"/>
      <c r="O728" s="12"/>
      <c r="P728" s="12"/>
      <c r="Q728" s="12"/>
      <c r="R728" s="12"/>
      <c r="S728" s="12"/>
      <c r="T728" s="12"/>
      <c r="U728" s="12"/>
      <c r="V728" s="12"/>
      <c r="W728" s="12"/>
      <c r="X728" s="12"/>
      <c r="Y728" s="12"/>
      <c r="Z728" s="12"/>
      <c r="AA728" s="12"/>
      <c r="AB728" s="12"/>
    </row>
    <row r="729" spans="1:28" ht="15.75" customHeight="1" x14ac:dyDescent="0.35">
      <c r="A729" s="12"/>
      <c r="B729" s="12"/>
      <c r="C729" s="12"/>
      <c r="D729" s="12"/>
      <c r="E729" s="12"/>
      <c r="F729" s="12"/>
      <c r="G729" s="12"/>
      <c r="H729" s="194"/>
      <c r="I729" s="12"/>
      <c r="J729" s="12"/>
      <c r="K729" s="12"/>
      <c r="L729" s="12"/>
      <c r="M729" s="12"/>
      <c r="N729" s="12"/>
      <c r="O729" s="12"/>
      <c r="P729" s="12"/>
      <c r="Q729" s="12"/>
      <c r="R729" s="12"/>
      <c r="S729" s="12"/>
      <c r="T729" s="12"/>
      <c r="U729" s="12"/>
      <c r="V729" s="12"/>
      <c r="W729" s="12"/>
      <c r="X729" s="12"/>
      <c r="Y729" s="12"/>
      <c r="Z729" s="12"/>
      <c r="AA729" s="12"/>
      <c r="AB729" s="12"/>
    </row>
    <row r="730" spans="1:28" ht="15.75" customHeight="1" x14ac:dyDescent="0.35">
      <c r="A730" s="12"/>
      <c r="B730" s="12"/>
      <c r="C730" s="12"/>
      <c r="D730" s="12"/>
      <c r="E730" s="12"/>
      <c r="F730" s="12"/>
      <c r="G730" s="12"/>
      <c r="H730" s="194"/>
      <c r="I730" s="12"/>
      <c r="J730" s="12"/>
      <c r="K730" s="12"/>
      <c r="L730" s="12"/>
      <c r="M730" s="12"/>
      <c r="N730" s="12"/>
      <c r="O730" s="12"/>
      <c r="P730" s="12"/>
      <c r="Q730" s="12"/>
      <c r="R730" s="12"/>
      <c r="S730" s="12"/>
      <c r="T730" s="12"/>
      <c r="U730" s="12"/>
      <c r="V730" s="12"/>
      <c r="W730" s="12"/>
      <c r="X730" s="12"/>
      <c r="Y730" s="12"/>
      <c r="Z730" s="12"/>
      <c r="AA730" s="12"/>
      <c r="AB730" s="12"/>
    </row>
    <row r="731" spans="1:28" ht="15.75" customHeight="1" x14ac:dyDescent="0.35">
      <c r="A731" s="12"/>
      <c r="B731" s="12"/>
      <c r="C731" s="12"/>
      <c r="D731" s="12"/>
      <c r="E731" s="12"/>
      <c r="F731" s="12"/>
      <c r="G731" s="12"/>
      <c r="H731" s="194"/>
      <c r="I731" s="12"/>
      <c r="J731" s="12"/>
      <c r="K731" s="12"/>
      <c r="L731" s="12"/>
      <c r="M731" s="12"/>
      <c r="N731" s="12"/>
      <c r="O731" s="12"/>
      <c r="P731" s="12"/>
      <c r="Q731" s="12"/>
      <c r="R731" s="12"/>
      <c r="S731" s="12"/>
      <c r="T731" s="12"/>
      <c r="U731" s="12"/>
      <c r="V731" s="12"/>
      <c r="W731" s="12"/>
      <c r="X731" s="12"/>
      <c r="Y731" s="12"/>
      <c r="Z731" s="12"/>
      <c r="AA731" s="12"/>
      <c r="AB731" s="12"/>
    </row>
    <row r="732" spans="1:28" ht="15.75" customHeight="1" x14ac:dyDescent="0.35">
      <c r="A732" s="12"/>
      <c r="B732" s="12"/>
      <c r="C732" s="12"/>
      <c r="D732" s="12"/>
      <c r="E732" s="12"/>
      <c r="F732" s="12"/>
      <c r="G732" s="12"/>
      <c r="H732" s="194"/>
      <c r="I732" s="12"/>
      <c r="J732" s="12"/>
      <c r="K732" s="12"/>
      <c r="L732" s="12"/>
      <c r="M732" s="12"/>
      <c r="N732" s="12"/>
      <c r="O732" s="12"/>
      <c r="P732" s="12"/>
      <c r="Q732" s="12"/>
      <c r="R732" s="12"/>
      <c r="S732" s="12"/>
      <c r="T732" s="12"/>
      <c r="U732" s="12"/>
      <c r="V732" s="12"/>
      <c r="W732" s="12"/>
      <c r="X732" s="12"/>
      <c r="Y732" s="12"/>
      <c r="Z732" s="12"/>
      <c r="AA732" s="12"/>
      <c r="AB732" s="12"/>
    </row>
    <row r="733" spans="1:28" ht="15.75" customHeight="1" x14ac:dyDescent="0.35">
      <c r="A733" s="12"/>
      <c r="B733" s="12"/>
      <c r="C733" s="12"/>
      <c r="D733" s="12"/>
      <c r="E733" s="12"/>
      <c r="F733" s="12"/>
      <c r="G733" s="12"/>
      <c r="H733" s="194"/>
      <c r="I733" s="12"/>
      <c r="J733" s="12"/>
      <c r="K733" s="12"/>
      <c r="L733" s="12"/>
      <c r="M733" s="12"/>
      <c r="N733" s="12"/>
      <c r="O733" s="12"/>
      <c r="P733" s="12"/>
      <c r="Q733" s="12"/>
      <c r="R733" s="12"/>
      <c r="S733" s="12"/>
      <c r="T733" s="12"/>
      <c r="U733" s="12"/>
      <c r="V733" s="12"/>
      <c r="W733" s="12"/>
      <c r="X733" s="12"/>
      <c r="Y733" s="12"/>
      <c r="Z733" s="12"/>
      <c r="AA733" s="12"/>
      <c r="AB733" s="12"/>
    </row>
    <row r="734" spans="1:28" ht="15.75" customHeight="1" x14ac:dyDescent="0.35">
      <c r="A734" s="12"/>
      <c r="B734" s="12"/>
      <c r="C734" s="12"/>
      <c r="D734" s="12"/>
      <c r="E734" s="12"/>
      <c r="F734" s="12"/>
      <c r="G734" s="12"/>
      <c r="H734" s="194"/>
      <c r="I734" s="12"/>
      <c r="J734" s="12"/>
      <c r="K734" s="12"/>
      <c r="L734" s="12"/>
      <c r="M734" s="12"/>
      <c r="N734" s="12"/>
      <c r="O734" s="12"/>
      <c r="P734" s="12"/>
      <c r="Q734" s="12"/>
      <c r="R734" s="12"/>
      <c r="S734" s="12"/>
      <c r="T734" s="12"/>
      <c r="U734" s="12"/>
      <c r="V734" s="12"/>
      <c r="W734" s="12"/>
      <c r="X734" s="12"/>
      <c r="Y734" s="12"/>
      <c r="Z734" s="12"/>
      <c r="AA734" s="12"/>
      <c r="AB734" s="12"/>
    </row>
    <row r="735" spans="1:28" ht="15.75" customHeight="1" x14ac:dyDescent="0.35">
      <c r="A735" s="12"/>
      <c r="B735" s="12"/>
      <c r="C735" s="12"/>
      <c r="D735" s="12"/>
      <c r="E735" s="12"/>
      <c r="F735" s="12"/>
      <c r="G735" s="12"/>
      <c r="H735" s="194"/>
      <c r="I735" s="12"/>
      <c r="J735" s="12"/>
      <c r="K735" s="12"/>
      <c r="L735" s="12"/>
      <c r="M735" s="12"/>
      <c r="N735" s="12"/>
      <c r="O735" s="12"/>
      <c r="P735" s="12"/>
      <c r="Q735" s="12"/>
      <c r="R735" s="12"/>
      <c r="S735" s="12"/>
      <c r="T735" s="12"/>
      <c r="U735" s="12"/>
      <c r="V735" s="12"/>
      <c r="W735" s="12"/>
      <c r="X735" s="12"/>
      <c r="Y735" s="12"/>
      <c r="Z735" s="12"/>
      <c r="AA735" s="12"/>
      <c r="AB735" s="12"/>
    </row>
    <row r="736" spans="1:28" ht="15.75" customHeight="1" x14ac:dyDescent="0.35">
      <c r="A736" s="12"/>
      <c r="B736" s="12"/>
      <c r="C736" s="12"/>
      <c r="D736" s="12"/>
      <c r="E736" s="12"/>
      <c r="F736" s="12"/>
      <c r="G736" s="12"/>
      <c r="H736" s="194"/>
      <c r="I736" s="12"/>
      <c r="J736" s="12"/>
      <c r="K736" s="12"/>
      <c r="L736" s="12"/>
      <c r="M736" s="12"/>
      <c r="N736" s="12"/>
      <c r="O736" s="12"/>
      <c r="P736" s="12"/>
      <c r="Q736" s="12"/>
      <c r="R736" s="12"/>
      <c r="S736" s="12"/>
      <c r="T736" s="12"/>
      <c r="U736" s="12"/>
      <c r="V736" s="12"/>
      <c r="W736" s="12"/>
      <c r="X736" s="12"/>
      <c r="Y736" s="12"/>
      <c r="Z736" s="12"/>
      <c r="AA736" s="12"/>
      <c r="AB736" s="12"/>
    </row>
    <row r="737" spans="1:28" ht="15.75" customHeight="1" x14ac:dyDescent="0.35">
      <c r="A737" s="12"/>
      <c r="B737" s="12"/>
      <c r="C737" s="12"/>
      <c r="D737" s="12"/>
      <c r="E737" s="12"/>
      <c r="F737" s="12"/>
      <c r="G737" s="12"/>
      <c r="H737" s="194"/>
      <c r="I737" s="12"/>
      <c r="J737" s="12"/>
      <c r="K737" s="12"/>
      <c r="L737" s="12"/>
      <c r="M737" s="12"/>
      <c r="N737" s="12"/>
      <c r="O737" s="12"/>
      <c r="P737" s="12"/>
      <c r="Q737" s="12"/>
      <c r="R737" s="12"/>
      <c r="S737" s="12"/>
      <c r="T737" s="12"/>
      <c r="U737" s="12"/>
      <c r="V737" s="12"/>
      <c r="W737" s="12"/>
      <c r="X737" s="12"/>
      <c r="Y737" s="12"/>
      <c r="Z737" s="12"/>
      <c r="AA737" s="12"/>
      <c r="AB737" s="12"/>
    </row>
    <row r="738" spans="1:28" ht="15.75" customHeight="1" x14ac:dyDescent="0.35">
      <c r="A738" s="12"/>
      <c r="B738" s="12"/>
      <c r="C738" s="12"/>
      <c r="D738" s="12"/>
      <c r="E738" s="12"/>
      <c r="F738" s="12"/>
      <c r="G738" s="12"/>
      <c r="H738" s="194"/>
      <c r="I738" s="12"/>
      <c r="J738" s="12"/>
      <c r="K738" s="12"/>
      <c r="L738" s="12"/>
      <c r="M738" s="12"/>
      <c r="N738" s="12"/>
      <c r="O738" s="12"/>
      <c r="P738" s="12"/>
      <c r="Q738" s="12"/>
      <c r="R738" s="12"/>
      <c r="S738" s="12"/>
      <c r="T738" s="12"/>
      <c r="U738" s="12"/>
      <c r="V738" s="12"/>
      <c r="W738" s="12"/>
      <c r="X738" s="12"/>
      <c r="Y738" s="12"/>
      <c r="Z738" s="12"/>
      <c r="AA738" s="12"/>
      <c r="AB738" s="12"/>
    </row>
    <row r="739" spans="1:28" ht="15.75" customHeight="1" x14ac:dyDescent="0.35">
      <c r="A739" s="12"/>
      <c r="B739" s="12"/>
      <c r="C739" s="12"/>
      <c r="D739" s="12"/>
      <c r="E739" s="12"/>
      <c r="F739" s="12"/>
      <c r="G739" s="12"/>
      <c r="H739" s="194"/>
      <c r="I739" s="12"/>
      <c r="J739" s="12"/>
      <c r="K739" s="12"/>
      <c r="L739" s="12"/>
      <c r="M739" s="12"/>
      <c r="N739" s="12"/>
      <c r="O739" s="12"/>
      <c r="P739" s="12"/>
      <c r="Q739" s="12"/>
      <c r="R739" s="12"/>
      <c r="S739" s="12"/>
      <c r="T739" s="12"/>
      <c r="U739" s="12"/>
      <c r="V739" s="12"/>
      <c r="W739" s="12"/>
      <c r="X739" s="12"/>
      <c r="Y739" s="12"/>
      <c r="Z739" s="12"/>
      <c r="AA739" s="12"/>
      <c r="AB739" s="12"/>
    </row>
    <row r="740" spans="1:28" ht="15.75" customHeight="1" x14ac:dyDescent="0.35">
      <c r="A740" s="12"/>
      <c r="B740" s="12"/>
      <c r="C740" s="12"/>
      <c r="D740" s="12"/>
      <c r="E740" s="12"/>
      <c r="F740" s="12"/>
      <c r="G740" s="12"/>
      <c r="H740" s="194"/>
      <c r="I740" s="12"/>
      <c r="J740" s="12"/>
      <c r="K740" s="12"/>
      <c r="L740" s="12"/>
      <c r="M740" s="12"/>
      <c r="N740" s="12"/>
      <c r="O740" s="12"/>
      <c r="P740" s="12"/>
      <c r="Q740" s="12"/>
      <c r="R740" s="12"/>
      <c r="S740" s="12"/>
      <c r="T740" s="12"/>
      <c r="U740" s="12"/>
      <c r="V740" s="12"/>
      <c r="W740" s="12"/>
      <c r="X740" s="12"/>
      <c r="Y740" s="12"/>
      <c r="Z740" s="12"/>
      <c r="AA740" s="12"/>
      <c r="AB740" s="12"/>
    </row>
    <row r="741" spans="1:28" ht="15.75" customHeight="1" x14ac:dyDescent="0.35">
      <c r="A741" s="12"/>
      <c r="B741" s="12"/>
      <c r="C741" s="12"/>
      <c r="D741" s="12"/>
      <c r="E741" s="12"/>
      <c r="F741" s="12"/>
      <c r="G741" s="12"/>
      <c r="H741" s="194"/>
      <c r="I741" s="12"/>
      <c r="J741" s="12"/>
      <c r="K741" s="12"/>
      <c r="L741" s="12"/>
      <c r="M741" s="12"/>
      <c r="N741" s="12"/>
      <c r="O741" s="12"/>
      <c r="P741" s="12"/>
      <c r="Q741" s="12"/>
      <c r="R741" s="12"/>
      <c r="S741" s="12"/>
      <c r="T741" s="12"/>
      <c r="U741" s="12"/>
      <c r="V741" s="12"/>
      <c r="W741" s="12"/>
      <c r="X741" s="12"/>
      <c r="Y741" s="12"/>
      <c r="Z741" s="12"/>
      <c r="AA741" s="12"/>
      <c r="AB741" s="12"/>
    </row>
    <row r="742" spans="1:28" ht="15.75" customHeight="1" x14ac:dyDescent="0.35">
      <c r="A742" s="12"/>
      <c r="B742" s="12"/>
      <c r="C742" s="12"/>
      <c r="D742" s="12"/>
      <c r="E742" s="12"/>
      <c r="F742" s="12"/>
      <c r="G742" s="12"/>
      <c r="H742" s="194"/>
      <c r="I742" s="12"/>
      <c r="J742" s="12"/>
      <c r="K742" s="12"/>
      <c r="L742" s="12"/>
      <c r="M742" s="12"/>
      <c r="N742" s="12"/>
      <c r="O742" s="12"/>
      <c r="P742" s="12"/>
      <c r="Q742" s="12"/>
      <c r="R742" s="12"/>
      <c r="S742" s="12"/>
      <c r="T742" s="12"/>
      <c r="U742" s="12"/>
      <c r="V742" s="12"/>
      <c r="W742" s="12"/>
      <c r="X742" s="12"/>
      <c r="Y742" s="12"/>
      <c r="Z742" s="12"/>
      <c r="AA742" s="12"/>
      <c r="AB742" s="12"/>
    </row>
    <row r="743" spans="1:28" ht="15.75" customHeight="1" x14ac:dyDescent="0.35">
      <c r="A743" s="12"/>
      <c r="B743" s="12"/>
      <c r="C743" s="12"/>
      <c r="D743" s="12"/>
      <c r="E743" s="12"/>
      <c r="F743" s="12"/>
      <c r="G743" s="12"/>
      <c r="H743" s="194"/>
      <c r="I743" s="12"/>
      <c r="J743" s="12"/>
      <c r="K743" s="12"/>
      <c r="L743" s="12"/>
      <c r="M743" s="12"/>
      <c r="N743" s="12"/>
      <c r="O743" s="12"/>
      <c r="P743" s="12"/>
      <c r="Q743" s="12"/>
      <c r="R743" s="12"/>
      <c r="S743" s="12"/>
      <c r="T743" s="12"/>
      <c r="U743" s="12"/>
      <c r="V743" s="12"/>
      <c r="W743" s="12"/>
      <c r="X743" s="12"/>
      <c r="Y743" s="12"/>
      <c r="Z743" s="12"/>
      <c r="AA743" s="12"/>
      <c r="AB743" s="12"/>
    </row>
    <row r="744" spans="1:28" ht="15.75" customHeight="1" x14ac:dyDescent="0.35">
      <c r="A744" s="12"/>
      <c r="B744" s="12"/>
      <c r="C744" s="12"/>
      <c r="D744" s="12"/>
      <c r="E744" s="12"/>
      <c r="F744" s="12"/>
      <c r="G744" s="12"/>
      <c r="H744" s="194"/>
      <c r="I744" s="12"/>
      <c r="J744" s="12"/>
      <c r="K744" s="12"/>
      <c r="L744" s="12"/>
      <c r="M744" s="12"/>
      <c r="N744" s="12"/>
      <c r="O744" s="12"/>
      <c r="P744" s="12"/>
      <c r="Q744" s="12"/>
      <c r="R744" s="12"/>
      <c r="S744" s="12"/>
      <c r="T744" s="12"/>
      <c r="U744" s="12"/>
      <c r="V744" s="12"/>
      <c r="W744" s="12"/>
      <c r="X744" s="12"/>
      <c r="Y744" s="12"/>
      <c r="Z744" s="12"/>
      <c r="AA744" s="12"/>
      <c r="AB744" s="12"/>
    </row>
    <row r="745" spans="1:28" ht="15.75" customHeight="1" x14ac:dyDescent="0.35">
      <c r="A745" s="12"/>
      <c r="B745" s="12"/>
      <c r="C745" s="12"/>
      <c r="D745" s="12"/>
      <c r="E745" s="12"/>
      <c r="F745" s="12"/>
      <c r="G745" s="12"/>
      <c r="H745" s="194"/>
      <c r="I745" s="12"/>
      <c r="J745" s="12"/>
      <c r="K745" s="12"/>
      <c r="L745" s="12"/>
      <c r="M745" s="12"/>
      <c r="N745" s="12"/>
      <c r="O745" s="12"/>
      <c r="P745" s="12"/>
      <c r="Q745" s="12"/>
      <c r="R745" s="12"/>
      <c r="S745" s="12"/>
      <c r="T745" s="12"/>
      <c r="U745" s="12"/>
      <c r="V745" s="12"/>
      <c r="W745" s="12"/>
      <c r="X745" s="12"/>
      <c r="Y745" s="12"/>
      <c r="Z745" s="12"/>
      <c r="AA745" s="12"/>
      <c r="AB745" s="12"/>
    </row>
    <row r="746" spans="1:28" ht="15.75" customHeight="1" x14ac:dyDescent="0.35">
      <c r="A746" s="12"/>
      <c r="B746" s="12"/>
      <c r="C746" s="12"/>
      <c r="D746" s="12"/>
      <c r="E746" s="12"/>
      <c r="F746" s="12"/>
      <c r="G746" s="12"/>
      <c r="H746" s="194"/>
      <c r="I746" s="12"/>
      <c r="J746" s="12"/>
      <c r="K746" s="12"/>
      <c r="L746" s="12"/>
      <c r="M746" s="12"/>
      <c r="N746" s="12"/>
      <c r="O746" s="12"/>
      <c r="P746" s="12"/>
      <c r="Q746" s="12"/>
      <c r="R746" s="12"/>
      <c r="S746" s="12"/>
      <c r="T746" s="12"/>
      <c r="U746" s="12"/>
      <c r="V746" s="12"/>
      <c r="W746" s="12"/>
      <c r="X746" s="12"/>
      <c r="Y746" s="12"/>
      <c r="Z746" s="12"/>
      <c r="AA746" s="12"/>
      <c r="AB746" s="12"/>
    </row>
    <row r="747" spans="1:28" ht="15.75" customHeight="1" x14ac:dyDescent="0.35">
      <c r="A747" s="12"/>
      <c r="B747" s="12"/>
      <c r="C747" s="12"/>
      <c r="D747" s="12"/>
      <c r="E747" s="12"/>
      <c r="F747" s="12"/>
      <c r="G747" s="12"/>
      <c r="H747" s="194"/>
      <c r="I747" s="12"/>
      <c r="J747" s="12"/>
      <c r="K747" s="12"/>
      <c r="L747" s="12"/>
      <c r="M747" s="12"/>
      <c r="N747" s="12"/>
      <c r="O747" s="12"/>
      <c r="P747" s="12"/>
      <c r="Q747" s="12"/>
      <c r="R747" s="12"/>
      <c r="S747" s="12"/>
      <c r="T747" s="12"/>
      <c r="U747" s="12"/>
      <c r="V747" s="12"/>
      <c r="W747" s="12"/>
      <c r="X747" s="12"/>
      <c r="Y747" s="12"/>
      <c r="Z747" s="12"/>
      <c r="AA747" s="12"/>
      <c r="AB747" s="12"/>
    </row>
    <row r="748" spans="1:28" ht="15.75" customHeight="1" x14ac:dyDescent="0.35">
      <c r="A748" s="12"/>
      <c r="B748" s="12"/>
      <c r="C748" s="12"/>
      <c r="D748" s="12"/>
      <c r="E748" s="12"/>
      <c r="F748" s="12"/>
      <c r="G748" s="12"/>
      <c r="H748" s="194"/>
      <c r="I748" s="12"/>
      <c r="J748" s="12"/>
      <c r="K748" s="12"/>
      <c r="L748" s="12"/>
      <c r="M748" s="12"/>
      <c r="N748" s="12"/>
      <c r="O748" s="12"/>
      <c r="P748" s="12"/>
      <c r="Q748" s="12"/>
      <c r="R748" s="12"/>
      <c r="S748" s="12"/>
      <c r="T748" s="12"/>
      <c r="U748" s="12"/>
      <c r="V748" s="12"/>
      <c r="W748" s="12"/>
      <c r="X748" s="12"/>
      <c r="Y748" s="12"/>
      <c r="Z748" s="12"/>
      <c r="AA748" s="12"/>
      <c r="AB748" s="12"/>
    </row>
    <row r="749" spans="1:28" ht="15.75" customHeight="1" x14ac:dyDescent="0.35">
      <c r="A749" s="12"/>
      <c r="B749" s="12"/>
      <c r="C749" s="12"/>
      <c r="D749" s="12"/>
      <c r="E749" s="12"/>
      <c r="F749" s="12"/>
      <c r="G749" s="12"/>
      <c r="H749" s="194"/>
      <c r="I749" s="12"/>
      <c r="J749" s="12"/>
      <c r="K749" s="12"/>
      <c r="L749" s="12"/>
      <c r="M749" s="12"/>
      <c r="N749" s="12"/>
      <c r="O749" s="12"/>
      <c r="P749" s="12"/>
      <c r="Q749" s="12"/>
      <c r="R749" s="12"/>
      <c r="S749" s="12"/>
      <c r="T749" s="12"/>
      <c r="U749" s="12"/>
      <c r="V749" s="12"/>
      <c r="W749" s="12"/>
      <c r="X749" s="12"/>
      <c r="Y749" s="12"/>
      <c r="Z749" s="12"/>
      <c r="AA749" s="12"/>
      <c r="AB749" s="12"/>
    </row>
    <row r="750" spans="1:28" ht="15.75" customHeight="1" x14ac:dyDescent="0.35">
      <c r="A750" s="12"/>
      <c r="B750" s="12"/>
      <c r="C750" s="12"/>
      <c r="D750" s="12"/>
      <c r="E750" s="12"/>
      <c r="F750" s="12"/>
      <c r="G750" s="12"/>
      <c r="H750" s="194"/>
      <c r="I750" s="12"/>
      <c r="J750" s="12"/>
      <c r="K750" s="12"/>
      <c r="L750" s="12"/>
      <c r="M750" s="12"/>
      <c r="N750" s="12"/>
      <c r="O750" s="12"/>
      <c r="P750" s="12"/>
      <c r="Q750" s="12"/>
      <c r="R750" s="12"/>
      <c r="S750" s="12"/>
      <c r="T750" s="12"/>
      <c r="U750" s="12"/>
      <c r="V750" s="12"/>
      <c r="W750" s="12"/>
      <c r="X750" s="12"/>
      <c r="Y750" s="12"/>
      <c r="Z750" s="12"/>
      <c r="AA750" s="12"/>
      <c r="AB750" s="12"/>
    </row>
    <row r="751" spans="1:28" ht="15.75" customHeight="1" x14ac:dyDescent="0.35">
      <c r="A751" s="12"/>
      <c r="B751" s="12"/>
      <c r="C751" s="12"/>
      <c r="D751" s="12"/>
      <c r="E751" s="12"/>
      <c r="F751" s="12"/>
      <c r="G751" s="12"/>
      <c r="H751" s="194"/>
      <c r="I751" s="12"/>
      <c r="J751" s="12"/>
      <c r="K751" s="12"/>
      <c r="L751" s="12"/>
      <c r="M751" s="12"/>
      <c r="N751" s="12"/>
      <c r="O751" s="12"/>
      <c r="P751" s="12"/>
      <c r="Q751" s="12"/>
      <c r="R751" s="12"/>
      <c r="S751" s="12"/>
      <c r="T751" s="12"/>
      <c r="U751" s="12"/>
      <c r="V751" s="12"/>
      <c r="W751" s="12"/>
      <c r="X751" s="12"/>
      <c r="Y751" s="12"/>
      <c r="Z751" s="12"/>
      <c r="AA751" s="12"/>
      <c r="AB751" s="12"/>
    </row>
    <row r="752" spans="1:28" ht="15.75" customHeight="1" x14ac:dyDescent="0.35">
      <c r="A752" s="12"/>
      <c r="B752" s="12"/>
      <c r="C752" s="12"/>
      <c r="D752" s="12"/>
      <c r="E752" s="12"/>
      <c r="F752" s="12"/>
      <c r="G752" s="12"/>
      <c r="H752" s="194"/>
      <c r="I752" s="12"/>
      <c r="J752" s="12"/>
      <c r="K752" s="12"/>
      <c r="L752" s="12"/>
      <c r="M752" s="12"/>
      <c r="N752" s="12"/>
      <c r="O752" s="12"/>
      <c r="P752" s="12"/>
      <c r="Q752" s="12"/>
      <c r="R752" s="12"/>
      <c r="S752" s="12"/>
      <c r="T752" s="12"/>
      <c r="U752" s="12"/>
      <c r="V752" s="12"/>
      <c r="W752" s="12"/>
      <c r="X752" s="12"/>
      <c r="Y752" s="12"/>
      <c r="Z752" s="12"/>
      <c r="AA752" s="12"/>
      <c r="AB752" s="12"/>
    </row>
    <row r="753" spans="1:28" ht="15.75" customHeight="1" x14ac:dyDescent="0.35">
      <c r="A753" s="12"/>
      <c r="B753" s="12"/>
      <c r="C753" s="12"/>
      <c r="D753" s="12"/>
      <c r="E753" s="12"/>
      <c r="F753" s="12"/>
      <c r="G753" s="12"/>
      <c r="H753" s="194"/>
      <c r="I753" s="12"/>
      <c r="J753" s="12"/>
      <c r="K753" s="12"/>
      <c r="L753" s="12"/>
      <c r="M753" s="12"/>
      <c r="N753" s="12"/>
      <c r="O753" s="12"/>
      <c r="P753" s="12"/>
      <c r="Q753" s="12"/>
      <c r="R753" s="12"/>
      <c r="S753" s="12"/>
      <c r="T753" s="12"/>
      <c r="U753" s="12"/>
      <c r="V753" s="12"/>
      <c r="W753" s="12"/>
      <c r="X753" s="12"/>
      <c r="Y753" s="12"/>
      <c r="Z753" s="12"/>
      <c r="AA753" s="12"/>
      <c r="AB753" s="12"/>
    </row>
    <row r="754" spans="1:28" ht="15.75" customHeight="1" x14ac:dyDescent="0.35">
      <c r="A754" s="12"/>
      <c r="B754" s="12"/>
      <c r="C754" s="12"/>
      <c r="D754" s="12"/>
      <c r="E754" s="12"/>
      <c r="F754" s="12"/>
      <c r="G754" s="12"/>
      <c r="H754" s="194"/>
      <c r="I754" s="12"/>
      <c r="J754" s="12"/>
      <c r="K754" s="12"/>
      <c r="L754" s="12"/>
      <c r="M754" s="12"/>
      <c r="N754" s="12"/>
      <c r="O754" s="12"/>
      <c r="P754" s="12"/>
      <c r="Q754" s="12"/>
      <c r="R754" s="12"/>
      <c r="S754" s="12"/>
      <c r="T754" s="12"/>
      <c r="U754" s="12"/>
      <c r="V754" s="12"/>
      <c r="W754" s="12"/>
      <c r="X754" s="12"/>
      <c r="Y754" s="12"/>
      <c r="Z754" s="12"/>
      <c r="AA754" s="12"/>
      <c r="AB754" s="12"/>
    </row>
    <row r="755" spans="1:28" ht="15.75" customHeight="1" x14ac:dyDescent="0.35">
      <c r="A755" s="12"/>
      <c r="B755" s="12"/>
      <c r="C755" s="12"/>
      <c r="D755" s="12"/>
      <c r="E755" s="12"/>
      <c r="F755" s="12"/>
      <c r="G755" s="12"/>
      <c r="H755" s="194"/>
      <c r="I755" s="12"/>
      <c r="J755" s="12"/>
      <c r="K755" s="12"/>
      <c r="L755" s="12"/>
      <c r="M755" s="12"/>
      <c r="N755" s="12"/>
      <c r="O755" s="12"/>
      <c r="P755" s="12"/>
      <c r="Q755" s="12"/>
      <c r="R755" s="12"/>
      <c r="S755" s="12"/>
      <c r="T755" s="12"/>
      <c r="U755" s="12"/>
      <c r="V755" s="12"/>
      <c r="W755" s="12"/>
      <c r="X755" s="12"/>
      <c r="Y755" s="12"/>
      <c r="Z755" s="12"/>
      <c r="AA755" s="12"/>
      <c r="AB755" s="12"/>
    </row>
    <row r="756" spans="1:28" ht="15.75" customHeight="1" x14ac:dyDescent="0.35">
      <c r="A756" s="12"/>
      <c r="B756" s="12"/>
      <c r="C756" s="12"/>
      <c r="D756" s="12"/>
      <c r="E756" s="12"/>
      <c r="F756" s="12"/>
      <c r="G756" s="12"/>
      <c r="H756" s="194"/>
      <c r="I756" s="12"/>
      <c r="J756" s="12"/>
      <c r="K756" s="12"/>
      <c r="L756" s="12"/>
      <c r="M756" s="12"/>
      <c r="N756" s="12"/>
      <c r="O756" s="12"/>
      <c r="P756" s="12"/>
      <c r="Q756" s="12"/>
      <c r="R756" s="12"/>
      <c r="S756" s="12"/>
      <c r="T756" s="12"/>
      <c r="U756" s="12"/>
      <c r="V756" s="12"/>
      <c r="W756" s="12"/>
      <c r="X756" s="12"/>
      <c r="Y756" s="12"/>
      <c r="Z756" s="12"/>
      <c r="AA756" s="12"/>
      <c r="AB756" s="12"/>
    </row>
    <row r="757" spans="1:28" ht="15.75" customHeight="1" x14ac:dyDescent="0.35">
      <c r="A757" s="12"/>
      <c r="B757" s="12"/>
      <c r="C757" s="12"/>
      <c r="D757" s="12"/>
      <c r="E757" s="12"/>
      <c r="F757" s="12"/>
      <c r="G757" s="12"/>
      <c r="H757" s="194"/>
      <c r="I757" s="12"/>
      <c r="J757" s="12"/>
      <c r="K757" s="12"/>
      <c r="L757" s="12"/>
      <c r="M757" s="12"/>
      <c r="N757" s="12"/>
      <c r="O757" s="12"/>
      <c r="P757" s="12"/>
      <c r="Q757" s="12"/>
      <c r="R757" s="12"/>
      <c r="S757" s="12"/>
      <c r="T757" s="12"/>
      <c r="U757" s="12"/>
      <c r="V757" s="12"/>
      <c r="W757" s="12"/>
      <c r="X757" s="12"/>
      <c r="Y757" s="12"/>
      <c r="Z757" s="12"/>
      <c r="AA757" s="12"/>
      <c r="AB757" s="12"/>
    </row>
    <row r="758" spans="1:28" ht="15.75" customHeight="1" x14ac:dyDescent="0.35">
      <c r="A758" s="12"/>
      <c r="B758" s="12"/>
      <c r="C758" s="12"/>
      <c r="D758" s="12"/>
      <c r="E758" s="12"/>
      <c r="F758" s="12"/>
      <c r="G758" s="12"/>
      <c r="H758" s="194"/>
      <c r="I758" s="12"/>
      <c r="J758" s="12"/>
      <c r="K758" s="12"/>
      <c r="L758" s="12"/>
      <c r="M758" s="12"/>
      <c r="N758" s="12"/>
      <c r="O758" s="12"/>
      <c r="P758" s="12"/>
      <c r="Q758" s="12"/>
      <c r="R758" s="12"/>
      <c r="S758" s="12"/>
      <c r="T758" s="12"/>
      <c r="U758" s="12"/>
      <c r="V758" s="12"/>
      <c r="W758" s="12"/>
      <c r="X758" s="12"/>
      <c r="Y758" s="12"/>
      <c r="Z758" s="12"/>
      <c r="AA758" s="12"/>
      <c r="AB758" s="12"/>
    </row>
    <row r="759" spans="1:28" ht="15.75" customHeight="1" x14ac:dyDescent="0.35">
      <c r="A759" s="12"/>
      <c r="B759" s="12"/>
      <c r="C759" s="12"/>
      <c r="D759" s="12"/>
      <c r="E759" s="12"/>
      <c r="F759" s="12"/>
      <c r="G759" s="12"/>
      <c r="H759" s="194"/>
      <c r="I759" s="12"/>
      <c r="J759" s="12"/>
      <c r="K759" s="12"/>
      <c r="L759" s="12"/>
      <c r="M759" s="12"/>
      <c r="N759" s="12"/>
      <c r="O759" s="12"/>
      <c r="P759" s="12"/>
      <c r="Q759" s="12"/>
      <c r="R759" s="12"/>
      <c r="S759" s="12"/>
      <c r="T759" s="12"/>
      <c r="U759" s="12"/>
      <c r="V759" s="12"/>
      <c r="W759" s="12"/>
      <c r="X759" s="12"/>
      <c r="Y759" s="12"/>
      <c r="Z759" s="12"/>
      <c r="AA759" s="12"/>
      <c r="AB759" s="12"/>
    </row>
    <row r="760" spans="1:28" ht="15.75" customHeight="1" x14ac:dyDescent="0.35">
      <c r="A760" s="12"/>
      <c r="B760" s="12"/>
      <c r="C760" s="12"/>
      <c r="D760" s="12"/>
      <c r="E760" s="12"/>
      <c r="F760" s="12"/>
      <c r="G760" s="12"/>
      <c r="H760" s="194"/>
      <c r="I760" s="12"/>
      <c r="J760" s="12"/>
      <c r="K760" s="12"/>
      <c r="L760" s="12"/>
      <c r="M760" s="12"/>
      <c r="N760" s="12"/>
      <c r="O760" s="12"/>
      <c r="P760" s="12"/>
      <c r="Q760" s="12"/>
      <c r="R760" s="12"/>
      <c r="S760" s="12"/>
      <c r="T760" s="12"/>
      <c r="U760" s="12"/>
      <c r="V760" s="12"/>
      <c r="W760" s="12"/>
      <c r="X760" s="12"/>
      <c r="Y760" s="12"/>
      <c r="Z760" s="12"/>
      <c r="AA760" s="12"/>
      <c r="AB760" s="12"/>
    </row>
    <row r="761" spans="1:28" ht="15.75" customHeight="1" x14ac:dyDescent="0.35">
      <c r="A761" s="12"/>
      <c r="B761" s="12"/>
      <c r="C761" s="12"/>
      <c r="D761" s="12"/>
      <c r="E761" s="12"/>
      <c r="F761" s="12"/>
      <c r="G761" s="12"/>
      <c r="H761" s="194"/>
      <c r="I761" s="12"/>
      <c r="J761" s="12"/>
      <c r="K761" s="12"/>
      <c r="L761" s="12"/>
      <c r="M761" s="12"/>
      <c r="N761" s="12"/>
      <c r="O761" s="12"/>
      <c r="P761" s="12"/>
      <c r="Q761" s="12"/>
      <c r="R761" s="12"/>
      <c r="S761" s="12"/>
      <c r="T761" s="12"/>
      <c r="U761" s="12"/>
      <c r="V761" s="12"/>
      <c r="W761" s="12"/>
      <c r="X761" s="12"/>
      <c r="Y761" s="12"/>
      <c r="Z761" s="12"/>
      <c r="AA761" s="12"/>
      <c r="AB761" s="12"/>
    </row>
    <row r="762" spans="1:28" ht="15.75" customHeight="1" x14ac:dyDescent="0.35">
      <c r="A762" s="12"/>
      <c r="B762" s="12"/>
      <c r="C762" s="12"/>
      <c r="D762" s="12"/>
      <c r="E762" s="12"/>
      <c r="F762" s="12"/>
      <c r="G762" s="12"/>
      <c r="H762" s="194"/>
      <c r="I762" s="12"/>
      <c r="J762" s="12"/>
      <c r="K762" s="12"/>
      <c r="L762" s="12"/>
      <c r="M762" s="12"/>
      <c r="N762" s="12"/>
      <c r="O762" s="12"/>
      <c r="P762" s="12"/>
      <c r="Q762" s="12"/>
      <c r="R762" s="12"/>
      <c r="S762" s="12"/>
      <c r="T762" s="12"/>
      <c r="U762" s="12"/>
      <c r="V762" s="12"/>
      <c r="W762" s="12"/>
      <c r="X762" s="12"/>
      <c r="Y762" s="12"/>
      <c r="Z762" s="12"/>
      <c r="AA762" s="12"/>
      <c r="AB762" s="12"/>
    </row>
    <row r="763" spans="1:28" ht="15.75" customHeight="1" x14ac:dyDescent="0.35">
      <c r="A763" s="12"/>
      <c r="B763" s="12"/>
      <c r="C763" s="12"/>
      <c r="D763" s="12"/>
      <c r="E763" s="12"/>
      <c r="F763" s="12"/>
      <c r="G763" s="12"/>
      <c r="H763" s="194"/>
      <c r="I763" s="12"/>
      <c r="J763" s="12"/>
      <c r="K763" s="12"/>
      <c r="L763" s="12"/>
      <c r="M763" s="12"/>
      <c r="N763" s="12"/>
      <c r="O763" s="12"/>
      <c r="P763" s="12"/>
      <c r="Q763" s="12"/>
      <c r="R763" s="12"/>
      <c r="S763" s="12"/>
      <c r="T763" s="12"/>
      <c r="U763" s="12"/>
      <c r="V763" s="12"/>
      <c r="W763" s="12"/>
      <c r="X763" s="12"/>
      <c r="Y763" s="12"/>
      <c r="Z763" s="12"/>
      <c r="AA763" s="12"/>
      <c r="AB763" s="12"/>
    </row>
    <row r="764" spans="1:28" ht="15.75" customHeight="1" x14ac:dyDescent="0.35">
      <c r="A764" s="12"/>
      <c r="B764" s="12"/>
      <c r="C764" s="12"/>
      <c r="D764" s="12"/>
      <c r="E764" s="12"/>
      <c r="F764" s="12"/>
      <c r="G764" s="12"/>
      <c r="H764" s="194"/>
      <c r="I764" s="12"/>
      <c r="J764" s="12"/>
      <c r="K764" s="12"/>
      <c r="L764" s="12"/>
      <c r="M764" s="12"/>
      <c r="N764" s="12"/>
      <c r="O764" s="12"/>
      <c r="P764" s="12"/>
      <c r="Q764" s="12"/>
      <c r="R764" s="12"/>
      <c r="S764" s="12"/>
      <c r="T764" s="12"/>
      <c r="U764" s="12"/>
      <c r="V764" s="12"/>
      <c r="W764" s="12"/>
      <c r="X764" s="12"/>
      <c r="Y764" s="12"/>
      <c r="Z764" s="12"/>
      <c r="AA764" s="12"/>
      <c r="AB764" s="12"/>
    </row>
    <row r="765" spans="1:28" ht="15.75" customHeight="1" x14ac:dyDescent="0.35">
      <c r="A765" s="12"/>
      <c r="B765" s="12"/>
      <c r="C765" s="12"/>
      <c r="D765" s="12"/>
      <c r="E765" s="12"/>
      <c r="F765" s="12"/>
      <c r="G765" s="12"/>
      <c r="H765" s="194"/>
      <c r="I765" s="12"/>
      <c r="J765" s="12"/>
      <c r="K765" s="12"/>
      <c r="L765" s="12"/>
      <c r="M765" s="12"/>
      <c r="N765" s="12"/>
      <c r="O765" s="12"/>
      <c r="P765" s="12"/>
      <c r="Q765" s="12"/>
      <c r="R765" s="12"/>
      <c r="S765" s="12"/>
      <c r="T765" s="12"/>
      <c r="U765" s="12"/>
      <c r="V765" s="12"/>
      <c r="W765" s="12"/>
      <c r="X765" s="12"/>
      <c r="Y765" s="12"/>
      <c r="Z765" s="12"/>
      <c r="AA765" s="12"/>
      <c r="AB765" s="12"/>
    </row>
    <row r="766" spans="1:28" ht="15.75" customHeight="1" x14ac:dyDescent="0.35">
      <c r="A766" s="12"/>
      <c r="B766" s="12"/>
      <c r="C766" s="12"/>
      <c r="D766" s="12"/>
      <c r="E766" s="12"/>
      <c r="F766" s="12"/>
      <c r="G766" s="12"/>
      <c r="H766" s="194"/>
      <c r="I766" s="12"/>
      <c r="J766" s="12"/>
      <c r="K766" s="12"/>
      <c r="L766" s="12"/>
      <c r="M766" s="12"/>
      <c r="N766" s="12"/>
      <c r="O766" s="12"/>
      <c r="P766" s="12"/>
      <c r="Q766" s="12"/>
      <c r="R766" s="12"/>
      <c r="S766" s="12"/>
      <c r="T766" s="12"/>
      <c r="U766" s="12"/>
      <c r="V766" s="12"/>
      <c r="W766" s="12"/>
      <c r="X766" s="12"/>
      <c r="Y766" s="12"/>
      <c r="Z766" s="12"/>
      <c r="AA766" s="12"/>
      <c r="AB766" s="12"/>
    </row>
    <row r="767" spans="1:28" ht="15.75" customHeight="1" x14ac:dyDescent="0.35">
      <c r="A767" s="12"/>
      <c r="B767" s="12"/>
      <c r="C767" s="12"/>
      <c r="D767" s="12"/>
      <c r="E767" s="12"/>
      <c r="F767" s="12"/>
      <c r="G767" s="12"/>
      <c r="H767" s="194"/>
      <c r="I767" s="12"/>
      <c r="J767" s="12"/>
      <c r="K767" s="12"/>
      <c r="L767" s="12"/>
      <c r="M767" s="12"/>
      <c r="N767" s="12"/>
      <c r="O767" s="12"/>
      <c r="P767" s="12"/>
      <c r="Q767" s="12"/>
      <c r="R767" s="12"/>
      <c r="S767" s="12"/>
      <c r="T767" s="12"/>
      <c r="U767" s="12"/>
      <c r="V767" s="12"/>
      <c r="W767" s="12"/>
      <c r="X767" s="12"/>
      <c r="Y767" s="12"/>
      <c r="Z767" s="12"/>
      <c r="AA767" s="12"/>
      <c r="AB767" s="12"/>
    </row>
    <row r="768" spans="1:28" ht="15.75" customHeight="1" x14ac:dyDescent="0.35">
      <c r="A768" s="12"/>
      <c r="B768" s="12"/>
      <c r="C768" s="12"/>
      <c r="D768" s="12"/>
      <c r="E768" s="12"/>
      <c r="F768" s="12"/>
      <c r="G768" s="12"/>
      <c r="H768" s="194"/>
      <c r="I768" s="12"/>
      <c r="J768" s="12"/>
      <c r="K768" s="12"/>
      <c r="L768" s="12"/>
      <c r="M768" s="12"/>
      <c r="N768" s="12"/>
      <c r="O768" s="12"/>
      <c r="P768" s="12"/>
      <c r="Q768" s="12"/>
      <c r="R768" s="12"/>
      <c r="S768" s="12"/>
      <c r="T768" s="12"/>
      <c r="U768" s="12"/>
      <c r="V768" s="12"/>
      <c r="W768" s="12"/>
      <c r="X768" s="12"/>
      <c r="Y768" s="12"/>
      <c r="Z768" s="12"/>
      <c r="AA768" s="12"/>
      <c r="AB768" s="12"/>
    </row>
    <row r="769" spans="1:28" ht="15.75" customHeight="1" x14ac:dyDescent="0.35">
      <c r="A769" s="12"/>
      <c r="B769" s="12"/>
      <c r="C769" s="12"/>
      <c r="D769" s="12"/>
      <c r="E769" s="12"/>
      <c r="F769" s="12"/>
      <c r="G769" s="12"/>
      <c r="H769" s="194"/>
      <c r="I769" s="12"/>
      <c r="J769" s="12"/>
      <c r="K769" s="12"/>
      <c r="L769" s="12"/>
      <c r="M769" s="12"/>
      <c r="N769" s="12"/>
      <c r="O769" s="12"/>
      <c r="P769" s="12"/>
      <c r="Q769" s="12"/>
      <c r="R769" s="12"/>
      <c r="S769" s="12"/>
      <c r="T769" s="12"/>
      <c r="U769" s="12"/>
      <c r="V769" s="12"/>
      <c r="W769" s="12"/>
      <c r="X769" s="12"/>
      <c r="Y769" s="12"/>
      <c r="Z769" s="12"/>
      <c r="AA769" s="12"/>
      <c r="AB769" s="12"/>
    </row>
    <row r="770" spans="1:28" ht="15.75" customHeight="1" x14ac:dyDescent="0.35">
      <c r="A770" s="12"/>
      <c r="B770" s="12"/>
      <c r="C770" s="12"/>
      <c r="D770" s="12"/>
      <c r="E770" s="12"/>
      <c r="F770" s="12"/>
      <c r="G770" s="12"/>
      <c r="H770" s="194"/>
      <c r="I770" s="12"/>
      <c r="J770" s="12"/>
      <c r="K770" s="12"/>
      <c r="L770" s="12"/>
      <c r="M770" s="12"/>
      <c r="N770" s="12"/>
      <c r="O770" s="12"/>
      <c r="P770" s="12"/>
      <c r="Q770" s="12"/>
      <c r="R770" s="12"/>
      <c r="S770" s="12"/>
      <c r="T770" s="12"/>
      <c r="U770" s="12"/>
      <c r="V770" s="12"/>
      <c r="W770" s="12"/>
      <c r="X770" s="12"/>
      <c r="Y770" s="12"/>
      <c r="Z770" s="12"/>
      <c r="AA770" s="12"/>
      <c r="AB770" s="12"/>
    </row>
    <row r="771" spans="1:28" ht="15.75" customHeight="1" x14ac:dyDescent="0.35">
      <c r="A771" s="12"/>
      <c r="B771" s="12"/>
      <c r="C771" s="12"/>
      <c r="D771" s="12"/>
      <c r="E771" s="12"/>
      <c r="F771" s="12"/>
      <c r="G771" s="12"/>
      <c r="H771" s="194"/>
      <c r="I771" s="12"/>
      <c r="J771" s="12"/>
      <c r="K771" s="12"/>
      <c r="L771" s="12"/>
      <c r="M771" s="12"/>
      <c r="N771" s="12"/>
      <c r="O771" s="12"/>
      <c r="P771" s="12"/>
      <c r="Q771" s="12"/>
      <c r="R771" s="12"/>
      <c r="S771" s="12"/>
      <c r="T771" s="12"/>
      <c r="U771" s="12"/>
      <c r="V771" s="12"/>
      <c r="W771" s="12"/>
      <c r="X771" s="12"/>
      <c r="Y771" s="12"/>
      <c r="Z771" s="12"/>
      <c r="AA771" s="12"/>
      <c r="AB771" s="12"/>
    </row>
    <row r="772" spans="1:28" ht="15.75" customHeight="1" x14ac:dyDescent="0.35">
      <c r="A772" s="12"/>
      <c r="B772" s="12"/>
      <c r="C772" s="12"/>
      <c r="D772" s="12"/>
      <c r="E772" s="12"/>
      <c r="F772" s="12"/>
      <c r="G772" s="12"/>
      <c r="H772" s="194"/>
      <c r="I772" s="12"/>
      <c r="J772" s="12"/>
      <c r="K772" s="12"/>
      <c r="L772" s="12"/>
      <c r="M772" s="12"/>
      <c r="N772" s="12"/>
      <c r="O772" s="12"/>
      <c r="P772" s="12"/>
      <c r="Q772" s="12"/>
      <c r="R772" s="12"/>
      <c r="S772" s="12"/>
      <c r="T772" s="12"/>
      <c r="U772" s="12"/>
      <c r="V772" s="12"/>
      <c r="W772" s="12"/>
      <c r="X772" s="12"/>
      <c r="Y772" s="12"/>
      <c r="Z772" s="12"/>
      <c r="AA772" s="12"/>
      <c r="AB772" s="12"/>
    </row>
    <row r="773" spans="1:28" ht="15.75" customHeight="1" x14ac:dyDescent="0.35">
      <c r="A773" s="12"/>
      <c r="B773" s="12"/>
      <c r="C773" s="12"/>
      <c r="D773" s="12"/>
      <c r="E773" s="12"/>
      <c r="F773" s="12"/>
      <c r="G773" s="12"/>
      <c r="H773" s="194"/>
      <c r="I773" s="12"/>
      <c r="J773" s="12"/>
      <c r="K773" s="12"/>
      <c r="L773" s="12"/>
      <c r="M773" s="12"/>
      <c r="N773" s="12"/>
      <c r="O773" s="12"/>
      <c r="P773" s="12"/>
      <c r="Q773" s="12"/>
      <c r="R773" s="12"/>
      <c r="S773" s="12"/>
      <c r="T773" s="12"/>
      <c r="U773" s="12"/>
      <c r="V773" s="12"/>
      <c r="W773" s="12"/>
      <c r="X773" s="12"/>
      <c r="Y773" s="12"/>
      <c r="Z773" s="12"/>
      <c r="AA773" s="12"/>
      <c r="AB773" s="12"/>
    </row>
    <row r="774" spans="1:28" ht="15.75" customHeight="1" x14ac:dyDescent="0.35">
      <c r="A774" s="12"/>
      <c r="B774" s="12"/>
      <c r="C774" s="12"/>
      <c r="D774" s="12"/>
      <c r="E774" s="12"/>
      <c r="F774" s="12"/>
      <c r="G774" s="12"/>
      <c r="H774" s="194"/>
      <c r="I774" s="12"/>
      <c r="J774" s="12"/>
      <c r="K774" s="12"/>
      <c r="L774" s="12"/>
      <c r="M774" s="12"/>
      <c r="N774" s="12"/>
      <c r="O774" s="12"/>
      <c r="P774" s="12"/>
      <c r="Q774" s="12"/>
      <c r="R774" s="12"/>
      <c r="S774" s="12"/>
      <c r="T774" s="12"/>
      <c r="U774" s="12"/>
      <c r="V774" s="12"/>
      <c r="W774" s="12"/>
      <c r="X774" s="12"/>
      <c r="Y774" s="12"/>
      <c r="Z774" s="12"/>
      <c r="AA774" s="12"/>
      <c r="AB774" s="12"/>
    </row>
    <row r="775" spans="1:28" ht="15.75" customHeight="1" x14ac:dyDescent="0.35">
      <c r="A775" s="12"/>
      <c r="B775" s="12"/>
      <c r="C775" s="12"/>
      <c r="D775" s="12"/>
      <c r="E775" s="12"/>
      <c r="F775" s="12"/>
      <c r="G775" s="12"/>
      <c r="H775" s="194"/>
      <c r="I775" s="12"/>
      <c r="J775" s="12"/>
      <c r="K775" s="12"/>
      <c r="L775" s="12"/>
      <c r="M775" s="12"/>
      <c r="N775" s="12"/>
      <c r="O775" s="12"/>
      <c r="P775" s="12"/>
      <c r="Q775" s="12"/>
      <c r="R775" s="12"/>
      <c r="S775" s="12"/>
      <c r="T775" s="12"/>
      <c r="U775" s="12"/>
      <c r="V775" s="12"/>
      <c r="W775" s="12"/>
      <c r="X775" s="12"/>
      <c r="Y775" s="12"/>
      <c r="Z775" s="12"/>
      <c r="AA775" s="12"/>
      <c r="AB775" s="12"/>
    </row>
    <row r="776" spans="1:28" ht="15.75" customHeight="1" x14ac:dyDescent="0.35">
      <c r="A776" s="12"/>
      <c r="B776" s="12"/>
      <c r="C776" s="12"/>
      <c r="D776" s="12"/>
      <c r="E776" s="12"/>
      <c r="F776" s="12"/>
      <c r="G776" s="12"/>
      <c r="H776" s="194"/>
      <c r="I776" s="12"/>
      <c r="J776" s="12"/>
      <c r="K776" s="12"/>
      <c r="L776" s="12"/>
      <c r="M776" s="12"/>
      <c r="N776" s="12"/>
      <c r="O776" s="12"/>
      <c r="P776" s="12"/>
      <c r="Q776" s="12"/>
      <c r="R776" s="12"/>
      <c r="S776" s="12"/>
      <c r="T776" s="12"/>
      <c r="U776" s="12"/>
      <c r="V776" s="12"/>
      <c r="W776" s="12"/>
      <c r="X776" s="12"/>
      <c r="Y776" s="12"/>
      <c r="Z776" s="12"/>
      <c r="AA776" s="12"/>
      <c r="AB776" s="12"/>
    </row>
    <row r="777" spans="1:28" ht="15.75" customHeight="1" x14ac:dyDescent="0.35">
      <c r="A777" s="12"/>
      <c r="B777" s="12"/>
      <c r="C777" s="12"/>
      <c r="D777" s="12"/>
      <c r="E777" s="12"/>
      <c r="F777" s="12"/>
      <c r="G777" s="12"/>
      <c r="H777" s="194"/>
      <c r="I777" s="12"/>
      <c r="J777" s="12"/>
      <c r="K777" s="12"/>
      <c r="L777" s="12"/>
      <c r="M777" s="12"/>
      <c r="N777" s="12"/>
      <c r="O777" s="12"/>
      <c r="P777" s="12"/>
      <c r="Q777" s="12"/>
      <c r="R777" s="12"/>
      <c r="S777" s="12"/>
      <c r="T777" s="12"/>
      <c r="U777" s="12"/>
      <c r="V777" s="12"/>
      <c r="W777" s="12"/>
      <c r="X777" s="12"/>
      <c r="Y777" s="12"/>
      <c r="Z777" s="12"/>
      <c r="AA777" s="12"/>
      <c r="AB777" s="12"/>
    </row>
    <row r="778" spans="1:28" ht="15.75" customHeight="1" x14ac:dyDescent="0.35">
      <c r="A778" s="12"/>
      <c r="B778" s="12"/>
      <c r="C778" s="12"/>
      <c r="D778" s="12"/>
      <c r="E778" s="12"/>
      <c r="F778" s="12"/>
      <c r="G778" s="12"/>
      <c r="H778" s="194"/>
      <c r="I778" s="12"/>
      <c r="J778" s="12"/>
      <c r="K778" s="12"/>
      <c r="L778" s="12"/>
      <c r="M778" s="12"/>
      <c r="N778" s="12"/>
      <c r="O778" s="12"/>
      <c r="P778" s="12"/>
      <c r="Q778" s="12"/>
      <c r="R778" s="12"/>
      <c r="S778" s="12"/>
      <c r="T778" s="12"/>
      <c r="U778" s="12"/>
      <c r="V778" s="12"/>
      <c r="W778" s="12"/>
      <c r="X778" s="12"/>
      <c r="Y778" s="12"/>
      <c r="Z778" s="12"/>
      <c r="AA778" s="12"/>
      <c r="AB778" s="12"/>
    </row>
    <row r="779" spans="1:28" ht="15.75" customHeight="1" x14ac:dyDescent="0.35">
      <c r="A779" s="12"/>
      <c r="B779" s="12"/>
      <c r="C779" s="12"/>
      <c r="D779" s="12"/>
      <c r="E779" s="12"/>
      <c r="F779" s="12"/>
      <c r="G779" s="12"/>
      <c r="H779" s="194"/>
      <c r="I779" s="12"/>
      <c r="J779" s="12"/>
      <c r="K779" s="12"/>
      <c r="L779" s="12"/>
      <c r="M779" s="12"/>
      <c r="N779" s="12"/>
      <c r="O779" s="12"/>
      <c r="P779" s="12"/>
      <c r="Q779" s="12"/>
      <c r="R779" s="12"/>
      <c r="S779" s="12"/>
      <c r="T779" s="12"/>
      <c r="U779" s="12"/>
      <c r="V779" s="12"/>
      <c r="W779" s="12"/>
      <c r="X779" s="12"/>
      <c r="Y779" s="12"/>
      <c r="Z779" s="12"/>
      <c r="AA779" s="12"/>
      <c r="AB779" s="12"/>
    </row>
    <row r="780" spans="1:28" ht="15.75" customHeight="1" x14ac:dyDescent="0.35">
      <c r="A780" s="12"/>
      <c r="B780" s="12"/>
      <c r="C780" s="12"/>
      <c r="D780" s="12"/>
      <c r="E780" s="12"/>
      <c r="F780" s="12"/>
      <c r="G780" s="12"/>
      <c r="H780" s="194"/>
      <c r="I780" s="12"/>
      <c r="J780" s="12"/>
      <c r="K780" s="12"/>
      <c r="L780" s="12"/>
      <c r="M780" s="12"/>
      <c r="N780" s="12"/>
      <c r="O780" s="12"/>
      <c r="P780" s="12"/>
      <c r="Q780" s="12"/>
      <c r="R780" s="12"/>
      <c r="S780" s="12"/>
      <c r="T780" s="12"/>
      <c r="U780" s="12"/>
      <c r="V780" s="12"/>
      <c r="W780" s="12"/>
      <c r="X780" s="12"/>
      <c r="Y780" s="12"/>
      <c r="Z780" s="12"/>
      <c r="AA780" s="12"/>
      <c r="AB780" s="12"/>
    </row>
    <row r="781" spans="1:28" ht="15.75" customHeight="1" x14ac:dyDescent="0.35">
      <c r="A781" s="12"/>
      <c r="B781" s="12"/>
      <c r="C781" s="12"/>
      <c r="D781" s="12"/>
      <c r="E781" s="12"/>
      <c r="F781" s="12"/>
      <c r="G781" s="12"/>
      <c r="H781" s="194"/>
      <c r="I781" s="12"/>
      <c r="J781" s="12"/>
      <c r="K781" s="12"/>
      <c r="L781" s="12"/>
      <c r="M781" s="12"/>
      <c r="N781" s="12"/>
      <c r="O781" s="12"/>
      <c r="P781" s="12"/>
      <c r="Q781" s="12"/>
      <c r="R781" s="12"/>
      <c r="S781" s="12"/>
      <c r="T781" s="12"/>
      <c r="U781" s="12"/>
      <c r="V781" s="12"/>
      <c r="W781" s="12"/>
      <c r="X781" s="12"/>
      <c r="Y781" s="12"/>
      <c r="Z781" s="12"/>
      <c r="AA781" s="12"/>
      <c r="AB781" s="12"/>
    </row>
    <row r="782" spans="1:28" ht="15.75" customHeight="1" x14ac:dyDescent="0.35">
      <c r="A782" s="12"/>
      <c r="B782" s="12"/>
      <c r="C782" s="12"/>
      <c r="D782" s="12"/>
      <c r="E782" s="12"/>
      <c r="F782" s="12"/>
      <c r="G782" s="12"/>
      <c r="H782" s="194"/>
      <c r="I782" s="12"/>
      <c r="J782" s="12"/>
      <c r="K782" s="12"/>
      <c r="L782" s="12"/>
      <c r="M782" s="12"/>
      <c r="N782" s="12"/>
      <c r="O782" s="12"/>
      <c r="P782" s="12"/>
      <c r="Q782" s="12"/>
      <c r="R782" s="12"/>
      <c r="S782" s="12"/>
      <c r="T782" s="12"/>
      <c r="U782" s="12"/>
      <c r="V782" s="12"/>
      <c r="W782" s="12"/>
      <c r="X782" s="12"/>
      <c r="Y782" s="12"/>
      <c r="Z782" s="12"/>
      <c r="AA782" s="12"/>
      <c r="AB782" s="12"/>
    </row>
    <row r="783" spans="1:28" ht="15.75" customHeight="1" x14ac:dyDescent="0.35">
      <c r="A783" s="12"/>
      <c r="B783" s="12"/>
      <c r="C783" s="12"/>
      <c r="D783" s="12"/>
      <c r="E783" s="12"/>
      <c r="F783" s="12"/>
      <c r="G783" s="12"/>
      <c r="H783" s="194"/>
      <c r="I783" s="12"/>
      <c r="J783" s="12"/>
      <c r="K783" s="12"/>
      <c r="L783" s="12"/>
      <c r="M783" s="12"/>
      <c r="N783" s="12"/>
      <c r="O783" s="12"/>
      <c r="P783" s="12"/>
      <c r="Q783" s="12"/>
      <c r="R783" s="12"/>
      <c r="S783" s="12"/>
      <c r="T783" s="12"/>
      <c r="U783" s="12"/>
      <c r="V783" s="12"/>
      <c r="W783" s="12"/>
      <c r="X783" s="12"/>
      <c r="Y783" s="12"/>
      <c r="Z783" s="12"/>
      <c r="AA783" s="12"/>
      <c r="AB783" s="12"/>
    </row>
    <row r="784" spans="1:28" ht="15.75" customHeight="1" x14ac:dyDescent="0.35">
      <c r="A784" s="12"/>
      <c r="B784" s="12"/>
      <c r="C784" s="12"/>
      <c r="D784" s="12"/>
      <c r="E784" s="12"/>
      <c r="F784" s="12"/>
      <c r="G784" s="12"/>
      <c r="H784" s="194"/>
      <c r="I784" s="12"/>
      <c r="J784" s="12"/>
      <c r="K784" s="12"/>
      <c r="L784" s="12"/>
      <c r="M784" s="12"/>
      <c r="N784" s="12"/>
      <c r="O784" s="12"/>
      <c r="P784" s="12"/>
      <c r="Q784" s="12"/>
      <c r="R784" s="12"/>
      <c r="S784" s="12"/>
      <c r="T784" s="12"/>
      <c r="U784" s="12"/>
      <c r="V784" s="12"/>
      <c r="W784" s="12"/>
      <c r="X784" s="12"/>
      <c r="Y784" s="12"/>
      <c r="Z784" s="12"/>
      <c r="AA784" s="12"/>
      <c r="AB784" s="12"/>
    </row>
    <row r="785" spans="1:28" ht="15.75" customHeight="1" x14ac:dyDescent="0.35">
      <c r="A785" s="12"/>
      <c r="B785" s="12"/>
      <c r="C785" s="12"/>
      <c r="D785" s="12"/>
      <c r="E785" s="12"/>
      <c r="F785" s="12"/>
      <c r="G785" s="12"/>
      <c r="H785" s="194"/>
      <c r="I785" s="12"/>
      <c r="J785" s="12"/>
      <c r="K785" s="12"/>
      <c r="L785" s="12"/>
      <c r="M785" s="12"/>
      <c r="N785" s="12"/>
      <c r="O785" s="12"/>
      <c r="P785" s="12"/>
      <c r="Q785" s="12"/>
      <c r="R785" s="12"/>
      <c r="S785" s="12"/>
      <c r="T785" s="12"/>
      <c r="U785" s="12"/>
      <c r="V785" s="12"/>
      <c r="W785" s="12"/>
      <c r="X785" s="12"/>
      <c r="Y785" s="12"/>
      <c r="Z785" s="12"/>
      <c r="AA785" s="12"/>
      <c r="AB785" s="12"/>
    </row>
    <row r="786" spans="1:28" ht="15.75" customHeight="1" x14ac:dyDescent="0.35">
      <c r="A786" s="12"/>
      <c r="B786" s="12"/>
      <c r="C786" s="12"/>
      <c r="D786" s="12"/>
      <c r="E786" s="12"/>
      <c r="F786" s="12"/>
      <c r="G786" s="12"/>
      <c r="H786" s="194"/>
      <c r="I786" s="12"/>
      <c r="J786" s="12"/>
      <c r="K786" s="12"/>
      <c r="L786" s="12"/>
      <c r="M786" s="12"/>
      <c r="N786" s="12"/>
      <c r="O786" s="12"/>
      <c r="P786" s="12"/>
      <c r="Q786" s="12"/>
      <c r="R786" s="12"/>
      <c r="S786" s="12"/>
      <c r="T786" s="12"/>
      <c r="U786" s="12"/>
      <c r="V786" s="12"/>
      <c r="W786" s="12"/>
      <c r="X786" s="12"/>
      <c r="Y786" s="12"/>
      <c r="Z786" s="12"/>
      <c r="AA786" s="12"/>
      <c r="AB786" s="12"/>
    </row>
    <row r="787" spans="1:28" ht="15.75" customHeight="1" x14ac:dyDescent="0.35">
      <c r="A787" s="12"/>
      <c r="B787" s="12"/>
      <c r="C787" s="12"/>
      <c r="D787" s="12"/>
      <c r="E787" s="12"/>
      <c r="F787" s="12"/>
      <c r="G787" s="12"/>
      <c r="H787" s="194"/>
      <c r="I787" s="12"/>
      <c r="J787" s="12"/>
      <c r="K787" s="12"/>
      <c r="L787" s="12"/>
      <c r="M787" s="12"/>
      <c r="N787" s="12"/>
      <c r="O787" s="12"/>
      <c r="P787" s="12"/>
      <c r="Q787" s="12"/>
      <c r="R787" s="12"/>
      <c r="S787" s="12"/>
      <c r="T787" s="12"/>
      <c r="U787" s="12"/>
      <c r="V787" s="12"/>
      <c r="W787" s="12"/>
      <c r="X787" s="12"/>
      <c r="Y787" s="12"/>
      <c r="Z787" s="12"/>
      <c r="AA787" s="12"/>
      <c r="AB787" s="12"/>
    </row>
    <row r="788" spans="1:28" ht="15.75" customHeight="1" x14ac:dyDescent="0.35">
      <c r="A788" s="12"/>
      <c r="B788" s="12"/>
      <c r="C788" s="12"/>
      <c r="D788" s="12"/>
      <c r="E788" s="12"/>
      <c r="F788" s="12"/>
      <c r="G788" s="12"/>
      <c r="H788" s="194"/>
      <c r="I788" s="12"/>
      <c r="J788" s="12"/>
      <c r="K788" s="12"/>
      <c r="L788" s="12"/>
      <c r="M788" s="12"/>
      <c r="N788" s="12"/>
      <c r="O788" s="12"/>
      <c r="P788" s="12"/>
      <c r="Q788" s="12"/>
      <c r="R788" s="12"/>
      <c r="S788" s="12"/>
      <c r="T788" s="12"/>
      <c r="U788" s="12"/>
      <c r="V788" s="12"/>
      <c r="W788" s="12"/>
      <c r="X788" s="12"/>
      <c r="Y788" s="12"/>
      <c r="Z788" s="12"/>
      <c r="AA788" s="12"/>
      <c r="AB788" s="12"/>
    </row>
    <row r="789" spans="1:28" ht="15.75" customHeight="1" x14ac:dyDescent="0.35">
      <c r="A789" s="12"/>
      <c r="B789" s="12"/>
      <c r="C789" s="12"/>
      <c r="D789" s="12"/>
      <c r="E789" s="12"/>
      <c r="F789" s="12"/>
      <c r="G789" s="12"/>
      <c r="H789" s="194"/>
      <c r="I789" s="12"/>
      <c r="J789" s="12"/>
      <c r="K789" s="12"/>
      <c r="L789" s="12"/>
      <c r="M789" s="12"/>
      <c r="N789" s="12"/>
      <c r="O789" s="12"/>
      <c r="P789" s="12"/>
      <c r="Q789" s="12"/>
      <c r="R789" s="12"/>
      <c r="S789" s="12"/>
      <c r="T789" s="12"/>
      <c r="U789" s="12"/>
      <c r="V789" s="12"/>
      <c r="W789" s="12"/>
      <c r="X789" s="12"/>
      <c r="Y789" s="12"/>
      <c r="Z789" s="12"/>
      <c r="AA789" s="12"/>
      <c r="AB789" s="12"/>
    </row>
    <row r="790" spans="1:28" ht="15.75" customHeight="1" x14ac:dyDescent="0.35">
      <c r="A790" s="12"/>
      <c r="B790" s="12"/>
      <c r="C790" s="12"/>
      <c r="D790" s="12"/>
      <c r="E790" s="12"/>
      <c r="F790" s="12"/>
      <c r="G790" s="12"/>
      <c r="H790" s="194"/>
      <c r="I790" s="12"/>
      <c r="J790" s="12"/>
      <c r="K790" s="12"/>
      <c r="L790" s="12"/>
      <c r="M790" s="12"/>
      <c r="N790" s="12"/>
      <c r="O790" s="12"/>
      <c r="P790" s="12"/>
      <c r="Q790" s="12"/>
      <c r="R790" s="12"/>
      <c r="S790" s="12"/>
      <c r="T790" s="12"/>
      <c r="U790" s="12"/>
      <c r="V790" s="12"/>
      <c r="W790" s="12"/>
      <c r="X790" s="12"/>
      <c r="Y790" s="12"/>
      <c r="Z790" s="12"/>
      <c r="AA790" s="12"/>
      <c r="AB790" s="12"/>
    </row>
    <row r="791" spans="1:28" ht="15.75" customHeight="1" x14ac:dyDescent="0.35">
      <c r="A791" s="12"/>
      <c r="B791" s="12"/>
      <c r="C791" s="12"/>
      <c r="D791" s="12"/>
      <c r="E791" s="12"/>
      <c r="F791" s="12"/>
      <c r="G791" s="12"/>
      <c r="H791" s="194"/>
      <c r="I791" s="12"/>
      <c r="J791" s="12"/>
      <c r="K791" s="12"/>
      <c r="L791" s="12"/>
      <c r="M791" s="12"/>
      <c r="N791" s="12"/>
      <c r="O791" s="12"/>
      <c r="P791" s="12"/>
      <c r="Q791" s="12"/>
      <c r="R791" s="12"/>
      <c r="S791" s="12"/>
      <c r="T791" s="12"/>
      <c r="U791" s="12"/>
      <c r="V791" s="12"/>
      <c r="W791" s="12"/>
      <c r="X791" s="12"/>
      <c r="Y791" s="12"/>
      <c r="Z791" s="12"/>
      <c r="AA791" s="12"/>
      <c r="AB791" s="12"/>
    </row>
    <row r="792" spans="1:28" ht="15.75" customHeight="1" x14ac:dyDescent="0.35">
      <c r="A792" s="12"/>
      <c r="B792" s="12"/>
      <c r="C792" s="12"/>
      <c r="D792" s="12"/>
      <c r="E792" s="12"/>
      <c r="F792" s="12"/>
      <c r="G792" s="12"/>
      <c r="H792" s="194"/>
      <c r="I792" s="12"/>
      <c r="J792" s="12"/>
      <c r="K792" s="12"/>
      <c r="L792" s="12"/>
      <c r="M792" s="12"/>
      <c r="N792" s="12"/>
      <c r="O792" s="12"/>
      <c r="P792" s="12"/>
      <c r="Q792" s="12"/>
      <c r="R792" s="12"/>
      <c r="S792" s="12"/>
      <c r="T792" s="12"/>
      <c r="U792" s="12"/>
      <c r="V792" s="12"/>
      <c r="W792" s="12"/>
      <c r="X792" s="12"/>
      <c r="Y792" s="12"/>
      <c r="Z792" s="12"/>
      <c r="AA792" s="12"/>
      <c r="AB792" s="12"/>
    </row>
    <row r="793" spans="1:28" ht="15.75" customHeight="1" x14ac:dyDescent="0.35">
      <c r="A793" s="12"/>
      <c r="B793" s="12"/>
      <c r="C793" s="12"/>
      <c r="D793" s="12"/>
      <c r="E793" s="12"/>
      <c r="F793" s="12"/>
      <c r="G793" s="12"/>
      <c r="H793" s="194"/>
      <c r="I793" s="12"/>
      <c r="J793" s="12"/>
      <c r="K793" s="12"/>
      <c r="L793" s="12"/>
      <c r="M793" s="12"/>
      <c r="N793" s="12"/>
      <c r="O793" s="12"/>
      <c r="P793" s="12"/>
      <c r="Q793" s="12"/>
      <c r="R793" s="12"/>
      <c r="S793" s="12"/>
      <c r="T793" s="12"/>
      <c r="U793" s="12"/>
      <c r="V793" s="12"/>
      <c r="W793" s="12"/>
      <c r="X793" s="12"/>
      <c r="Y793" s="12"/>
      <c r="Z793" s="12"/>
      <c r="AA793" s="12"/>
      <c r="AB793" s="12"/>
    </row>
    <row r="794" spans="1:28" ht="15.75" customHeight="1" x14ac:dyDescent="0.35">
      <c r="A794" s="12"/>
      <c r="B794" s="12"/>
      <c r="C794" s="12"/>
      <c r="D794" s="12"/>
      <c r="E794" s="12"/>
      <c r="F794" s="12"/>
      <c r="G794" s="12"/>
      <c r="H794" s="194"/>
      <c r="I794" s="12"/>
      <c r="J794" s="12"/>
      <c r="K794" s="12"/>
      <c r="L794" s="12"/>
      <c r="M794" s="12"/>
      <c r="N794" s="12"/>
      <c r="O794" s="12"/>
      <c r="P794" s="12"/>
      <c r="Q794" s="12"/>
      <c r="R794" s="12"/>
      <c r="S794" s="12"/>
      <c r="T794" s="12"/>
      <c r="U794" s="12"/>
      <c r="V794" s="12"/>
      <c r="W794" s="12"/>
      <c r="X794" s="12"/>
      <c r="Y794" s="12"/>
      <c r="Z794" s="12"/>
      <c r="AA794" s="12"/>
      <c r="AB794" s="12"/>
    </row>
    <row r="795" spans="1:28" ht="15.75" customHeight="1" x14ac:dyDescent="0.35">
      <c r="A795" s="12"/>
      <c r="B795" s="12"/>
      <c r="C795" s="12"/>
      <c r="D795" s="12"/>
      <c r="E795" s="12"/>
      <c r="F795" s="12"/>
      <c r="G795" s="12"/>
      <c r="H795" s="194"/>
      <c r="I795" s="12"/>
      <c r="J795" s="12"/>
      <c r="K795" s="12"/>
      <c r="L795" s="12"/>
      <c r="M795" s="12"/>
      <c r="N795" s="12"/>
      <c r="O795" s="12"/>
      <c r="P795" s="12"/>
      <c r="Q795" s="12"/>
      <c r="R795" s="12"/>
      <c r="S795" s="12"/>
      <c r="T795" s="12"/>
      <c r="U795" s="12"/>
      <c r="V795" s="12"/>
      <c r="W795" s="12"/>
      <c r="X795" s="12"/>
      <c r="Y795" s="12"/>
      <c r="Z795" s="12"/>
      <c r="AA795" s="12"/>
      <c r="AB795" s="12"/>
    </row>
    <row r="796" spans="1:28" ht="15.75" customHeight="1" x14ac:dyDescent="0.35">
      <c r="A796" s="12"/>
      <c r="B796" s="12"/>
      <c r="C796" s="12"/>
      <c r="D796" s="12"/>
      <c r="E796" s="12"/>
      <c r="F796" s="12"/>
      <c r="G796" s="12"/>
      <c r="H796" s="194"/>
      <c r="I796" s="12"/>
      <c r="J796" s="12"/>
      <c r="K796" s="12"/>
      <c r="L796" s="12"/>
      <c r="M796" s="12"/>
      <c r="N796" s="12"/>
      <c r="O796" s="12"/>
      <c r="P796" s="12"/>
      <c r="Q796" s="12"/>
      <c r="R796" s="12"/>
      <c r="S796" s="12"/>
      <c r="T796" s="12"/>
      <c r="U796" s="12"/>
      <c r="V796" s="12"/>
      <c r="W796" s="12"/>
      <c r="X796" s="12"/>
      <c r="Y796" s="12"/>
      <c r="Z796" s="12"/>
      <c r="AA796" s="12"/>
      <c r="AB796" s="12"/>
    </row>
    <row r="797" spans="1:28" ht="15.75" customHeight="1" x14ac:dyDescent="0.35">
      <c r="A797" s="12"/>
      <c r="B797" s="12"/>
      <c r="C797" s="12"/>
      <c r="D797" s="12"/>
      <c r="E797" s="12"/>
      <c r="F797" s="12"/>
      <c r="G797" s="12"/>
      <c r="H797" s="194"/>
      <c r="I797" s="12"/>
      <c r="J797" s="12"/>
      <c r="K797" s="12"/>
      <c r="L797" s="12"/>
      <c r="M797" s="12"/>
      <c r="N797" s="12"/>
      <c r="O797" s="12"/>
      <c r="P797" s="12"/>
      <c r="Q797" s="12"/>
      <c r="R797" s="12"/>
      <c r="S797" s="12"/>
      <c r="T797" s="12"/>
      <c r="U797" s="12"/>
      <c r="V797" s="12"/>
      <c r="W797" s="12"/>
      <c r="X797" s="12"/>
      <c r="Y797" s="12"/>
      <c r="Z797" s="12"/>
      <c r="AA797" s="12"/>
      <c r="AB797" s="12"/>
    </row>
    <row r="798" spans="1:28" ht="15.75" customHeight="1" x14ac:dyDescent="0.35">
      <c r="A798" s="12"/>
      <c r="B798" s="12"/>
      <c r="C798" s="12"/>
      <c r="D798" s="12"/>
      <c r="E798" s="12"/>
      <c r="F798" s="12"/>
      <c r="G798" s="12"/>
      <c r="H798" s="194"/>
      <c r="I798" s="12"/>
      <c r="J798" s="12"/>
      <c r="K798" s="12"/>
      <c r="L798" s="12"/>
      <c r="M798" s="12"/>
      <c r="N798" s="12"/>
      <c r="O798" s="12"/>
      <c r="P798" s="12"/>
      <c r="Q798" s="12"/>
      <c r="R798" s="12"/>
      <c r="S798" s="12"/>
      <c r="T798" s="12"/>
      <c r="U798" s="12"/>
      <c r="V798" s="12"/>
      <c r="W798" s="12"/>
      <c r="X798" s="12"/>
      <c r="Y798" s="12"/>
      <c r="Z798" s="12"/>
      <c r="AA798" s="12"/>
      <c r="AB798" s="12"/>
    </row>
    <row r="799" spans="1:28" ht="15.75" customHeight="1" x14ac:dyDescent="0.35">
      <c r="A799" s="12"/>
      <c r="B799" s="12"/>
      <c r="C799" s="12"/>
      <c r="D799" s="12"/>
      <c r="E799" s="12"/>
      <c r="F799" s="12"/>
      <c r="G799" s="12"/>
      <c r="H799" s="194"/>
      <c r="I799" s="12"/>
      <c r="J799" s="12"/>
      <c r="K799" s="12"/>
      <c r="L799" s="12"/>
      <c r="M799" s="12"/>
      <c r="N799" s="12"/>
      <c r="O799" s="12"/>
      <c r="P799" s="12"/>
      <c r="Q799" s="12"/>
      <c r="R799" s="12"/>
      <c r="S799" s="12"/>
      <c r="T799" s="12"/>
      <c r="U799" s="12"/>
      <c r="V799" s="12"/>
      <c r="W799" s="12"/>
      <c r="X799" s="12"/>
      <c r="Y799" s="12"/>
      <c r="Z799" s="12"/>
      <c r="AA799" s="12"/>
      <c r="AB799" s="12"/>
    </row>
    <row r="800" spans="1:28" ht="15.75" customHeight="1" x14ac:dyDescent="0.35">
      <c r="A800" s="12"/>
      <c r="B800" s="12"/>
      <c r="C800" s="12"/>
      <c r="D800" s="12"/>
      <c r="E800" s="12"/>
      <c r="F800" s="12"/>
      <c r="G800" s="12"/>
      <c r="H800" s="194"/>
      <c r="I800" s="12"/>
      <c r="J800" s="12"/>
      <c r="K800" s="12"/>
      <c r="L800" s="12"/>
      <c r="M800" s="12"/>
      <c r="N800" s="12"/>
      <c r="O800" s="12"/>
      <c r="P800" s="12"/>
      <c r="Q800" s="12"/>
      <c r="R800" s="12"/>
      <c r="S800" s="12"/>
      <c r="T800" s="12"/>
      <c r="U800" s="12"/>
      <c r="V800" s="12"/>
      <c r="W800" s="12"/>
      <c r="X800" s="12"/>
      <c r="Y800" s="12"/>
      <c r="Z800" s="12"/>
      <c r="AA800" s="12"/>
      <c r="AB800" s="12"/>
    </row>
    <row r="801" spans="1:28" ht="15.75" customHeight="1" x14ac:dyDescent="0.35">
      <c r="A801" s="12"/>
      <c r="B801" s="12"/>
      <c r="C801" s="12"/>
      <c r="D801" s="12"/>
      <c r="E801" s="12"/>
      <c r="F801" s="12"/>
      <c r="G801" s="12"/>
      <c r="H801" s="194"/>
      <c r="I801" s="12"/>
      <c r="J801" s="12"/>
      <c r="K801" s="12"/>
      <c r="L801" s="12"/>
      <c r="M801" s="12"/>
      <c r="N801" s="12"/>
      <c r="O801" s="12"/>
      <c r="P801" s="12"/>
      <c r="Q801" s="12"/>
      <c r="R801" s="12"/>
      <c r="S801" s="12"/>
      <c r="T801" s="12"/>
      <c r="U801" s="12"/>
      <c r="V801" s="12"/>
      <c r="W801" s="12"/>
      <c r="X801" s="12"/>
      <c r="Y801" s="12"/>
      <c r="Z801" s="12"/>
      <c r="AA801" s="12"/>
      <c r="AB801" s="12"/>
    </row>
    <row r="802" spans="1:28" ht="15.75" customHeight="1" x14ac:dyDescent="0.35">
      <c r="A802" s="12"/>
      <c r="B802" s="12"/>
      <c r="C802" s="12"/>
      <c r="D802" s="12"/>
      <c r="E802" s="12"/>
      <c r="F802" s="12"/>
      <c r="G802" s="12"/>
      <c r="H802" s="194"/>
      <c r="I802" s="12"/>
      <c r="J802" s="12"/>
      <c r="K802" s="12"/>
      <c r="L802" s="12"/>
      <c r="M802" s="12"/>
      <c r="N802" s="12"/>
      <c r="O802" s="12"/>
      <c r="P802" s="12"/>
      <c r="Q802" s="12"/>
      <c r="R802" s="12"/>
      <c r="S802" s="12"/>
      <c r="T802" s="12"/>
      <c r="U802" s="12"/>
      <c r="V802" s="12"/>
      <c r="W802" s="12"/>
      <c r="X802" s="12"/>
      <c r="Y802" s="12"/>
      <c r="Z802" s="12"/>
      <c r="AA802" s="12"/>
      <c r="AB802" s="12"/>
    </row>
    <row r="803" spans="1:28" ht="15.75" customHeight="1" x14ac:dyDescent="0.35">
      <c r="A803" s="12"/>
      <c r="B803" s="12"/>
      <c r="C803" s="12"/>
      <c r="D803" s="12"/>
      <c r="E803" s="12"/>
      <c r="F803" s="12"/>
      <c r="G803" s="12"/>
      <c r="H803" s="194"/>
      <c r="I803" s="12"/>
      <c r="J803" s="12"/>
      <c r="K803" s="12"/>
      <c r="L803" s="12"/>
      <c r="M803" s="12"/>
      <c r="N803" s="12"/>
      <c r="O803" s="12"/>
      <c r="P803" s="12"/>
      <c r="Q803" s="12"/>
      <c r="R803" s="12"/>
      <c r="S803" s="12"/>
      <c r="T803" s="12"/>
      <c r="U803" s="12"/>
      <c r="V803" s="12"/>
      <c r="W803" s="12"/>
      <c r="X803" s="12"/>
      <c r="Y803" s="12"/>
      <c r="Z803" s="12"/>
      <c r="AA803" s="12"/>
      <c r="AB803" s="12"/>
    </row>
    <row r="804" spans="1:28" ht="15.75" customHeight="1" x14ac:dyDescent="0.35">
      <c r="A804" s="12"/>
      <c r="B804" s="12"/>
      <c r="C804" s="12"/>
      <c r="D804" s="12"/>
      <c r="E804" s="12"/>
      <c r="F804" s="12"/>
      <c r="G804" s="12"/>
      <c r="H804" s="194"/>
      <c r="I804" s="12"/>
      <c r="J804" s="12"/>
      <c r="K804" s="12"/>
      <c r="L804" s="12"/>
      <c r="M804" s="12"/>
      <c r="N804" s="12"/>
      <c r="O804" s="12"/>
      <c r="P804" s="12"/>
      <c r="Q804" s="12"/>
      <c r="R804" s="12"/>
      <c r="S804" s="12"/>
      <c r="T804" s="12"/>
      <c r="U804" s="12"/>
      <c r="V804" s="12"/>
      <c r="W804" s="12"/>
      <c r="X804" s="12"/>
      <c r="Y804" s="12"/>
      <c r="Z804" s="12"/>
      <c r="AA804" s="12"/>
      <c r="AB804" s="12"/>
    </row>
    <row r="805" spans="1:28" ht="15.75" customHeight="1" x14ac:dyDescent="0.35">
      <c r="A805" s="12"/>
      <c r="B805" s="12"/>
      <c r="C805" s="12"/>
      <c r="D805" s="12"/>
      <c r="E805" s="12"/>
      <c r="F805" s="12"/>
      <c r="G805" s="12"/>
      <c r="H805" s="194"/>
      <c r="I805" s="12"/>
      <c r="J805" s="12"/>
      <c r="K805" s="12"/>
      <c r="L805" s="12"/>
      <c r="M805" s="12"/>
      <c r="N805" s="12"/>
      <c r="O805" s="12"/>
      <c r="P805" s="12"/>
      <c r="Q805" s="12"/>
      <c r="R805" s="12"/>
      <c r="S805" s="12"/>
      <c r="T805" s="12"/>
      <c r="U805" s="12"/>
      <c r="V805" s="12"/>
      <c r="W805" s="12"/>
      <c r="X805" s="12"/>
      <c r="Y805" s="12"/>
      <c r="Z805" s="12"/>
      <c r="AA805" s="12"/>
      <c r="AB805" s="12"/>
    </row>
    <row r="806" spans="1:28" ht="15.75" customHeight="1" x14ac:dyDescent="0.35">
      <c r="A806" s="12"/>
      <c r="B806" s="12"/>
      <c r="C806" s="12"/>
      <c r="D806" s="12"/>
      <c r="E806" s="12"/>
      <c r="F806" s="12"/>
      <c r="G806" s="12"/>
      <c r="H806" s="194"/>
      <c r="I806" s="12"/>
      <c r="J806" s="12"/>
      <c r="K806" s="12"/>
      <c r="L806" s="12"/>
      <c r="M806" s="12"/>
      <c r="N806" s="12"/>
      <c r="O806" s="12"/>
      <c r="P806" s="12"/>
      <c r="Q806" s="12"/>
      <c r="R806" s="12"/>
      <c r="S806" s="12"/>
      <c r="T806" s="12"/>
      <c r="U806" s="12"/>
      <c r="V806" s="12"/>
      <c r="W806" s="12"/>
      <c r="X806" s="12"/>
      <c r="Y806" s="12"/>
      <c r="Z806" s="12"/>
      <c r="AA806" s="12"/>
      <c r="AB806" s="12"/>
    </row>
    <row r="807" spans="1:28" ht="15.75" customHeight="1" x14ac:dyDescent="0.35">
      <c r="A807" s="12"/>
      <c r="B807" s="12"/>
      <c r="C807" s="12"/>
      <c r="D807" s="12"/>
      <c r="E807" s="12"/>
      <c r="F807" s="12"/>
      <c r="G807" s="12"/>
      <c r="H807" s="194"/>
      <c r="I807" s="12"/>
      <c r="J807" s="12"/>
      <c r="K807" s="12"/>
      <c r="L807" s="12"/>
      <c r="M807" s="12"/>
      <c r="N807" s="12"/>
      <c r="O807" s="12"/>
      <c r="P807" s="12"/>
      <c r="Q807" s="12"/>
      <c r="R807" s="12"/>
      <c r="S807" s="12"/>
      <c r="T807" s="12"/>
      <c r="U807" s="12"/>
      <c r="V807" s="12"/>
      <c r="W807" s="12"/>
      <c r="X807" s="12"/>
      <c r="Y807" s="12"/>
      <c r="Z807" s="12"/>
      <c r="AA807" s="12"/>
      <c r="AB807" s="12"/>
    </row>
    <row r="808" spans="1:28" ht="15.75" customHeight="1" x14ac:dyDescent="0.35">
      <c r="A808" s="12"/>
      <c r="B808" s="12"/>
      <c r="C808" s="12"/>
      <c r="D808" s="12"/>
      <c r="E808" s="12"/>
      <c r="F808" s="12"/>
      <c r="G808" s="12"/>
      <c r="H808" s="194"/>
      <c r="I808" s="12"/>
      <c r="J808" s="12"/>
      <c r="K808" s="12"/>
      <c r="L808" s="12"/>
      <c r="M808" s="12"/>
      <c r="N808" s="12"/>
      <c r="O808" s="12"/>
      <c r="P808" s="12"/>
      <c r="Q808" s="12"/>
      <c r="R808" s="12"/>
      <c r="S808" s="12"/>
      <c r="T808" s="12"/>
      <c r="U808" s="12"/>
      <c r="V808" s="12"/>
      <c r="W808" s="12"/>
      <c r="X808" s="12"/>
      <c r="Y808" s="12"/>
      <c r="Z808" s="12"/>
      <c r="AA808" s="12"/>
      <c r="AB808" s="12"/>
    </row>
    <row r="809" spans="1:28" ht="15.75" customHeight="1" x14ac:dyDescent="0.35">
      <c r="A809" s="12"/>
      <c r="B809" s="12"/>
      <c r="C809" s="12"/>
      <c r="D809" s="12"/>
      <c r="E809" s="12"/>
      <c r="F809" s="12"/>
      <c r="G809" s="12"/>
      <c r="H809" s="194"/>
      <c r="I809" s="12"/>
      <c r="J809" s="12"/>
      <c r="K809" s="12"/>
      <c r="L809" s="12"/>
      <c r="M809" s="12"/>
      <c r="N809" s="12"/>
      <c r="O809" s="12"/>
      <c r="P809" s="12"/>
      <c r="Q809" s="12"/>
      <c r="R809" s="12"/>
      <c r="S809" s="12"/>
      <c r="T809" s="12"/>
      <c r="U809" s="12"/>
      <c r="V809" s="12"/>
      <c r="W809" s="12"/>
      <c r="X809" s="12"/>
      <c r="Y809" s="12"/>
      <c r="Z809" s="12"/>
      <c r="AA809" s="12"/>
      <c r="AB809" s="12"/>
    </row>
    <row r="810" spans="1:28" ht="15.75" customHeight="1" x14ac:dyDescent="0.35">
      <c r="A810" s="12"/>
      <c r="B810" s="12"/>
      <c r="C810" s="12"/>
      <c r="D810" s="12"/>
      <c r="E810" s="12"/>
      <c r="F810" s="12"/>
      <c r="G810" s="12"/>
      <c r="H810" s="194"/>
      <c r="I810" s="12"/>
      <c r="J810" s="12"/>
      <c r="K810" s="12"/>
      <c r="L810" s="12"/>
      <c r="M810" s="12"/>
      <c r="N810" s="12"/>
      <c r="O810" s="12"/>
      <c r="P810" s="12"/>
      <c r="Q810" s="12"/>
      <c r="R810" s="12"/>
      <c r="S810" s="12"/>
      <c r="T810" s="12"/>
      <c r="U810" s="12"/>
      <c r="V810" s="12"/>
      <c r="W810" s="12"/>
      <c r="X810" s="12"/>
      <c r="Y810" s="12"/>
      <c r="Z810" s="12"/>
      <c r="AA810" s="12"/>
      <c r="AB810" s="12"/>
    </row>
    <row r="811" spans="1:28" ht="15.75" customHeight="1" x14ac:dyDescent="0.35">
      <c r="A811" s="12"/>
      <c r="B811" s="12"/>
      <c r="C811" s="12"/>
      <c r="D811" s="12"/>
      <c r="E811" s="12"/>
      <c r="F811" s="12"/>
      <c r="G811" s="12"/>
      <c r="H811" s="194"/>
      <c r="I811" s="12"/>
      <c r="J811" s="12"/>
      <c r="K811" s="12"/>
      <c r="L811" s="12"/>
      <c r="M811" s="12"/>
      <c r="N811" s="12"/>
      <c r="O811" s="12"/>
      <c r="P811" s="12"/>
      <c r="Q811" s="12"/>
      <c r="R811" s="12"/>
      <c r="S811" s="12"/>
      <c r="T811" s="12"/>
      <c r="U811" s="12"/>
      <c r="V811" s="12"/>
      <c r="W811" s="12"/>
      <c r="X811" s="12"/>
      <c r="Y811" s="12"/>
      <c r="Z811" s="12"/>
      <c r="AA811" s="12"/>
      <c r="AB811" s="12"/>
    </row>
    <row r="812" spans="1:28" ht="15.75" customHeight="1" x14ac:dyDescent="0.35">
      <c r="A812" s="12"/>
      <c r="B812" s="12"/>
      <c r="C812" s="12"/>
      <c r="D812" s="12"/>
      <c r="E812" s="12"/>
      <c r="F812" s="12"/>
      <c r="G812" s="12"/>
      <c r="H812" s="194"/>
      <c r="I812" s="12"/>
      <c r="J812" s="12"/>
      <c r="K812" s="12"/>
      <c r="L812" s="12"/>
      <c r="M812" s="12"/>
      <c r="N812" s="12"/>
      <c r="O812" s="12"/>
      <c r="P812" s="12"/>
      <c r="Q812" s="12"/>
      <c r="R812" s="12"/>
      <c r="S812" s="12"/>
      <c r="T812" s="12"/>
      <c r="U812" s="12"/>
      <c r="V812" s="12"/>
      <c r="W812" s="12"/>
      <c r="X812" s="12"/>
      <c r="Y812" s="12"/>
      <c r="Z812" s="12"/>
      <c r="AA812" s="12"/>
      <c r="AB812" s="12"/>
    </row>
    <row r="813" spans="1:28" ht="15.75" customHeight="1" x14ac:dyDescent="0.35">
      <c r="A813" s="12"/>
      <c r="B813" s="12"/>
      <c r="C813" s="12"/>
      <c r="D813" s="12"/>
      <c r="E813" s="12"/>
      <c r="F813" s="12"/>
      <c r="G813" s="12"/>
      <c r="H813" s="194"/>
      <c r="I813" s="12"/>
      <c r="J813" s="12"/>
      <c r="K813" s="12"/>
      <c r="L813" s="12"/>
      <c r="M813" s="12"/>
      <c r="N813" s="12"/>
      <c r="O813" s="12"/>
      <c r="P813" s="12"/>
      <c r="Q813" s="12"/>
      <c r="R813" s="12"/>
      <c r="S813" s="12"/>
      <c r="T813" s="12"/>
      <c r="U813" s="12"/>
      <c r="V813" s="12"/>
      <c r="W813" s="12"/>
      <c r="X813" s="12"/>
      <c r="Y813" s="12"/>
      <c r="Z813" s="12"/>
      <c r="AA813" s="12"/>
      <c r="AB813" s="12"/>
    </row>
    <row r="814" spans="1:28" ht="15.75" customHeight="1" x14ac:dyDescent="0.35">
      <c r="A814" s="12"/>
      <c r="B814" s="12"/>
      <c r="C814" s="12"/>
      <c r="D814" s="12"/>
      <c r="E814" s="12"/>
      <c r="F814" s="12"/>
      <c r="G814" s="12"/>
      <c r="H814" s="194"/>
      <c r="I814" s="12"/>
      <c r="J814" s="12"/>
      <c r="K814" s="12"/>
      <c r="L814" s="12"/>
      <c r="M814" s="12"/>
      <c r="N814" s="12"/>
      <c r="O814" s="12"/>
      <c r="P814" s="12"/>
      <c r="Q814" s="12"/>
      <c r="R814" s="12"/>
      <c r="S814" s="12"/>
      <c r="T814" s="12"/>
      <c r="U814" s="12"/>
      <c r="V814" s="12"/>
      <c r="W814" s="12"/>
      <c r="X814" s="12"/>
      <c r="Y814" s="12"/>
      <c r="Z814" s="12"/>
      <c r="AA814" s="12"/>
      <c r="AB814" s="12"/>
    </row>
    <row r="815" spans="1:28" ht="15.75" customHeight="1" x14ac:dyDescent="0.35">
      <c r="A815" s="12"/>
      <c r="B815" s="12"/>
      <c r="C815" s="12"/>
      <c r="D815" s="12"/>
      <c r="E815" s="12"/>
      <c r="F815" s="12"/>
      <c r="G815" s="12"/>
      <c r="H815" s="194"/>
      <c r="I815" s="12"/>
      <c r="J815" s="12"/>
      <c r="K815" s="12"/>
      <c r="L815" s="12"/>
      <c r="M815" s="12"/>
      <c r="N815" s="12"/>
      <c r="O815" s="12"/>
      <c r="P815" s="12"/>
      <c r="Q815" s="12"/>
      <c r="R815" s="12"/>
      <c r="S815" s="12"/>
      <c r="T815" s="12"/>
      <c r="U815" s="12"/>
      <c r="V815" s="12"/>
      <c r="W815" s="12"/>
      <c r="X815" s="12"/>
      <c r="Y815" s="12"/>
      <c r="Z815" s="12"/>
      <c r="AA815" s="12"/>
      <c r="AB815" s="12"/>
    </row>
    <row r="816" spans="1:28" ht="15.75" customHeight="1" x14ac:dyDescent="0.35">
      <c r="A816" s="12"/>
      <c r="B816" s="12"/>
      <c r="C816" s="12"/>
      <c r="D816" s="12"/>
      <c r="E816" s="12"/>
      <c r="F816" s="12"/>
      <c r="G816" s="12"/>
      <c r="H816" s="194"/>
      <c r="I816" s="12"/>
      <c r="J816" s="12"/>
      <c r="K816" s="12"/>
      <c r="L816" s="12"/>
      <c r="M816" s="12"/>
      <c r="N816" s="12"/>
      <c r="O816" s="12"/>
      <c r="P816" s="12"/>
      <c r="Q816" s="12"/>
      <c r="R816" s="12"/>
      <c r="S816" s="12"/>
      <c r="T816" s="12"/>
      <c r="U816" s="12"/>
      <c r="V816" s="12"/>
      <c r="W816" s="12"/>
      <c r="X816" s="12"/>
      <c r="Y816" s="12"/>
      <c r="Z816" s="12"/>
      <c r="AA816" s="12"/>
      <c r="AB816" s="12"/>
    </row>
    <row r="817" spans="1:28" ht="15.75" customHeight="1" x14ac:dyDescent="0.35">
      <c r="A817" s="12"/>
      <c r="B817" s="12"/>
      <c r="C817" s="12"/>
      <c r="D817" s="12"/>
      <c r="E817" s="12"/>
      <c r="F817" s="12"/>
      <c r="G817" s="12"/>
      <c r="H817" s="194"/>
      <c r="I817" s="12"/>
      <c r="J817" s="12"/>
      <c r="K817" s="12"/>
      <c r="L817" s="12"/>
      <c r="M817" s="12"/>
      <c r="N817" s="12"/>
      <c r="O817" s="12"/>
      <c r="P817" s="12"/>
      <c r="Q817" s="12"/>
      <c r="R817" s="12"/>
      <c r="S817" s="12"/>
      <c r="T817" s="12"/>
      <c r="U817" s="12"/>
      <c r="V817" s="12"/>
      <c r="W817" s="12"/>
      <c r="X817" s="12"/>
      <c r="Y817" s="12"/>
      <c r="Z817" s="12"/>
      <c r="AA817" s="12"/>
      <c r="AB817" s="12"/>
    </row>
    <row r="818" spans="1:28" ht="15.75" customHeight="1" x14ac:dyDescent="0.35">
      <c r="A818" s="12"/>
      <c r="B818" s="12"/>
      <c r="C818" s="12"/>
      <c r="D818" s="12"/>
      <c r="E818" s="12"/>
      <c r="F818" s="12"/>
      <c r="G818" s="12"/>
      <c r="H818" s="194"/>
      <c r="I818" s="12"/>
      <c r="J818" s="12"/>
      <c r="K818" s="12"/>
      <c r="L818" s="12"/>
      <c r="M818" s="12"/>
      <c r="N818" s="12"/>
      <c r="O818" s="12"/>
      <c r="P818" s="12"/>
      <c r="Q818" s="12"/>
      <c r="R818" s="12"/>
      <c r="S818" s="12"/>
      <c r="T818" s="12"/>
      <c r="U818" s="12"/>
      <c r="V818" s="12"/>
      <c r="W818" s="12"/>
      <c r="X818" s="12"/>
      <c r="Y818" s="12"/>
      <c r="Z818" s="12"/>
      <c r="AA818" s="12"/>
      <c r="AB818" s="12"/>
    </row>
    <row r="819" spans="1:28" ht="15.75" customHeight="1" x14ac:dyDescent="0.35">
      <c r="A819" s="12"/>
      <c r="B819" s="12"/>
      <c r="C819" s="12"/>
      <c r="D819" s="12"/>
      <c r="E819" s="12"/>
      <c r="F819" s="12"/>
      <c r="G819" s="12"/>
      <c r="H819" s="194"/>
      <c r="I819" s="12"/>
      <c r="J819" s="12"/>
      <c r="K819" s="12"/>
      <c r="L819" s="12"/>
      <c r="M819" s="12"/>
      <c r="N819" s="12"/>
      <c r="O819" s="12"/>
      <c r="P819" s="12"/>
      <c r="Q819" s="12"/>
      <c r="R819" s="12"/>
      <c r="S819" s="12"/>
      <c r="T819" s="12"/>
      <c r="U819" s="12"/>
      <c r="V819" s="12"/>
      <c r="W819" s="12"/>
      <c r="X819" s="12"/>
      <c r="Y819" s="12"/>
      <c r="Z819" s="12"/>
      <c r="AA819" s="12"/>
      <c r="AB819" s="12"/>
    </row>
    <row r="820" spans="1:28" ht="15.75" customHeight="1" x14ac:dyDescent="0.35">
      <c r="A820" s="12"/>
      <c r="B820" s="12"/>
      <c r="C820" s="12"/>
      <c r="D820" s="12"/>
      <c r="E820" s="12"/>
      <c r="F820" s="12"/>
      <c r="G820" s="12"/>
      <c r="H820" s="194"/>
      <c r="I820" s="12"/>
      <c r="J820" s="12"/>
      <c r="K820" s="12"/>
      <c r="L820" s="12"/>
      <c r="M820" s="12"/>
      <c r="N820" s="12"/>
      <c r="O820" s="12"/>
      <c r="P820" s="12"/>
      <c r="Q820" s="12"/>
      <c r="R820" s="12"/>
      <c r="S820" s="12"/>
      <c r="T820" s="12"/>
      <c r="U820" s="12"/>
      <c r="V820" s="12"/>
      <c r="W820" s="12"/>
      <c r="X820" s="12"/>
      <c r="Y820" s="12"/>
      <c r="Z820" s="12"/>
      <c r="AA820" s="12"/>
      <c r="AB820" s="12"/>
    </row>
    <row r="821" spans="1:28" ht="15.75" customHeight="1" x14ac:dyDescent="0.35">
      <c r="A821" s="12"/>
      <c r="B821" s="12"/>
      <c r="C821" s="12"/>
      <c r="D821" s="12"/>
      <c r="E821" s="12"/>
      <c r="F821" s="12"/>
      <c r="G821" s="12"/>
      <c r="H821" s="194"/>
      <c r="I821" s="12"/>
      <c r="J821" s="12"/>
      <c r="K821" s="12"/>
      <c r="L821" s="12"/>
      <c r="M821" s="12"/>
      <c r="N821" s="12"/>
      <c r="O821" s="12"/>
      <c r="P821" s="12"/>
      <c r="Q821" s="12"/>
      <c r="R821" s="12"/>
      <c r="S821" s="12"/>
      <c r="T821" s="12"/>
      <c r="U821" s="12"/>
      <c r="V821" s="12"/>
      <c r="W821" s="12"/>
      <c r="X821" s="12"/>
      <c r="Y821" s="12"/>
      <c r="Z821" s="12"/>
      <c r="AA821" s="12"/>
      <c r="AB821" s="12"/>
    </row>
    <row r="822" spans="1:28" ht="15.75" customHeight="1" x14ac:dyDescent="0.35">
      <c r="A822" s="12"/>
      <c r="B822" s="12"/>
      <c r="C822" s="12"/>
      <c r="D822" s="12"/>
      <c r="E822" s="12"/>
      <c r="F822" s="12"/>
      <c r="G822" s="12"/>
      <c r="H822" s="194"/>
      <c r="I822" s="12"/>
      <c r="J822" s="12"/>
      <c r="K822" s="12"/>
      <c r="L822" s="12"/>
      <c r="M822" s="12"/>
      <c r="N822" s="12"/>
      <c r="O822" s="12"/>
      <c r="P822" s="12"/>
      <c r="Q822" s="12"/>
      <c r="R822" s="12"/>
      <c r="S822" s="12"/>
      <c r="T822" s="12"/>
      <c r="U822" s="12"/>
      <c r="V822" s="12"/>
      <c r="W822" s="12"/>
      <c r="X822" s="12"/>
      <c r="Y822" s="12"/>
      <c r="Z822" s="12"/>
      <c r="AA822" s="12"/>
      <c r="AB822" s="12"/>
    </row>
    <row r="823" spans="1:28" ht="15.75" customHeight="1" x14ac:dyDescent="0.35">
      <c r="A823" s="12"/>
      <c r="B823" s="12"/>
      <c r="C823" s="12"/>
      <c r="D823" s="12"/>
      <c r="E823" s="12"/>
      <c r="F823" s="12"/>
      <c r="G823" s="12"/>
      <c r="H823" s="194"/>
      <c r="I823" s="12"/>
      <c r="J823" s="12"/>
      <c r="K823" s="12"/>
      <c r="L823" s="12"/>
      <c r="M823" s="12"/>
      <c r="N823" s="12"/>
      <c r="O823" s="12"/>
      <c r="P823" s="12"/>
      <c r="Q823" s="12"/>
      <c r="R823" s="12"/>
      <c r="S823" s="12"/>
      <c r="T823" s="12"/>
      <c r="U823" s="12"/>
      <c r="V823" s="12"/>
      <c r="W823" s="12"/>
      <c r="X823" s="12"/>
      <c r="Y823" s="12"/>
      <c r="Z823" s="12"/>
      <c r="AA823" s="12"/>
      <c r="AB823" s="12"/>
    </row>
    <row r="824" spans="1:28" ht="15.75" customHeight="1" x14ac:dyDescent="0.35">
      <c r="A824" s="12"/>
      <c r="B824" s="12"/>
      <c r="C824" s="12"/>
      <c r="D824" s="12"/>
      <c r="E824" s="12"/>
      <c r="F824" s="12"/>
      <c r="G824" s="12"/>
      <c r="H824" s="194"/>
      <c r="I824" s="12"/>
      <c r="J824" s="12"/>
      <c r="K824" s="12"/>
      <c r="L824" s="12"/>
      <c r="M824" s="12"/>
      <c r="N824" s="12"/>
      <c r="O824" s="12"/>
      <c r="P824" s="12"/>
      <c r="Q824" s="12"/>
      <c r="R824" s="12"/>
      <c r="S824" s="12"/>
      <c r="T824" s="12"/>
      <c r="U824" s="12"/>
      <c r="V824" s="12"/>
      <c r="W824" s="12"/>
      <c r="X824" s="12"/>
      <c r="Y824" s="12"/>
      <c r="Z824" s="12"/>
      <c r="AA824" s="12"/>
      <c r="AB824" s="12"/>
    </row>
    <row r="825" spans="1:28" ht="15.75" customHeight="1" x14ac:dyDescent="0.35">
      <c r="A825" s="12"/>
      <c r="B825" s="12"/>
      <c r="C825" s="12"/>
      <c r="D825" s="12"/>
      <c r="E825" s="12"/>
      <c r="F825" s="12"/>
      <c r="G825" s="12"/>
      <c r="H825" s="194"/>
      <c r="I825" s="12"/>
      <c r="J825" s="12"/>
      <c r="K825" s="12"/>
      <c r="L825" s="12"/>
      <c r="M825" s="12"/>
      <c r="N825" s="12"/>
      <c r="O825" s="12"/>
      <c r="P825" s="12"/>
      <c r="Q825" s="12"/>
      <c r="R825" s="12"/>
      <c r="S825" s="12"/>
      <c r="T825" s="12"/>
      <c r="U825" s="12"/>
      <c r="V825" s="12"/>
      <c r="W825" s="12"/>
      <c r="X825" s="12"/>
      <c r="Y825" s="12"/>
      <c r="Z825" s="12"/>
      <c r="AA825" s="12"/>
      <c r="AB825" s="12"/>
    </row>
    <row r="826" spans="1:28" ht="15.75" customHeight="1" x14ac:dyDescent="0.35">
      <c r="A826" s="12"/>
      <c r="B826" s="12"/>
      <c r="C826" s="12"/>
      <c r="D826" s="12"/>
      <c r="E826" s="12"/>
      <c r="F826" s="12"/>
      <c r="G826" s="12"/>
      <c r="H826" s="194"/>
      <c r="I826" s="12"/>
      <c r="J826" s="12"/>
      <c r="K826" s="12"/>
      <c r="L826" s="12"/>
      <c r="M826" s="12"/>
      <c r="N826" s="12"/>
      <c r="O826" s="12"/>
      <c r="P826" s="12"/>
      <c r="Q826" s="12"/>
      <c r="R826" s="12"/>
      <c r="S826" s="12"/>
      <c r="T826" s="12"/>
      <c r="U826" s="12"/>
      <c r="V826" s="12"/>
      <c r="W826" s="12"/>
      <c r="X826" s="12"/>
      <c r="Y826" s="12"/>
      <c r="Z826" s="12"/>
      <c r="AA826" s="12"/>
      <c r="AB826" s="12"/>
    </row>
    <row r="827" spans="1:28" ht="15.75" customHeight="1" x14ac:dyDescent="0.35">
      <c r="A827" s="12"/>
      <c r="B827" s="12"/>
      <c r="C827" s="12"/>
      <c r="D827" s="12"/>
      <c r="E827" s="12"/>
      <c r="F827" s="12"/>
      <c r="G827" s="12"/>
      <c r="H827" s="194"/>
      <c r="I827" s="12"/>
      <c r="J827" s="12"/>
      <c r="K827" s="12"/>
      <c r="L827" s="12"/>
      <c r="M827" s="12"/>
      <c r="N827" s="12"/>
      <c r="O827" s="12"/>
      <c r="P827" s="12"/>
      <c r="Q827" s="12"/>
      <c r="R827" s="12"/>
      <c r="S827" s="12"/>
      <c r="T827" s="12"/>
      <c r="U827" s="12"/>
      <c r="V827" s="12"/>
      <c r="W827" s="12"/>
      <c r="X827" s="12"/>
      <c r="Y827" s="12"/>
      <c r="Z827" s="12"/>
      <c r="AA827" s="12"/>
      <c r="AB827" s="12"/>
    </row>
    <row r="828" spans="1:28" ht="15.75" customHeight="1" x14ac:dyDescent="0.35">
      <c r="A828" s="12"/>
      <c r="B828" s="12"/>
      <c r="C828" s="12"/>
      <c r="D828" s="12"/>
      <c r="E828" s="12"/>
      <c r="F828" s="12"/>
      <c r="G828" s="12"/>
      <c r="H828" s="194"/>
      <c r="I828" s="12"/>
      <c r="J828" s="12"/>
      <c r="K828" s="12"/>
      <c r="L828" s="12"/>
      <c r="M828" s="12"/>
      <c r="N828" s="12"/>
      <c r="O828" s="12"/>
      <c r="P828" s="12"/>
      <c r="Q828" s="12"/>
      <c r="R828" s="12"/>
      <c r="S828" s="12"/>
      <c r="T828" s="12"/>
      <c r="U828" s="12"/>
      <c r="V828" s="12"/>
      <c r="W828" s="12"/>
      <c r="X828" s="12"/>
      <c r="Y828" s="12"/>
      <c r="Z828" s="12"/>
      <c r="AA828" s="12"/>
      <c r="AB828" s="12"/>
    </row>
    <row r="829" spans="1:28" ht="15.75" customHeight="1" x14ac:dyDescent="0.35">
      <c r="A829" s="12"/>
      <c r="B829" s="12"/>
      <c r="C829" s="12"/>
      <c r="D829" s="12"/>
      <c r="E829" s="12"/>
      <c r="F829" s="12"/>
      <c r="G829" s="12"/>
      <c r="H829" s="194"/>
      <c r="I829" s="12"/>
      <c r="J829" s="12"/>
      <c r="K829" s="12"/>
      <c r="L829" s="12"/>
      <c r="M829" s="12"/>
      <c r="N829" s="12"/>
      <c r="O829" s="12"/>
      <c r="P829" s="12"/>
      <c r="Q829" s="12"/>
      <c r="R829" s="12"/>
      <c r="S829" s="12"/>
      <c r="T829" s="12"/>
      <c r="U829" s="12"/>
      <c r="V829" s="12"/>
      <c r="W829" s="12"/>
      <c r="X829" s="12"/>
      <c r="Y829" s="12"/>
      <c r="Z829" s="12"/>
      <c r="AA829" s="12"/>
      <c r="AB829" s="12"/>
    </row>
    <row r="830" spans="1:28" ht="15.75" customHeight="1" x14ac:dyDescent="0.35">
      <c r="A830" s="12"/>
      <c r="B830" s="12"/>
      <c r="C830" s="12"/>
      <c r="D830" s="12"/>
      <c r="E830" s="12"/>
      <c r="F830" s="12"/>
      <c r="G830" s="12"/>
      <c r="H830" s="194"/>
      <c r="I830" s="12"/>
      <c r="J830" s="12"/>
      <c r="K830" s="12"/>
      <c r="L830" s="12"/>
      <c r="M830" s="12"/>
      <c r="N830" s="12"/>
      <c r="O830" s="12"/>
      <c r="P830" s="12"/>
      <c r="Q830" s="12"/>
      <c r="R830" s="12"/>
      <c r="S830" s="12"/>
      <c r="T830" s="12"/>
      <c r="U830" s="12"/>
      <c r="V830" s="12"/>
      <c r="W830" s="12"/>
      <c r="X830" s="12"/>
      <c r="Y830" s="12"/>
      <c r="Z830" s="12"/>
      <c r="AA830" s="12"/>
      <c r="AB830" s="12"/>
    </row>
    <row r="831" spans="1:28" ht="15.75" customHeight="1" x14ac:dyDescent="0.35">
      <c r="A831" s="12"/>
      <c r="B831" s="12"/>
      <c r="C831" s="12"/>
      <c r="D831" s="12"/>
      <c r="E831" s="12"/>
      <c r="F831" s="12"/>
      <c r="G831" s="12"/>
      <c r="H831" s="194"/>
      <c r="I831" s="12"/>
      <c r="J831" s="12"/>
      <c r="K831" s="12"/>
      <c r="L831" s="12"/>
      <c r="M831" s="12"/>
      <c r="N831" s="12"/>
      <c r="O831" s="12"/>
      <c r="P831" s="12"/>
      <c r="Q831" s="12"/>
      <c r="R831" s="12"/>
      <c r="S831" s="12"/>
      <c r="T831" s="12"/>
      <c r="U831" s="12"/>
      <c r="V831" s="12"/>
      <c r="W831" s="12"/>
      <c r="X831" s="12"/>
      <c r="Y831" s="12"/>
      <c r="Z831" s="12"/>
      <c r="AA831" s="12"/>
      <c r="AB831" s="12"/>
    </row>
    <row r="832" spans="1:28" ht="15.75" customHeight="1" x14ac:dyDescent="0.35">
      <c r="A832" s="12"/>
      <c r="B832" s="12"/>
      <c r="C832" s="12"/>
      <c r="D832" s="12"/>
      <c r="E832" s="12"/>
      <c r="F832" s="12"/>
      <c r="G832" s="12"/>
      <c r="H832" s="194"/>
      <c r="I832" s="12"/>
      <c r="J832" s="12"/>
      <c r="K832" s="12"/>
      <c r="L832" s="12"/>
      <c r="M832" s="12"/>
      <c r="N832" s="12"/>
      <c r="O832" s="12"/>
      <c r="P832" s="12"/>
      <c r="Q832" s="12"/>
      <c r="R832" s="12"/>
      <c r="S832" s="12"/>
      <c r="T832" s="12"/>
      <c r="U832" s="12"/>
      <c r="V832" s="12"/>
      <c r="W832" s="12"/>
      <c r="X832" s="12"/>
      <c r="Y832" s="12"/>
      <c r="Z832" s="12"/>
      <c r="AA832" s="12"/>
      <c r="AB832" s="12"/>
    </row>
    <row r="833" spans="1:28" ht="15.75" customHeight="1" x14ac:dyDescent="0.35">
      <c r="A833" s="12"/>
      <c r="B833" s="12"/>
      <c r="C833" s="12"/>
      <c r="D833" s="12"/>
      <c r="E833" s="12"/>
      <c r="F833" s="12"/>
      <c r="G833" s="12"/>
      <c r="H833" s="194"/>
      <c r="I833" s="12"/>
      <c r="J833" s="12"/>
      <c r="K833" s="12"/>
      <c r="L833" s="12"/>
      <c r="M833" s="12"/>
      <c r="N833" s="12"/>
      <c r="O833" s="12"/>
      <c r="P833" s="12"/>
      <c r="Q833" s="12"/>
      <c r="R833" s="12"/>
      <c r="S833" s="12"/>
      <c r="T833" s="12"/>
      <c r="U833" s="12"/>
      <c r="V833" s="12"/>
      <c r="W833" s="12"/>
      <c r="X833" s="12"/>
      <c r="Y833" s="12"/>
      <c r="Z833" s="12"/>
      <c r="AA833" s="12"/>
      <c r="AB833" s="12"/>
    </row>
    <row r="834" spans="1:28" ht="15.75" customHeight="1" x14ac:dyDescent="0.35">
      <c r="A834" s="12"/>
      <c r="B834" s="12"/>
      <c r="C834" s="12"/>
      <c r="D834" s="12"/>
      <c r="E834" s="12"/>
      <c r="F834" s="12"/>
      <c r="G834" s="12"/>
      <c r="H834" s="194"/>
      <c r="I834" s="12"/>
      <c r="J834" s="12"/>
      <c r="K834" s="12"/>
      <c r="L834" s="12"/>
      <c r="M834" s="12"/>
      <c r="N834" s="12"/>
      <c r="O834" s="12"/>
      <c r="P834" s="12"/>
      <c r="Q834" s="12"/>
      <c r="R834" s="12"/>
      <c r="S834" s="12"/>
      <c r="T834" s="12"/>
      <c r="U834" s="12"/>
      <c r="V834" s="12"/>
      <c r="W834" s="12"/>
      <c r="X834" s="12"/>
      <c r="Y834" s="12"/>
      <c r="Z834" s="12"/>
      <c r="AA834" s="12"/>
      <c r="AB834" s="12"/>
    </row>
    <row r="835" spans="1:28" ht="15.75" customHeight="1" x14ac:dyDescent="0.35">
      <c r="A835" s="12"/>
      <c r="B835" s="12"/>
      <c r="C835" s="12"/>
      <c r="D835" s="12"/>
      <c r="E835" s="12"/>
      <c r="F835" s="12"/>
      <c r="G835" s="12"/>
      <c r="H835" s="194"/>
      <c r="I835" s="12"/>
      <c r="J835" s="12"/>
      <c r="K835" s="12"/>
      <c r="L835" s="12"/>
      <c r="M835" s="12"/>
      <c r="N835" s="12"/>
      <c r="O835" s="12"/>
      <c r="P835" s="12"/>
      <c r="Q835" s="12"/>
      <c r="R835" s="12"/>
      <c r="S835" s="12"/>
      <c r="T835" s="12"/>
      <c r="U835" s="12"/>
      <c r="V835" s="12"/>
      <c r="W835" s="12"/>
      <c r="X835" s="12"/>
      <c r="Y835" s="12"/>
      <c r="Z835" s="12"/>
      <c r="AA835" s="12"/>
      <c r="AB835" s="12"/>
    </row>
    <row r="836" spans="1:28" ht="15.75" customHeight="1" x14ac:dyDescent="0.35">
      <c r="A836" s="12"/>
      <c r="B836" s="12"/>
      <c r="C836" s="12"/>
      <c r="D836" s="12"/>
      <c r="E836" s="12"/>
      <c r="F836" s="12"/>
      <c r="G836" s="12"/>
      <c r="H836" s="194"/>
      <c r="I836" s="12"/>
      <c r="J836" s="12"/>
      <c r="K836" s="12"/>
      <c r="L836" s="12"/>
      <c r="M836" s="12"/>
      <c r="N836" s="12"/>
      <c r="O836" s="12"/>
      <c r="P836" s="12"/>
      <c r="Q836" s="12"/>
      <c r="R836" s="12"/>
      <c r="S836" s="12"/>
      <c r="T836" s="12"/>
      <c r="U836" s="12"/>
      <c r="V836" s="12"/>
      <c r="W836" s="12"/>
      <c r="X836" s="12"/>
      <c r="Y836" s="12"/>
      <c r="Z836" s="12"/>
      <c r="AA836" s="12"/>
      <c r="AB836" s="12"/>
    </row>
    <row r="837" spans="1:28" ht="15.75" customHeight="1" x14ac:dyDescent="0.35">
      <c r="A837" s="12"/>
      <c r="B837" s="12"/>
      <c r="C837" s="12"/>
      <c r="D837" s="12"/>
      <c r="E837" s="12"/>
      <c r="F837" s="12"/>
      <c r="G837" s="12"/>
      <c r="H837" s="194"/>
      <c r="I837" s="12"/>
      <c r="J837" s="12"/>
      <c r="K837" s="12"/>
      <c r="L837" s="12"/>
      <c r="M837" s="12"/>
      <c r="N837" s="12"/>
      <c r="O837" s="12"/>
      <c r="P837" s="12"/>
      <c r="Q837" s="12"/>
      <c r="R837" s="12"/>
      <c r="S837" s="12"/>
      <c r="T837" s="12"/>
      <c r="U837" s="12"/>
      <c r="V837" s="12"/>
      <c r="W837" s="12"/>
      <c r="X837" s="12"/>
      <c r="Y837" s="12"/>
      <c r="Z837" s="12"/>
      <c r="AA837" s="12"/>
      <c r="AB837" s="12"/>
    </row>
    <row r="838" spans="1:28" ht="15.75" customHeight="1" x14ac:dyDescent="0.35">
      <c r="A838" s="12"/>
      <c r="B838" s="12"/>
      <c r="C838" s="12"/>
      <c r="D838" s="12"/>
      <c r="E838" s="12"/>
      <c r="F838" s="12"/>
      <c r="G838" s="12"/>
      <c r="H838" s="194"/>
      <c r="I838" s="12"/>
      <c r="J838" s="12"/>
      <c r="K838" s="12"/>
      <c r="L838" s="12"/>
      <c r="M838" s="12"/>
      <c r="N838" s="12"/>
      <c r="O838" s="12"/>
      <c r="P838" s="12"/>
      <c r="Q838" s="12"/>
      <c r="R838" s="12"/>
      <c r="S838" s="12"/>
      <c r="T838" s="12"/>
      <c r="U838" s="12"/>
      <c r="V838" s="12"/>
      <c r="W838" s="12"/>
      <c r="X838" s="12"/>
      <c r="Y838" s="12"/>
      <c r="Z838" s="12"/>
      <c r="AA838" s="12"/>
      <c r="AB838" s="12"/>
    </row>
    <row r="839" spans="1:28" ht="15.75" customHeight="1" x14ac:dyDescent="0.35">
      <c r="A839" s="12"/>
      <c r="B839" s="12"/>
      <c r="C839" s="12"/>
      <c r="D839" s="12"/>
      <c r="E839" s="12"/>
      <c r="F839" s="12"/>
      <c r="G839" s="12"/>
      <c r="H839" s="194"/>
      <c r="I839" s="12"/>
      <c r="J839" s="12"/>
      <c r="K839" s="12"/>
      <c r="L839" s="12"/>
      <c r="M839" s="12"/>
      <c r="N839" s="12"/>
      <c r="O839" s="12"/>
      <c r="P839" s="12"/>
      <c r="Q839" s="12"/>
      <c r="R839" s="12"/>
      <c r="S839" s="12"/>
      <c r="T839" s="12"/>
      <c r="U839" s="12"/>
      <c r="V839" s="12"/>
      <c r="W839" s="12"/>
      <c r="X839" s="12"/>
      <c r="Y839" s="12"/>
      <c r="Z839" s="12"/>
      <c r="AA839" s="12"/>
      <c r="AB839" s="12"/>
    </row>
    <row r="840" spans="1:28" ht="15.75" customHeight="1" x14ac:dyDescent="0.35">
      <c r="A840" s="12"/>
      <c r="B840" s="12"/>
      <c r="C840" s="12"/>
      <c r="D840" s="12"/>
      <c r="E840" s="12"/>
      <c r="F840" s="12"/>
      <c r="G840" s="12"/>
      <c r="H840" s="194"/>
      <c r="I840" s="12"/>
      <c r="J840" s="12"/>
      <c r="K840" s="12"/>
      <c r="L840" s="12"/>
      <c r="M840" s="12"/>
      <c r="N840" s="12"/>
      <c r="O840" s="12"/>
      <c r="P840" s="12"/>
      <c r="Q840" s="12"/>
      <c r="R840" s="12"/>
      <c r="S840" s="12"/>
      <c r="T840" s="12"/>
      <c r="U840" s="12"/>
      <c r="V840" s="12"/>
      <c r="W840" s="12"/>
      <c r="X840" s="12"/>
      <c r="Y840" s="12"/>
      <c r="Z840" s="12"/>
      <c r="AA840" s="12"/>
      <c r="AB840" s="12"/>
    </row>
    <row r="841" spans="1:28" ht="15.75" customHeight="1" x14ac:dyDescent="0.35">
      <c r="A841" s="12"/>
      <c r="B841" s="12"/>
      <c r="C841" s="12"/>
      <c r="D841" s="12"/>
      <c r="E841" s="12"/>
      <c r="F841" s="12"/>
      <c r="G841" s="12"/>
      <c r="H841" s="194"/>
      <c r="I841" s="12"/>
      <c r="J841" s="12"/>
      <c r="K841" s="12"/>
      <c r="L841" s="12"/>
      <c r="M841" s="12"/>
      <c r="N841" s="12"/>
      <c r="O841" s="12"/>
      <c r="P841" s="12"/>
      <c r="Q841" s="12"/>
      <c r="R841" s="12"/>
      <c r="S841" s="12"/>
      <c r="T841" s="12"/>
      <c r="U841" s="12"/>
      <c r="V841" s="12"/>
      <c r="W841" s="12"/>
      <c r="X841" s="12"/>
      <c r="Y841" s="12"/>
      <c r="Z841" s="12"/>
      <c r="AA841" s="12"/>
      <c r="AB841" s="12"/>
    </row>
    <row r="842" spans="1:28" ht="15.75" customHeight="1" x14ac:dyDescent="0.35">
      <c r="A842" s="12"/>
      <c r="B842" s="12"/>
      <c r="C842" s="12"/>
      <c r="D842" s="12"/>
      <c r="E842" s="12"/>
      <c r="F842" s="12"/>
      <c r="G842" s="12"/>
      <c r="H842" s="194"/>
      <c r="I842" s="12"/>
      <c r="J842" s="12"/>
      <c r="K842" s="12"/>
      <c r="L842" s="12"/>
      <c r="M842" s="12"/>
      <c r="N842" s="12"/>
      <c r="O842" s="12"/>
      <c r="P842" s="12"/>
      <c r="Q842" s="12"/>
      <c r="R842" s="12"/>
      <c r="S842" s="12"/>
      <c r="T842" s="12"/>
      <c r="U842" s="12"/>
      <c r="V842" s="12"/>
      <c r="W842" s="12"/>
      <c r="X842" s="12"/>
      <c r="Y842" s="12"/>
      <c r="Z842" s="12"/>
      <c r="AA842" s="12"/>
      <c r="AB842" s="12"/>
    </row>
    <row r="843" spans="1:28" ht="15.75" customHeight="1" x14ac:dyDescent="0.35">
      <c r="A843" s="12"/>
      <c r="B843" s="12"/>
      <c r="C843" s="12"/>
      <c r="D843" s="12"/>
      <c r="E843" s="12"/>
      <c r="F843" s="12"/>
      <c r="G843" s="12"/>
      <c r="H843" s="194"/>
      <c r="I843" s="12"/>
      <c r="J843" s="12"/>
      <c r="K843" s="12"/>
      <c r="L843" s="12"/>
      <c r="M843" s="12"/>
      <c r="N843" s="12"/>
      <c r="O843" s="12"/>
      <c r="P843" s="12"/>
      <c r="Q843" s="12"/>
      <c r="R843" s="12"/>
      <c r="S843" s="12"/>
      <c r="T843" s="12"/>
      <c r="U843" s="12"/>
      <c r="V843" s="12"/>
      <c r="W843" s="12"/>
      <c r="X843" s="12"/>
      <c r="Y843" s="12"/>
      <c r="Z843" s="12"/>
      <c r="AA843" s="12"/>
      <c r="AB843" s="12"/>
    </row>
    <row r="844" spans="1:28" ht="15.75" customHeight="1" x14ac:dyDescent="0.35">
      <c r="A844" s="12"/>
      <c r="B844" s="12"/>
      <c r="C844" s="12"/>
      <c r="D844" s="12"/>
      <c r="E844" s="12"/>
      <c r="F844" s="12"/>
      <c r="G844" s="12"/>
      <c r="H844" s="194"/>
      <c r="I844" s="12"/>
      <c r="J844" s="12"/>
      <c r="K844" s="12"/>
      <c r="L844" s="12"/>
      <c r="M844" s="12"/>
      <c r="N844" s="12"/>
      <c r="O844" s="12"/>
      <c r="P844" s="12"/>
      <c r="Q844" s="12"/>
      <c r="R844" s="12"/>
      <c r="S844" s="12"/>
      <c r="T844" s="12"/>
      <c r="U844" s="12"/>
      <c r="V844" s="12"/>
      <c r="W844" s="12"/>
      <c r="X844" s="12"/>
      <c r="Y844" s="12"/>
      <c r="Z844" s="12"/>
      <c r="AA844" s="12"/>
      <c r="AB844" s="12"/>
    </row>
    <row r="845" spans="1:28" ht="15.75" customHeight="1" x14ac:dyDescent="0.35">
      <c r="A845" s="12"/>
      <c r="B845" s="12"/>
      <c r="C845" s="12"/>
      <c r="D845" s="12"/>
      <c r="E845" s="12"/>
      <c r="F845" s="12"/>
      <c r="G845" s="12"/>
      <c r="H845" s="194"/>
      <c r="I845" s="12"/>
      <c r="J845" s="12"/>
      <c r="K845" s="12"/>
      <c r="L845" s="12"/>
      <c r="M845" s="12"/>
      <c r="N845" s="12"/>
      <c r="O845" s="12"/>
      <c r="P845" s="12"/>
      <c r="Q845" s="12"/>
      <c r="R845" s="12"/>
      <c r="S845" s="12"/>
      <c r="T845" s="12"/>
      <c r="U845" s="12"/>
      <c r="V845" s="12"/>
      <c r="W845" s="12"/>
      <c r="X845" s="12"/>
      <c r="Y845" s="12"/>
      <c r="Z845" s="12"/>
      <c r="AA845" s="12"/>
      <c r="AB845" s="12"/>
    </row>
    <row r="846" spans="1:28" ht="15.75" customHeight="1" x14ac:dyDescent="0.35">
      <c r="A846" s="12"/>
      <c r="B846" s="12"/>
      <c r="C846" s="12"/>
      <c r="D846" s="12"/>
      <c r="E846" s="12"/>
      <c r="F846" s="12"/>
      <c r="G846" s="12"/>
      <c r="H846" s="194"/>
      <c r="I846" s="12"/>
      <c r="J846" s="12"/>
      <c r="K846" s="12"/>
      <c r="L846" s="12"/>
      <c r="M846" s="12"/>
      <c r="N846" s="12"/>
      <c r="O846" s="12"/>
      <c r="P846" s="12"/>
      <c r="Q846" s="12"/>
      <c r="R846" s="12"/>
      <c r="S846" s="12"/>
      <c r="T846" s="12"/>
      <c r="U846" s="12"/>
      <c r="V846" s="12"/>
      <c r="W846" s="12"/>
      <c r="X846" s="12"/>
      <c r="Y846" s="12"/>
      <c r="Z846" s="12"/>
      <c r="AA846" s="12"/>
      <c r="AB846" s="12"/>
    </row>
    <row r="847" spans="1:28" ht="15.75" customHeight="1" x14ac:dyDescent="0.35">
      <c r="A847" s="12"/>
      <c r="B847" s="12"/>
      <c r="C847" s="12"/>
      <c r="D847" s="12"/>
      <c r="E847" s="12"/>
      <c r="F847" s="12"/>
      <c r="G847" s="12"/>
      <c r="H847" s="194"/>
      <c r="I847" s="12"/>
      <c r="J847" s="12"/>
      <c r="K847" s="12"/>
      <c r="L847" s="12"/>
      <c r="M847" s="12"/>
      <c r="N847" s="12"/>
      <c r="O847" s="12"/>
      <c r="P847" s="12"/>
      <c r="Q847" s="12"/>
      <c r="R847" s="12"/>
      <c r="S847" s="12"/>
      <c r="T847" s="12"/>
      <c r="U847" s="12"/>
      <c r="V847" s="12"/>
      <c r="W847" s="12"/>
      <c r="X847" s="12"/>
      <c r="Y847" s="12"/>
      <c r="Z847" s="12"/>
      <c r="AA847" s="12"/>
      <c r="AB847" s="12"/>
    </row>
    <row r="848" spans="1:28" ht="15.75" customHeight="1" x14ac:dyDescent="0.35">
      <c r="A848" s="12"/>
      <c r="B848" s="12"/>
      <c r="C848" s="12"/>
      <c r="D848" s="12"/>
      <c r="E848" s="12"/>
      <c r="F848" s="12"/>
      <c r="G848" s="12"/>
      <c r="H848" s="194"/>
      <c r="I848" s="12"/>
      <c r="J848" s="12"/>
      <c r="K848" s="12"/>
      <c r="L848" s="12"/>
      <c r="M848" s="12"/>
      <c r="N848" s="12"/>
      <c r="O848" s="12"/>
      <c r="P848" s="12"/>
      <c r="Q848" s="12"/>
      <c r="R848" s="12"/>
      <c r="S848" s="12"/>
      <c r="T848" s="12"/>
      <c r="U848" s="12"/>
      <c r="V848" s="12"/>
      <c r="W848" s="12"/>
      <c r="X848" s="12"/>
      <c r="Y848" s="12"/>
      <c r="Z848" s="12"/>
      <c r="AA848" s="12"/>
      <c r="AB848" s="12"/>
    </row>
    <row r="849" spans="1:28" ht="15.75" customHeight="1" x14ac:dyDescent="0.35">
      <c r="A849" s="12"/>
      <c r="B849" s="12"/>
      <c r="C849" s="12"/>
      <c r="D849" s="12"/>
      <c r="E849" s="12"/>
      <c r="F849" s="12"/>
      <c r="G849" s="12"/>
      <c r="H849" s="194"/>
      <c r="I849" s="12"/>
      <c r="J849" s="12"/>
      <c r="K849" s="12"/>
      <c r="L849" s="12"/>
      <c r="M849" s="12"/>
      <c r="N849" s="12"/>
      <c r="O849" s="12"/>
      <c r="P849" s="12"/>
      <c r="Q849" s="12"/>
      <c r="R849" s="12"/>
      <c r="S849" s="12"/>
      <c r="T849" s="12"/>
      <c r="U849" s="12"/>
      <c r="V849" s="12"/>
      <c r="W849" s="12"/>
      <c r="X849" s="12"/>
      <c r="Y849" s="12"/>
      <c r="Z849" s="12"/>
      <c r="AA849" s="12"/>
      <c r="AB849" s="12"/>
    </row>
    <row r="850" spans="1:28" ht="15.75" customHeight="1" x14ac:dyDescent="0.35">
      <c r="A850" s="12"/>
      <c r="B850" s="12"/>
      <c r="C850" s="12"/>
      <c r="D850" s="12"/>
      <c r="E850" s="12"/>
      <c r="F850" s="12"/>
      <c r="G850" s="12"/>
      <c r="H850" s="194"/>
      <c r="I850" s="12"/>
      <c r="J850" s="12"/>
      <c r="K850" s="12"/>
      <c r="L850" s="12"/>
      <c r="M850" s="12"/>
      <c r="N850" s="12"/>
      <c r="O850" s="12"/>
      <c r="P850" s="12"/>
      <c r="Q850" s="12"/>
      <c r="R850" s="12"/>
      <c r="S850" s="12"/>
      <c r="T850" s="12"/>
      <c r="U850" s="12"/>
      <c r="V850" s="12"/>
      <c r="W850" s="12"/>
      <c r="X850" s="12"/>
      <c r="Y850" s="12"/>
      <c r="Z850" s="12"/>
      <c r="AA850" s="12"/>
      <c r="AB850" s="12"/>
    </row>
    <row r="851" spans="1:28" ht="15.75" customHeight="1" x14ac:dyDescent="0.35">
      <c r="A851" s="12"/>
      <c r="B851" s="12"/>
      <c r="C851" s="12"/>
      <c r="D851" s="12"/>
      <c r="E851" s="12"/>
      <c r="F851" s="12"/>
      <c r="G851" s="12"/>
      <c r="H851" s="194"/>
      <c r="I851" s="12"/>
      <c r="J851" s="12"/>
      <c r="K851" s="12"/>
      <c r="L851" s="12"/>
      <c r="M851" s="12"/>
      <c r="N851" s="12"/>
      <c r="O851" s="12"/>
      <c r="P851" s="12"/>
      <c r="Q851" s="12"/>
      <c r="R851" s="12"/>
      <c r="S851" s="12"/>
      <c r="T851" s="12"/>
      <c r="U851" s="12"/>
      <c r="V851" s="12"/>
      <c r="W851" s="12"/>
      <c r="X851" s="12"/>
      <c r="Y851" s="12"/>
      <c r="Z851" s="12"/>
      <c r="AA851" s="12"/>
      <c r="AB851" s="12"/>
    </row>
    <row r="852" spans="1:28" ht="15.75" customHeight="1" x14ac:dyDescent="0.35">
      <c r="A852" s="12"/>
      <c r="B852" s="12"/>
      <c r="C852" s="12"/>
      <c r="D852" s="12"/>
      <c r="E852" s="12"/>
      <c r="F852" s="12"/>
      <c r="G852" s="12"/>
      <c r="H852" s="194"/>
      <c r="I852" s="12"/>
      <c r="J852" s="12"/>
      <c r="K852" s="12"/>
      <c r="L852" s="12"/>
      <c r="M852" s="12"/>
      <c r="N852" s="12"/>
      <c r="O852" s="12"/>
      <c r="P852" s="12"/>
      <c r="Q852" s="12"/>
      <c r="R852" s="12"/>
      <c r="S852" s="12"/>
      <c r="T852" s="12"/>
      <c r="U852" s="12"/>
      <c r="V852" s="12"/>
      <c r="W852" s="12"/>
      <c r="X852" s="12"/>
      <c r="Y852" s="12"/>
      <c r="Z852" s="12"/>
      <c r="AA852" s="12"/>
      <c r="AB852" s="12"/>
    </row>
    <row r="853" spans="1:28" ht="15.75" customHeight="1" x14ac:dyDescent="0.35">
      <c r="A853" s="12"/>
      <c r="B853" s="12"/>
      <c r="C853" s="12"/>
      <c r="D853" s="12"/>
      <c r="E853" s="12"/>
      <c r="F853" s="12"/>
      <c r="G853" s="12"/>
      <c r="H853" s="194"/>
      <c r="I853" s="12"/>
      <c r="J853" s="12"/>
      <c r="K853" s="12"/>
      <c r="L853" s="12"/>
      <c r="M853" s="12"/>
      <c r="N853" s="12"/>
      <c r="O853" s="12"/>
      <c r="P853" s="12"/>
      <c r="Q853" s="12"/>
      <c r="R853" s="12"/>
      <c r="S853" s="12"/>
      <c r="T853" s="12"/>
      <c r="U853" s="12"/>
      <c r="V853" s="12"/>
      <c r="W853" s="12"/>
      <c r="X853" s="12"/>
      <c r="Y853" s="12"/>
      <c r="Z853" s="12"/>
      <c r="AA853" s="12"/>
      <c r="AB853" s="12"/>
    </row>
    <row r="854" spans="1:28" ht="15.75" customHeight="1" x14ac:dyDescent="0.35">
      <c r="A854" s="12"/>
      <c r="B854" s="12"/>
      <c r="C854" s="12"/>
      <c r="D854" s="12"/>
      <c r="E854" s="12"/>
      <c r="F854" s="12"/>
      <c r="G854" s="12"/>
      <c r="H854" s="194"/>
      <c r="I854" s="12"/>
      <c r="J854" s="12"/>
      <c r="K854" s="12"/>
      <c r="L854" s="12"/>
      <c r="M854" s="12"/>
      <c r="N854" s="12"/>
      <c r="O854" s="12"/>
      <c r="P854" s="12"/>
      <c r="Q854" s="12"/>
      <c r="R854" s="12"/>
      <c r="S854" s="12"/>
      <c r="T854" s="12"/>
      <c r="U854" s="12"/>
      <c r="V854" s="12"/>
      <c r="W854" s="12"/>
      <c r="X854" s="12"/>
      <c r="Y854" s="12"/>
      <c r="Z854" s="12"/>
      <c r="AA854" s="12"/>
      <c r="AB854" s="12"/>
    </row>
    <row r="855" spans="1:28" ht="15.75" customHeight="1" x14ac:dyDescent="0.35">
      <c r="A855" s="12"/>
      <c r="B855" s="12"/>
      <c r="C855" s="12"/>
      <c r="D855" s="12"/>
      <c r="E855" s="12"/>
      <c r="F855" s="12"/>
      <c r="G855" s="12"/>
      <c r="H855" s="194"/>
      <c r="I855" s="12"/>
      <c r="J855" s="12"/>
      <c r="K855" s="12"/>
      <c r="L855" s="12"/>
      <c r="M855" s="12"/>
      <c r="N855" s="12"/>
      <c r="O855" s="12"/>
      <c r="P855" s="12"/>
      <c r="Q855" s="12"/>
      <c r="R855" s="12"/>
      <c r="S855" s="12"/>
      <c r="T855" s="12"/>
      <c r="U855" s="12"/>
      <c r="V855" s="12"/>
      <c r="W855" s="12"/>
      <c r="X855" s="12"/>
      <c r="Y855" s="12"/>
      <c r="Z855" s="12"/>
      <c r="AA855" s="12"/>
      <c r="AB855" s="12"/>
    </row>
    <row r="856" spans="1:28" ht="15.75" customHeight="1" x14ac:dyDescent="0.35">
      <c r="A856" s="12"/>
      <c r="B856" s="12"/>
      <c r="C856" s="12"/>
      <c r="D856" s="12"/>
      <c r="E856" s="12"/>
      <c r="F856" s="12"/>
      <c r="G856" s="12"/>
      <c r="H856" s="194"/>
      <c r="I856" s="12"/>
      <c r="J856" s="12"/>
      <c r="K856" s="12"/>
      <c r="L856" s="12"/>
      <c r="M856" s="12"/>
      <c r="N856" s="12"/>
      <c r="O856" s="12"/>
      <c r="P856" s="12"/>
      <c r="Q856" s="12"/>
      <c r="R856" s="12"/>
      <c r="S856" s="12"/>
      <c r="T856" s="12"/>
      <c r="U856" s="12"/>
      <c r="V856" s="12"/>
      <c r="W856" s="12"/>
      <c r="X856" s="12"/>
      <c r="Y856" s="12"/>
      <c r="Z856" s="12"/>
      <c r="AA856" s="12"/>
      <c r="AB856" s="12"/>
    </row>
    <row r="857" spans="1:28" ht="15.75" customHeight="1" x14ac:dyDescent="0.35">
      <c r="A857" s="12"/>
      <c r="B857" s="12"/>
      <c r="C857" s="12"/>
      <c r="D857" s="12"/>
      <c r="E857" s="12"/>
      <c r="F857" s="12"/>
      <c r="G857" s="12"/>
      <c r="H857" s="194"/>
      <c r="I857" s="12"/>
      <c r="J857" s="12"/>
      <c r="K857" s="12"/>
      <c r="L857" s="12"/>
      <c r="M857" s="12"/>
      <c r="N857" s="12"/>
      <c r="O857" s="12"/>
      <c r="P857" s="12"/>
      <c r="Q857" s="12"/>
      <c r="R857" s="12"/>
      <c r="S857" s="12"/>
      <c r="T857" s="12"/>
      <c r="U857" s="12"/>
      <c r="V857" s="12"/>
      <c r="W857" s="12"/>
      <c r="X857" s="12"/>
      <c r="Y857" s="12"/>
      <c r="Z857" s="12"/>
      <c r="AA857" s="12"/>
      <c r="AB857" s="12"/>
    </row>
    <row r="858" spans="1:28" ht="15.75" customHeight="1" x14ac:dyDescent="0.35">
      <c r="A858" s="12"/>
      <c r="B858" s="12"/>
      <c r="C858" s="12"/>
      <c r="D858" s="12"/>
      <c r="E858" s="12"/>
      <c r="F858" s="12"/>
      <c r="G858" s="12"/>
      <c r="H858" s="194"/>
      <c r="I858" s="12"/>
      <c r="J858" s="12"/>
      <c r="K858" s="12"/>
      <c r="L858" s="12"/>
      <c r="M858" s="12"/>
      <c r="N858" s="12"/>
      <c r="O858" s="12"/>
      <c r="P858" s="12"/>
      <c r="Q858" s="12"/>
      <c r="R858" s="12"/>
      <c r="S858" s="12"/>
      <c r="T858" s="12"/>
      <c r="U858" s="12"/>
      <c r="V858" s="12"/>
      <c r="W858" s="12"/>
      <c r="X858" s="12"/>
      <c r="Y858" s="12"/>
      <c r="Z858" s="12"/>
      <c r="AA858" s="12"/>
      <c r="AB858" s="12"/>
    </row>
    <row r="859" spans="1:28" ht="15.75" customHeight="1" x14ac:dyDescent="0.35">
      <c r="A859" s="12"/>
      <c r="B859" s="12"/>
      <c r="C859" s="12"/>
      <c r="D859" s="12"/>
      <c r="E859" s="12"/>
      <c r="F859" s="12"/>
      <c r="G859" s="12"/>
      <c r="H859" s="194"/>
      <c r="I859" s="12"/>
      <c r="J859" s="12"/>
      <c r="K859" s="12"/>
      <c r="L859" s="12"/>
      <c r="M859" s="12"/>
      <c r="N859" s="12"/>
      <c r="O859" s="12"/>
      <c r="P859" s="12"/>
      <c r="Q859" s="12"/>
      <c r="R859" s="12"/>
      <c r="S859" s="12"/>
      <c r="T859" s="12"/>
      <c r="U859" s="12"/>
      <c r="V859" s="12"/>
      <c r="W859" s="12"/>
      <c r="X859" s="12"/>
      <c r="Y859" s="12"/>
      <c r="Z859" s="12"/>
      <c r="AA859" s="12"/>
      <c r="AB859" s="12"/>
    </row>
    <row r="860" spans="1:28" ht="15.75" customHeight="1" x14ac:dyDescent="0.35">
      <c r="A860" s="12"/>
      <c r="B860" s="12"/>
      <c r="C860" s="12"/>
      <c r="D860" s="12"/>
      <c r="E860" s="12"/>
      <c r="F860" s="12"/>
      <c r="G860" s="12"/>
      <c r="H860" s="194"/>
      <c r="I860" s="12"/>
      <c r="J860" s="12"/>
      <c r="K860" s="12"/>
      <c r="L860" s="12"/>
      <c r="M860" s="12"/>
      <c r="N860" s="12"/>
      <c r="O860" s="12"/>
      <c r="P860" s="12"/>
      <c r="Q860" s="12"/>
      <c r="R860" s="12"/>
      <c r="S860" s="12"/>
      <c r="T860" s="12"/>
      <c r="U860" s="12"/>
      <c r="V860" s="12"/>
      <c r="W860" s="12"/>
      <c r="X860" s="12"/>
      <c r="Y860" s="12"/>
      <c r="Z860" s="12"/>
      <c r="AA860" s="12"/>
      <c r="AB860" s="12"/>
    </row>
    <row r="861" spans="1:28" ht="15.75" customHeight="1" x14ac:dyDescent="0.35">
      <c r="A861" s="12"/>
      <c r="B861" s="12"/>
      <c r="C861" s="12"/>
      <c r="D861" s="12"/>
      <c r="E861" s="12"/>
      <c r="F861" s="12"/>
      <c r="G861" s="12"/>
      <c r="H861" s="194"/>
      <c r="I861" s="12"/>
      <c r="J861" s="12"/>
      <c r="K861" s="12"/>
      <c r="L861" s="12"/>
      <c r="M861" s="12"/>
      <c r="N861" s="12"/>
      <c r="O861" s="12"/>
      <c r="P861" s="12"/>
      <c r="Q861" s="12"/>
      <c r="R861" s="12"/>
      <c r="S861" s="12"/>
      <c r="T861" s="12"/>
      <c r="U861" s="12"/>
      <c r="V861" s="12"/>
      <c r="W861" s="12"/>
      <c r="X861" s="12"/>
      <c r="Y861" s="12"/>
      <c r="Z861" s="12"/>
      <c r="AA861" s="12"/>
      <c r="AB861" s="12"/>
    </row>
    <row r="862" spans="1:28" ht="15.75" customHeight="1" x14ac:dyDescent="0.35">
      <c r="A862" s="12"/>
      <c r="B862" s="12"/>
      <c r="C862" s="12"/>
      <c r="D862" s="12"/>
      <c r="E862" s="12"/>
      <c r="F862" s="12"/>
      <c r="G862" s="12"/>
      <c r="H862" s="194"/>
      <c r="I862" s="12"/>
      <c r="J862" s="12"/>
      <c r="K862" s="12"/>
      <c r="L862" s="12"/>
      <c r="M862" s="12"/>
      <c r="N862" s="12"/>
      <c r="O862" s="12"/>
      <c r="P862" s="12"/>
      <c r="Q862" s="12"/>
      <c r="R862" s="12"/>
      <c r="S862" s="12"/>
      <c r="T862" s="12"/>
      <c r="U862" s="12"/>
      <c r="V862" s="12"/>
      <c r="W862" s="12"/>
      <c r="X862" s="12"/>
      <c r="Y862" s="12"/>
      <c r="Z862" s="12"/>
      <c r="AA862" s="12"/>
      <c r="AB862" s="12"/>
    </row>
    <row r="863" spans="1:28" ht="15.75" customHeight="1" x14ac:dyDescent="0.35">
      <c r="A863" s="12"/>
      <c r="B863" s="12"/>
      <c r="C863" s="12"/>
      <c r="D863" s="12"/>
      <c r="E863" s="12"/>
      <c r="F863" s="12"/>
      <c r="G863" s="12"/>
      <c r="H863" s="194"/>
      <c r="I863" s="12"/>
      <c r="J863" s="12"/>
      <c r="K863" s="12"/>
      <c r="L863" s="12"/>
      <c r="M863" s="12"/>
      <c r="N863" s="12"/>
      <c r="O863" s="12"/>
      <c r="P863" s="12"/>
      <c r="Q863" s="12"/>
      <c r="R863" s="12"/>
      <c r="S863" s="12"/>
      <c r="T863" s="12"/>
      <c r="U863" s="12"/>
      <c r="V863" s="12"/>
      <c r="W863" s="12"/>
      <c r="X863" s="12"/>
      <c r="Y863" s="12"/>
      <c r="Z863" s="12"/>
      <c r="AA863" s="12"/>
      <c r="AB863" s="12"/>
    </row>
    <row r="864" spans="1:28" ht="15.75" customHeight="1" x14ac:dyDescent="0.35">
      <c r="A864" s="12"/>
      <c r="B864" s="12"/>
      <c r="C864" s="12"/>
      <c r="D864" s="12"/>
      <c r="E864" s="12"/>
      <c r="F864" s="12"/>
      <c r="G864" s="12"/>
      <c r="H864" s="194"/>
      <c r="I864" s="12"/>
      <c r="J864" s="12"/>
      <c r="K864" s="12"/>
      <c r="L864" s="12"/>
      <c r="M864" s="12"/>
      <c r="N864" s="12"/>
      <c r="O864" s="12"/>
      <c r="P864" s="12"/>
      <c r="Q864" s="12"/>
      <c r="R864" s="12"/>
      <c r="S864" s="12"/>
      <c r="T864" s="12"/>
      <c r="U864" s="12"/>
      <c r="V864" s="12"/>
      <c r="W864" s="12"/>
      <c r="X864" s="12"/>
      <c r="Y864" s="12"/>
      <c r="Z864" s="12"/>
      <c r="AA864" s="12"/>
      <c r="AB864" s="12"/>
    </row>
    <row r="865" spans="1:28" ht="15.75" customHeight="1" x14ac:dyDescent="0.35">
      <c r="A865" s="12"/>
      <c r="B865" s="12"/>
      <c r="C865" s="12"/>
      <c r="D865" s="12"/>
      <c r="E865" s="12"/>
      <c r="F865" s="12"/>
      <c r="G865" s="12"/>
      <c r="H865" s="194"/>
      <c r="I865" s="12"/>
      <c r="J865" s="12"/>
      <c r="K865" s="12"/>
      <c r="L865" s="12"/>
      <c r="M865" s="12"/>
      <c r="N865" s="12"/>
      <c r="O865" s="12"/>
      <c r="P865" s="12"/>
      <c r="Q865" s="12"/>
      <c r="R865" s="12"/>
      <c r="S865" s="12"/>
      <c r="T865" s="12"/>
      <c r="U865" s="12"/>
      <c r="V865" s="12"/>
      <c r="W865" s="12"/>
      <c r="X865" s="12"/>
      <c r="Y865" s="12"/>
      <c r="Z865" s="12"/>
      <c r="AA865" s="12"/>
      <c r="AB865" s="12"/>
    </row>
    <row r="866" spans="1:28" ht="15.75" customHeight="1" x14ac:dyDescent="0.35">
      <c r="A866" s="12"/>
      <c r="B866" s="12"/>
      <c r="C866" s="12"/>
      <c r="D866" s="12"/>
      <c r="E866" s="12"/>
      <c r="F866" s="12"/>
      <c r="G866" s="12"/>
      <c r="H866" s="194"/>
      <c r="I866" s="12"/>
      <c r="J866" s="12"/>
      <c r="K866" s="12"/>
      <c r="L866" s="12"/>
      <c r="M866" s="12"/>
      <c r="N866" s="12"/>
      <c r="O866" s="12"/>
      <c r="P866" s="12"/>
      <c r="Q866" s="12"/>
      <c r="R866" s="12"/>
      <c r="S866" s="12"/>
      <c r="T866" s="12"/>
      <c r="U866" s="12"/>
      <c r="V866" s="12"/>
      <c r="W866" s="12"/>
      <c r="X866" s="12"/>
      <c r="Y866" s="12"/>
      <c r="Z866" s="12"/>
      <c r="AA866" s="12"/>
      <c r="AB866" s="12"/>
    </row>
    <row r="867" spans="1:28" ht="15.75" customHeight="1" x14ac:dyDescent="0.35">
      <c r="A867" s="12"/>
      <c r="B867" s="12"/>
      <c r="C867" s="12"/>
      <c r="D867" s="12"/>
      <c r="E867" s="12"/>
      <c r="F867" s="12"/>
      <c r="G867" s="12"/>
      <c r="H867" s="194"/>
      <c r="I867" s="12"/>
      <c r="J867" s="12"/>
      <c r="K867" s="12"/>
      <c r="L867" s="12"/>
      <c r="M867" s="12"/>
      <c r="N867" s="12"/>
      <c r="O867" s="12"/>
      <c r="P867" s="12"/>
      <c r="Q867" s="12"/>
      <c r="R867" s="12"/>
      <c r="S867" s="12"/>
      <c r="T867" s="12"/>
      <c r="U867" s="12"/>
      <c r="V867" s="12"/>
      <c r="W867" s="12"/>
      <c r="X867" s="12"/>
      <c r="Y867" s="12"/>
      <c r="Z867" s="12"/>
      <c r="AA867" s="12"/>
      <c r="AB867" s="12"/>
    </row>
    <row r="868" spans="1:28" ht="15.75" customHeight="1" x14ac:dyDescent="0.35">
      <c r="A868" s="12"/>
      <c r="B868" s="12"/>
      <c r="C868" s="12"/>
      <c r="D868" s="12"/>
      <c r="E868" s="12"/>
      <c r="F868" s="12"/>
      <c r="G868" s="12"/>
      <c r="H868" s="194"/>
      <c r="I868" s="12"/>
      <c r="J868" s="12"/>
      <c r="K868" s="12"/>
      <c r="L868" s="12"/>
      <c r="M868" s="12"/>
      <c r="N868" s="12"/>
      <c r="O868" s="12"/>
      <c r="P868" s="12"/>
      <c r="Q868" s="12"/>
      <c r="R868" s="12"/>
      <c r="S868" s="12"/>
      <c r="T868" s="12"/>
      <c r="U868" s="12"/>
      <c r="V868" s="12"/>
      <c r="W868" s="12"/>
      <c r="X868" s="12"/>
      <c r="Y868" s="12"/>
      <c r="Z868" s="12"/>
      <c r="AA868" s="12"/>
      <c r="AB868" s="12"/>
    </row>
    <row r="869" spans="1:28" ht="15.75" customHeight="1" x14ac:dyDescent="0.35">
      <c r="A869" s="12"/>
      <c r="B869" s="12"/>
      <c r="C869" s="12"/>
      <c r="D869" s="12"/>
      <c r="E869" s="12"/>
      <c r="F869" s="12"/>
      <c r="G869" s="12"/>
      <c r="H869" s="194"/>
      <c r="I869" s="12"/>
      <c r="J869" s="12"/>
      <c r="K869" s="12"/>
      <c r="L869" s="12"/>
      <c r="M869" s="12"/>
      <c r="N869" s="12"/>
      <c r="O869" s="12"/>
      <c r="P869" s="12"/>
      <c r="Q869" s="12"/>
      <c r="R869" s="12"/>
      <c r="S869" s="12"/>
      <c r="T869" s="12"/>
      <c r="U869" s="12"/>
      <c r="V869" s="12"/>
      <c r="W869" s="12"/>
      <c r="X869" s="12"/>
      <c r="Y869" s="12"/>
      <c r="Z869" s="12"/>
      <c r="AA869" s="12"/>
      <c r="AB869" s="12"/>
    </row>
    <row r="870" spans="1:28" ht="15.75" customHeight="1" x14ac:dyDescent="0.35">
      <c r="A870" s="12"/>
      <c r="B870" s="12"/>
      <c r="C870" s="12"/>
      <c r="D870" s="12"/>
      <c r="E870" s="12"/>
      <c r="F870" s="12"/>
      <c r="G870" s="12"/>
      <c r="H870" s="194"/>
      <c r="I870" s="12"/>
      <c r="J870" s="12"/>
      <c r="K870" s="12"/>
      <c r="L870" s="12"/>
      <c r="M870" s="12"/>
      <c r="N870" s="12"/>
      <c r="O870" s="12"/>
      <c r="P870" s="12"/>
      <c r="Q870" s="12"/>
      <c r="R870" s="12"/>
      <c r="S870" s="12"/>
      <c r="T870" s="12"/>
      <c r="U870" s="12"/>
      <c r="V870" s="12"/>
      <c r="W870" s="12"/>
      <c r="X870" s="12"/>
      <c r="Y870" s="12"/>
      <c r="Z870" s="12"/>
      <c r="AA870" s="12"/>
      <c r="AB870" s="12"/>
    </row>
    <row r="871" spans="1:28" ht="15.75" customHeight="1" x14ac:dyDescent="0.35">
      <c r="A871" s="12"/>
      <c r="B871" s="12"/>
      <c r="C871" s="12"/>
      <c r="D871" s="12"/>
      <c r="E871" s="12"/>
      <c r="F871" s="12"/>
      <c r="G871" s="12"/>
      <c r="H871" s="194"/>
      <c r="I871" s="12"/>
      <c r="J871" s="12"/>
      <c r="K871" s="12"/>
      <c r="L871" s="12"/>
      <c r="M871" s="12"/>
      <c r="N871" s="12"/>
      <c r="O871" s="12"/>
      <c r="P871" s="12"/>
      <c r="Q871" s="12"/>
      <c r="R871" s="12"/>
      <c r="S871" s="12"/>
      <c r="T871" s="12"/>
      <c r="U871" s="12"/>
      <c r="V871" s="12"/>
      <c r="W871" s="12"/>
      <c r="X871" s="12"/>
      <c r="Y871" s="12"/>
      <c r="Z871" s="12"/>
      <c r="AA871" s="12"/>
      <c r="AB871" s="12"/>
    </row>
    <row r="872" spans="1:28" ht="15.75" customHeight="1" x14ac:dyDescent="0.35">
      <c r="A872" s="12"/>
      <c r="B872" s="12"/>
      <c r="C872" s="12"/>
      <c r="D872" s="12"/>
      <c r="E872" s="12"/>
      <c r="F872" s="12"/>
      <c r="G872" s="12"/>
      <c r="H872" s="194"/>
      <c r="I872" s="12"/>
      <c r="J872" s="12"/>
      <c r="K872" s="12"/>
      <c r="L872" s="12"/>
      <c r="M872" s="12"/>
      <c r="N872" s="12"/>
      <c r="O872" s="12"/>
      <c r="P872" s="12"/>
      <c r="Q872" s="12"/>
      <c r="R872" s="12"/>
      <c r="S872" s="12"/>
      <c r="T872" s="12"/>
      <c r="U872" s="12"/>
      <c r="V872" s="12"/>
      <c r="W872" s="12"/>
      <c r="X872" s="12"/>
      <c r="Y872" s="12"/>
      <c r="Z872" s="12"/>
      <c r="AA872" s="12"/>
      <c r="AB872" s="12"/>
    </row>
    <row r="873" spans="1:28" ht="15.75" customHeight="1" x14ac:dyDescent="0.35">
      <c r="A873" s="12"/>
      <c r="B873" s="12"/>
      <c r="C873" s="12"/>
      <c r="D873" s="12"/>
      <c r="E873" s="12"/>
      <c r="F873" s="12"/>
      <c r="G873" s="12"/>
      <c r="H873" s="194"/>
      <c r="I873" s="12"/>
      <c r="J873" s="12"/>
      <c r="K873" s="12"/>
      <c r="L873" s="12"/>
      <c r="M873" s="12"/>
      <c r="N873" s="12"/>
      <c r="O873" s="12"/>
      <c r="P873" s="12"/>
      <c r="Q873" s="12"/>
      <c r="R873" s="12"/>
      <c r="S873" s="12"/>
      <c r="T873" s="12"/>
      <c r="U873" s="12"/>
      <c r="V873" s="12"/>
      <c r="W873" s="12"/>
      <c r="X873" s="12"/>
      <c r="Y873" s="12"/>
      <c r="Z873" s="12"/>
      <c r="AA873" s="12"/>
      <c r="AB873" s="12"/>
    </row>
    <row r="874" spans="1:28" ht="15.75" customHeight="1" x14ac:dyDescent="0.35">
      <c r="A874" s="12"/>
      <c r="B874" s="12"/>
      <c r="C874" s="12"/>
      <c r="D874" s="12"/>
      <c r="E874" s="12"/>
      <c r="F874" s="12"/>
      <c r="G874" s="12"/>
      <c r="H874" s="194"/>
      <c r="I874" s="12"/>
      <c r="J874" s="12"/>
      <c r="K874" s="12"/>
      <c r="L874" s="12"/>
      <c r="M874" s="12"/>
      <c r="N874" s="12"/>
      <c r="O874" s="12"/>
      <c r="P874" s="12"/>
      <c r="Q874" s="12"/>
      <c r="R874" s="12"/>
      <c r="S874" s="12"/>
      <c r="T874" s="12"/>
      <c r="U874" s="12"/>
      <c r="V874" s="12"/>
      <c r="W874" s="12"/>
      <c r="X874" s="12"/>
      <c r="Y874" s="12"/>
      <c r="Z874" s="12"/>
      <c r="AA874" s="12"/>
      <c r="AB874" s="12"/>
    </row>
    <row r="875" spans="1:28" ht="15.75" customHeight="1" x14ac:dyDescent="0.35">
      <c r="A875" s="12"/>
      <c r="B875" s="12"/>
      <c r="C875" s="12"/>
      <c r="D875" s="12"/>
      <c r="E875" s="12"/>
      <c r="F875" s="12"/>
      <c r="G875" s="12"/>
      <c r="H875" s="194"/>
      <c r="I875" s="12"/>
      <c r="J875" s="12"/>
      <c r="K875" s="12"/>
      <c r="L875" s="12"/>
      <c r="M875" s="12"/>
      <c r="N875" s="12"/>
      <c r="O875" s="12"/>
      <c r="P875" s="12"/>
      <c r="Q875" s="12"/>
      <c r="R875" s="12"/>
      <c r="S875" s="12"/>
      <c r="T875" s="12"/>
      <c r="U875" s="12"/>
      <c r="V875" s="12"/>
      <c r="W875" s="12"/>
      <c r="X875" s="12"/>
      <c r="Y875" s="12"/>
      <c r="Z875" s="12"/>
      <c r="AA875" s="12"/>
      <c r="AB875" s="12"/>
    </row>
    <row r="876" spans="1:28" ht="15.75" customHeight="1" x14ac:dyDescent="0.35">
      <c r="A876" s="12"/>
      <c r="B876" s="12"/>
      <c r="C876" s="12"/>
      <c r="D876" s="12"/>
      <c r="E876" s="12"/>
      <c r="F876" s="12"/>
      <c r="G876" s="12"/>
      <c r="H876" s="194"/>
      <c r="I876" s="12"/>
      <c r="J876" s="12"/>
      <c r="K876" s="12"/>
      <c r="L876" s="12"/>
      <c r="M876" s="12"/>
      <c r="N876" s="12"/>
      <c r="O876" s="12"/>
      <c r="P876" s="12"/>
      <c r="Q876" s="12"/>
      <c r="R876" s="12"/>
      <c r="S876" s="12"/>
      <c r="T876" s="12"/>
      <c r="U876" s="12"/>
      <c r="V876" s="12"/>
      <c r="W876" s="12"/>
      <c r="X876" s="12"/>
      <c r="Y876" s="12"/>
      <c r="Z876" s="12"/>
      <c r="AA876" s="12"/>
      <c r="AB876" s="12"/>
    </row>
    <row r="877" spans="1:28" ht="15.75" customHeight="1" x14ac:dyDescent="0.35">
      <c r="A877" s="12"/>
      <c r="B877" s="12"/>
      <c r="C877" s="12"/>
      <c r="D877" s="12"/>
      <c r="E877" s="12"/>
      <c r="F877" s="12"/>
      <c r="G877" s="12"/>
      <c r="H877" s="194"/>
      <c r="I877" s="12"/>
      <c r="J877" s="12"/>
      <c r="K877" s="12"/>
      <c r="L877" s="12"/>
      <c r="M877" s="12"/>
      <c r="N877" s="12"/>
      <c r="O877" s="12"/>
      <c r="P877" s="12"/>
      <c r="Q877" s="12"/>
      <c r="R877" s="12"/>
      <c r="S877" s="12"/>
      <c r="T877" s="12"/>
      <c r="U877" s="12"/>
      <c r="V877" s="12"/>
      <c r="W877" s="12"/>
      <c r="X877" s="12"/>
      <c r="Y877" s="12"/>
      <c r="Z877" s="12"/>
      <c r="AA877" s="12"/>
      <c r="AB877" s="12"/>
    </row>
    <row r="878" spans="1:28" ht="15.75" customHeight="1" x14ac:dyDescent="0.35">
      <c r="A878" s="12"/>
      <c r="B878" s="12"/>
      <c r="C878" s="12"/>
      <c r="D878" s="12"/>
      <c r="E878" s="12"/>
      <c r="F878" s="12"/>
      <c r="G878" s="12"/>
      <c r="H878" s="194"/>
      <c r="I878" s="12"/>
      <c r="J878" s="12"/>
      <c r="K878" s="12"/>
      <c r="L878" s="12"/>
      <c r="M878" s="12"/>
      <c r="N878" s="12"/>
      <c r="O878" s="12"/>
      <c r="P878" s="12"/>
      <c r="Q878" s="12"/>
      <c r="R878" s="12"/>
      <c r="S878" s="12"/>
      <c r="T878" s="12"/>
      <c r="U878" s="12"/>
      <c r="V878" s="12"/>
      <c r="W878" s="12"/>
      <c r="X878" s="12"/>
      <c r="Y878" s="12"/>
      <c r="Z878" s="12"/>
      <c r="AA878" s="12"/>
      <c r="AB878" s="12"/>
    </row>
    <row r="879" spans="1:28" ht="15.75" customHeight="1" x14ac:dyDescent="0.35">
      <c r="A879" s="12"/>
      <c r="B879" s="12"/>
      <c r="C879" s="12"/>
      <c r="D879" s="12"/>
      <c r="E879" s="12"/>
      <c r="F879" s="12"/>
      <c r="G879" s="12"/>
      <c r="H879" s="194"/>
      <c r="I879" s="12"/>
      <c r="J879" s="12"/>
      <c r="K879" s="12"/>
      <c r="L879" s="12"/>
      <c r="M879" s="12"/>
      <c r="N879" s="12"/>
      <c r="O879" s="12"/>
      <c r="P879" s="12"/>
      <c r="Q879" s="12"/>
      <c r="R879" s="12"/>
      <c r="S879" s="12"/>
      <c r="T879" s="12"/>
      <c r="U879" s="12"/>
      <c r="V879" s="12"/>
      <c r="W879" s="12"/>
      <c r="X879" s="12"/>
      <c r="Y879" s="12"/>
      <c r="Z879" s="12"/>
      <c r="AA879" s="12"/>
      <c r="AB879" s="12"/>
    </row>
    <row r="880" spans="1:28" ht="15.75" customHeight="1" x14ac:dyDescent="0.35">
      <c r="A880" s="12"/>
      <c r="B880" s="12"/>
      <c r="C880" s="12"/>
      <c r="D880" s="12"/>
      <c r="E880" s="12"/>
      <c r="F880" s="12"/>
      <c r="G880" s="12"/>
      <c r="H880" s="194"/>
      <c r="I880" s="12"/>
      <c r="J880" s="12"/>
      <c r="K880" s="12"/>
      <c r="L880" s="12"/>
      <c r="M880" s="12"/>
      <c r="N880" s="12"/>
      <c r="O880" s="12"/>
      <c r="P880" s="12"/>
      <c r="Q880" s="12"/>
      <c r="R880" s="12"/>
      <c r="S880" s="12"/>
      <c r="T880" s="12"/>
      <c r="U880" s="12"/>
      <c r="V880" s="12"/>
      <c r="W880" s="12"/>
      <c r="X880" s="12"/>
      <c r="Y880" s="12"/>
      <c r="Z880" s="12"/>
      <c r="AA880" s="12"/>
      <c r="AB880" s="12"/>
    </row>
    <row r="881" spans="1:28" ht="15.75" customHeight="1" x14ac:dyDescent="0.35">
      <c r="A881" s="12"/>
      <c r="B881" s="12"/>
      <c r="C881" s="12"/>
      <c r="D881" s="12"/>
      <c r="E881" s="12"/>
      <c r="F881" s="12"/>
      <c r="G881" s="12"/>
      <c r="H881" s="194"/>
      <c r="I881" s="12"/>
      <c r="J881" s="12"/>
      <c r="K881" s="12"/>
      <c r="L881" s="12"/>
      <c r="M881" s="12"/>
      <c r="N881" s="12"/>
      <c r="O881" s="12"/>
      <c r="P881" s="12"/>
      <c r="Q881" s="12"/>
      <c r="R881" s="12"/>
      <c r="S881" s="12"/>
      <c r="T881" s="12"/>
      <c r="U881" s="12"/>
      <c r="V881" s="12"/>
      <c r="W881" s="12"/>
      <c r="X881" s="12"/>
      <c r="Y881" s="12"/>
      <c r="Z881" s="12"/>
      <c r="AA881" s="12"/>
      <c r="AB881" s="12"/>
    </row>
    <row r="882" spans="1:28" ht="15.75" customHeight="1" x14ac:dyDescent="0.35">
      <c r="A882" s="12"/>
      <c r="B882" s="12"/>
      <c r="C882" s="12"/>
      <c r="D882" s="12"/>
      <c r="E882" s="12"/>
      <c r="F882" s="12"/>
      <c r="G882" s="12"/>
      <c r="H882" s="194"/>
      <c r="I882" s="12"/>
      <c r="J882" s="12"/>
      <c r="K882" s="12"/>
      <c r="L882" s="12"/>
      <c r="M882" s="12"/>
      <c r="N882" s="12"/>
      <c r="O882" s="12"/>
      <c r="P882" s="12"/>
      <c r="Q882" s="12"/>
      <c r="R882" s="12"/>
      <c r="S882" s="12"/>
      <c r="T882" s="12"/>
      <c r="U882" s="12"/>
      <c r="V882" s="12"/>
      <c r="W882" s="12"/>
      <c r="X882" s="12"/>
      <c r="Y882" s="12"/>
      <c r="Z882" s="12"/>
      <c r="AA882" s="12"/>
      <c r="AB882" s="12"/>
    </row>
    <row r="883" spans="1:28" ht="15.75" customHeight="1" x14ac:dyDescent="0.35">
      <c r="A883" s="12"/>
      <c r="B883" s="12"/>
      <c r="C883" s="12"/>
      <c r="D883" s="12"/>
      <c r="E883" s="12"/>
      <c r="F883" s="12"/>
      <c r="G883" s="12"/>
      <c r="H883" s="194"/>
      <c r="I883" s="12"/>
      <c r="J883" s="12"/>
      <c r="K883" s="12"/>
      <c r="L883" s="12"/>
      <c r="M883" s="12"/>
      <c r="N883" s="12"/>
      <c r="O883" s="12"/>
      <c r="P883" s="12"/>
      <c r="Q883" s="12"/>
      <c r="R883" s="12"/>
      <c r="S883" s="12"/>
      <c r="T883" s="12"/>
      <c r="U883" s="12"/>
      <c r="V883" s="12"/>
      <c r="W883" s="12"/>
      <c r="X883" s="12"/>
      <c r="Y883" s="12"/>
      <c r="Z883" s="12"/>
      <c r="AA883" s="12"/>
      <c r="AB883" s="12"/>
    </row>
    <row r="884" spans="1:28" ht="15.75" customHeight="1" x14ac:dyDescent="0.35">
      <c r="A884" s="12"/>
      <c r="B884" s="12"/>
      <c r="C884" s="12"/>
      <c r="D884" s="12"/>
      <c r="E884" s="12"/>
      <c r="F884" s="12"/>
      <c r="G884" s="12"/>
      <c r="H884" s="194"/>
      <c r="I884" s="12"/>
      <c r="J884" s="12"/>
      <c r="K884" s="12"/>
      <c r="L884" s="12"/>
      <c r="M884" s="12"/>
      <c r="N884" s="12"/>
      <c r="O884" s="12"/>
      <c r="P884" s="12"/>
      <c r="Q884" s="12"/>
      <c r="R884" s="12"/>
      <c r="S884" s="12"/>
      <c r="T884" s="12"/>
      <c r="U884" s="12"/>
      <c r="V884" s="12"/>
      <c r="W884" s="12"/>
      <c r="X884" s="12"/>
      <c r="Y884" s="12"/>
      <c r="Z884" s="12"/>
      <c r="AA884" s="12"/>
      <c r="AB884" s="12"/>
    </row>
    <row r="885" spans="1:28" ht="15.75" customHeight="1" x14ac:dyDescent="0.35">
      <c r="A885" s="12"/>
      <c r="B885" s="12"/>
      <c r="C885" s="12"/>
      <c r="D885" s="12"/>
      <c r="E885" s="12"/>
      <c r="F885" s="12"/>
      <c r="G885" s="12"/>
      <c r="H885" s="194"/>
      <c r="I885" s="12"/>
      <c r="J885" s="12"/>
      <c r="K885" s="12"/>
      <c r="L885" s="12"/>
      <c r="M885" s="12"/>
      <c r="N885" s="12"/>
      <c r="O885" s="12"/>
      <c r="P885" s="12"/>
      <c r="Q885" s="12"/>
      <c r="R885" s="12"/>
      <c r="S885" s="12"/>
      <c r="T885" s="12"/>
      <c r="U885" s="12"/>
      <c r="V885" s="12"/>
      <c r="W885" s="12"/>
      <c r="X885" s="12"/>
      <c r="Y885" s="12"/>
      <c r="Z885" s="12"/>
      <c r="AA885" s="12"/>
      <c r="AB885" s="12"/>
    </row>
    <row r="886" spans="1:28" ht="15.75" customHeight="1" x14ac:dyDescent="0.35">
      <c r="A886" s="12"/>
      <c r="B886" s="12"/>
      <c r="C886" s="12"/>
      <c r="D886" s="12"/>
      <c r="E886" s="12"/>
      <c r="F886" s="12"/>
      <c r="G886" s="12"/>
      <c r="H886" s="194"/>
      <c r="I886" s="12"/>
      <c r="J886" s="12"/>
      <c r="K886" s="12"/>
      <c r="L886" s="12"/>
      <c r="M886" s="12"/>
      <c r="N886" s="12"/>
      <c r="O886" s="12"/>
      <c r="P886" s="12"/>
      <c r="Q886" s="12"/>
      <c r="R886" s="12"/>
      <c r="S886" s="12"/>
      <c r="T886" s="12"/>
      <c r="U886" s="12"/>
      <c r="V886" s="12"/>
      <c r="W886" s="12"/>
      <c r="X886" s="12"/>
      <c r="Y886" s="12"/>
      <c r="Z886" s="12"/>
      <c r="AA886" s="12"/>
      <c r="AB886" s="12"/>
    </row>
    <row r="887" spans="1:28" ht="15.75" customHeight="1" x14ac:dyDescent="0.35">
      <c r="A887" s="12"/>
      <c r="B887" s="12"/>
      <c r="C887" s="12"/>
      <c r="D887" s="12"/>
      <c r="E887" s="12"/>
      <c r="F887" s="12"/>
      <c r="G887" s="12"/>
      <c r="H887" s="194"/>
      <c r="I887" s="12"/>
      <c r="J887" s="12"/>
      <c r="K887" s="12"/>
      <c r="L887" s="12"/>
      <c r="M887" s="12"/>
      <c r="N887" s="12"/>
      <c r="O887" s="12"/>
      <c r="P887" s="12"/>
      <c r="Q887" s="12"/>
      <c r="R887" s="12"/>
      <c r="S887" s="12"/>
      <c r="T887" s="12"/>
      <c r="U887" s="12"/>
      <c r="V887" s="12"/>
      <c r="W887" s="12"/>
      <c r="X887" s="12"/>
      <c r="Y887" s="12"/>
      <c r="Z887" s="12"/>
      <c r="AA887" s="12"/>
      <c r="AB887" s="12"/>
    </row>
    <row r="888" spans="1:28" ht="15.75" customHeight="1" x14ac:dyDescent="0.35">
      <c r="A888" s="12"/>
      <c r="B888" s="12"/>
      <c r="C888" s="12"/>
      <c r="D888" s="12"/>
      <c r="E888" s="12"/>
      <c r="F888" s="12"/>
      <c r="G888" s="12"/>
      <c r="H888" s="194"/>
      <c r="I888" s="12"/>
      <c r="J888" s="12"/>
      <c r="K888" s="12"/>
      <c r="L888" s="12"/>
      <c r="M888" s="12"/>
      <c r="N888" s="12"/>
      <c r="O888" s="12"/>
      <c r="P888" s="12"/>
      <c r="Q888" s="12"/>
      <c r="R888" s="12"/>
      <c r="S888" s="12"/>
      <c r="T888" s="12"/>
      <c r="U888" s="12"/>
      <c r="V888" s="12"/>
      <c r="W888" s="12"/>
      <c r="X888" s="12"/>
      <c r="Y888" s="12"/>
      <c r="Z888" s="12"/>
      <c r="AA888" s="12"/>
      <c r="AB888" s="12"/>
    </row>
    <row r="889" spans="1:28" ht="15.75" customHeight="1" x14ac:dyDescent="0.35">
      <c r="A889" s="12"/>
      <c r="B889" s="12"/>
      <c r="C889" s="12"/>
      <c r="D889" s="12"/>
      <c r="E889" s="12"/>
      <c r="F889" s="12"/>
      <c r="G889" s="12"/>
      <c r="H889" s="194"/>
      <c r="I889" s="12"/>
      <c r="J889" s="12"/>
      <c r="K889" s="12"/>
      <c r="L889" s="12"/>
      <c r="M889" s="12"/>
      <c r="N889" s="12"/>
      <c r="O889" s="12"/>
      <c r="P889" s="12"/>
      <c r="Q889" s="12"/>
      <c r="R889" s="12"/>
      <c r="S889" s="12"/>
      <c r="T889" s="12"/>
      <c r="U889" s="12"/>
      <c r="V889" s="12"/>
      <c r="W889" s="12"/>
      <c r="X889" s="12"/>
      <c r="Y889" s="12"/>
      <c r="Z889" s="12"/>
      <c r="AA889" s="12"/>
      <c r="AB889" s="12"/>
    </row>
    <row r="890" spans="1:28" ht="15.75" customHeight="1" x14ac:dyDescent="0.35">
      <c r="A890" s="12"/>
      <c r="B890" s="12"/>
      <c r="C890" s="12"/>
      <c r="D890" s="12"/>
      <c r="E890" s="12"/>
      <c r="F890" s="12"/>
      <c r="G890" s="12"/>
      <c r="H890" s="194"/>
      <c r="I890" s="12"/>
      <c r="J890" s="12"/>
      <c r="K890" s="12"/>
      <c r="L890" s="12"/>
      <c r="M890" s="12"/>
      <c r="N890" s="12"/>
      <c r="O890" s="12"/>
      <c r="P890" s="12"/>
      <c r="Q890" s="12"/>
      <c r="R890" s="12"/>
      <c r="S890" s="12"/>
      <c r="T890" s="12"/>
      <c r="U890" s="12"/>
      <c r="V890" s="12"/>
      <c r="W890" s="12"/>
      <c r="X890" s="12"/>
      <c r="Y890" s="12"/>
      <c r="Z890" s="12"/>
      <c r="AA890" s="12"/>
      <c r="AB890" s="12"/>
    </row>
    <row r="891" spans="1:28" ht="15.75" customHeight="1" x14ac:dyDescent="0.35">
      <c r="A891" s="12"/>
      <c r="B891" s="12"/>
      <c r="C891" s="12"/>
      <c r="D891" s="12"/>
      <c r="E891" s="12"/>
      <c r="F891" s="12"/>
      <c r="G891" s="12"/>
      <c r="H891" s="194"/>
      <c r="I891" s="12"/>
      <c r="J891" s="12"/>
      <c r="K891" s="12"/>
      <c r="L891" s="12"/>
      <c r="M891" s="12"/>
      <c r="N891" s="12"/>
      <c r="O891" s="12"/>
      <c r="P891" s="12"/>
      <c r="Q891" s="12"/>
      <c r="R891" s="12"/>
      <c r="S891" s="12"/>
      <c r="T891" s="12"/>
      <c r="U891" s="12"/>
      <c r="V891" s="12"/>
      <c r="W891" s="12"/>
      <c r="X891" s="12"/>
      <c r="Y891" s="12"/>
      <c r="Z891" s="12"/>
      <c r="AA891" s="12"/>
      <c r="AB891" s="12"/>
    </row>
    <row r="892" spans="1:28" ht="15.75" customHeight="1" x14ac:dyDescent="0.35">
      <c r="A892" s="12"/>
      <c r="B892" s="12"/>
      <c r="C892" s="12"/>
      <c r="D892" s="12"/>
      <c r="E892" s="12"/>
      <c r="F892" s="12"/>
      <c r="G892" s="12"/>
      <c r="H892" s="194"/>
      <c r="I892" s="12"/>
      <c r="J892" s="12"/>
      <c r="K892" s="12"/>
      <c r="L892" s="12"/>
      <c r="M892" s="12"/>
      <c r="N892" s="12"/>
      <c r="O892" s="12"/>
      <c r="P892" s="12"/>
      <c r="Q892" s="12"/>
      <c r="R892" s="12"/>
      <c r="S892" s="12"/>
      <c r="T892" s="12"/>
      <c r="U892" s="12"/>
      <c r="V892" s="12"/>
      <c r="W892" s="12"/>
      <c r="X892" s="12"/>
      <c r="Y892" s="12"/>
      <c r="Z892" s="12"/>
      <c r="AA892" s="12"/>
      <c r="AB892" s="12"/>
    </row>
    <row r="893" spans="1:28" ht="15.75" customHeight="1" x14ac:dyDescent="0.35">
      <c r="A893" s="12"/>
      <c r="B893" s="12"/>
      <c r="C893" s="12"/>
      <c r="D893" s="12"/>
      <c r="E893" s="12"/>
      <c r="F893" s="12"/>
      <c r="G893" s="12"/>
      <c r="H893" s="194"/>
      <c r="I893" s="12"/>
      <c r="J893" s="12"/>
      <c r="K893" s="12"/>
      <c r="L893" s="12"/>
      <c r="M893" s="12"/>
      <c r="N893" s="12"/>
      <c r="O893" s="12"/>
      <c r="P893" s="12"/>
      <c r="Q893" s="12"/>
      <c r="R893" s="12"/>
      <c r="S893" s="12"/>
      <c r="T893" s="12"/>
      <c r="U893" s="12"/>
      <c r="V893" s="12"/>
      <c r="W893" s="12"/>
      <c r="X893" s="12"/>
      <c r="Y893" s="12"/>
      <c r="Z893" s="12"/>
      <c r="AA893" s="12"/>
      <c r="AB893" s="12"/>
    </row>
    <row r="894" spans="1:28" ht="15.75" customHeight="1" x14ac:dyDescent="0.35">
      <c r="A894" s="12"/>
      <c r="B894" s="12"/>
      <c r="C894" s="12"/>
      <c r="D894" s="12"/>
      <c r="E894" s="12"/>
      <c r="F894" s="12"/>
      <c r="G894" s="12"/>
      <c r="H894" s="194"/>
      <c r="I894" s="12"/>
      <c r="J894" s="12"/>
      <c r="K894" s="12"/>
      <c r="L894" s="12"/>
      <c r="M894" s="12"/>
      <c r="N894" s="12"/>
      <c r="O894" s="12"/>
      <c r="P894" s="12"/>
      <c r="Q894" s="12"/>
      <c r="R894" s="12"/>
      <c r="S894" s="12"/>
      <c r="T894" s="12"/>
      <c r="U894" s="12"/>
      <c r="V894" s="12"/>
      <c r="W894" s="12"/>
      <c r="X894" s="12"/>
      <c r="Y894" s="12"/>
      <c r="Z894" s="12"/>
      <c r="AA894" s="12"/>
      <c r="AB894" s="12"/>
    </row>
    <row r="895" spans="1:28" ht="15.75" customHeight="1" x14ac:dyDescent="0.35">
      <c r="A895" s="12"/>
      <c r="B895" s="12"/>
      <c r="C895" s="12"/>
      <c r="D895" s="12"/>
      <c r="E895" s="12"/>
      <c r="F895" s="12"/>
      <c r="G895" s="12"/>
      <c r="H895" s="194"/>
      <c r="I895" s="12"/>
      <c r="J895" s="12"/>
      <c r="K895" s="12"/>
      <c r="L895" s="12"/>
      <c r="M895" s="12"/>
      <c r="N895" s="12"/>
      <c r="O895" s="12"/>
      <c r="P895" s="12"/>
      <c r="Q895" s="12"/>
      <c r="R895" s="12"/>
      <c r="S895" s="12"/>
      <c r="T895" s="12"/>
      <c r="U895" s="12"/>
      <c r="V895" s="12"/>
      <c r="W895" s="12"/>
      <c r="X895" s="12"/>
      <c r="Y895" s="12"/>
      <c r="Z895" s="12"/>
      <c r="AA895" s="12"/>
      <c r="AB895" s="12"/>
    </row>
    <row r="896" spans="1:28" ht="15.75" customHeight="1" x14ac:dyDescent="0.35">
      <c r="A896" s="12"/>
      <c r="B896" s="12"/>
      <c r="C896" s="12"/>
      <c r="D896" s="12"/>
      <c r="E896" s="12"/>
      <c r="F896" s="12"/>
      <c r="G896" s="12"/>
      <c r="H896" s="194"/>
      <c r="I896" s="12"/>
      <c r="J896" s="12"/>
      <c r="K896" s="12"/>
      <c r="L896" s="12"/>
      <c r="M896" s="12"/>
      <c r="N896" s="12"/>
      <c r="O896" s="12"/>
      <c r="P896" s="12"/>
      <c r="Q896" s="12"/>
      <c r="R896" s="12"/>
      <c r="S896" s="12"/>
      <c r="T896" s="12"/>
      <c r="U896" s="12"/>
      <c r="V896" s="12"/>
      <c r="W896" s="12"/>
      <c r="X896" s="12"/>
      <c r="Y896" s="12"/>
      <c r="Z896" s="12"/>
      <c r="AA896" s="12"/>
      <c r="AB896" s="12"/>
    </row>
    <row r="897" spans="1:28" ht="15.75" customHeight="1" x14ac:dyDescent="0.35">
      <c r="A897" s="12"/>
      <c r="B897" s="12"/>
      <c r="C897" s="12"/>
      <c r="D897" s="12"/>
      <c r="E897" s="12"/>
      <c r="F897" s="12"/>
      <c r="G897" s="12"/>
      <c r="H897" s="194"/>
      <c r="I897" s="12"/>
      <c r="J897" s="12"/>
      <c r="K897" s="12"/>
      <c r="L897" s="12"/>
      <c r="M897" s="12"/>
      <c r="N897" s="12"/>
      <c r="O897" s="12"/>
      <c r="P897" s="12"/>
      <c r="Q897" s="12"/>
      <c r="R897" s="12"/>
      <c r="S897" s="12"/>
      <c r="T897" s="12"/>
      <c r="U897" s="12"/>
      <c r="V897" s="12"/>
      <c r="W897" s="12"/>
      <c r="X897" s="12"/>
      <c r="Y897" s="12"/>
      <c r="Z897" s="12"/>
      <c r="AA897" s="12"/>
      <c r="AB897" s="12"/>
    </row>
    <row r="898" spans="1:28" ht="15.75" customHeight="1" x14ac:dyDescent="0.35">
      <c r="A898" s="12"/>
      <c r="B898" s="12"/>
      <c r="C898" s="12"/>
      <c r="D898" s="12"/>
      <c r="E898" s="12"/>
      <c r="F898" s="12"/>
      <c r="G898" s="12"/>
      <c r="H898" s="194"/>
      <c r="I898" s="12"/>
      <c r="J898" s="12"/>
      <c r="K898" s="12"/>
      <c r="L898" s="12"/>
      <c r="M898" s="12"/>
      <c r="N898" s="12"/>
      <c r="O898" s="12"/>
      <c r="P898" s="12"/>
      <c r="Q898" s="12"/>
      <c r="R898" s="12"/>
      <c r="S898" s="12"/>
      <c r="T898" s="12"/>
      <c r="U898" s="12"/>
      <c r="V898" s="12"/>
      <c r="W898" s="12"/>
      <c r="X898" s="12"/>
      <c r="Y898" s="12"/>
      <c r="Z898" s="12"/>
      <c r="AA898" s="12"/>
      <c r="AB898" s="12"/>
    </row>
    <row r="899" spans="1:28" ht="15.75" customHeight="1" x14ac:dyDescent="0.35">
      <c r="A899" s="12"/>
      <c r="B899" s="12"/>
      <c r="C899" s="12"/>
      <c r="D899" s="12"/>
      <c r="E899" s="12"/>
      <c r="F899" s="12"/>
      <c r="G899" s="12"/>
      <c r="H899" s="194"/>
      <c r="I899" s="12"/>
      <c r="J899" s="12"/>
      <c r="K899" s="12"/>
      <c r="L899" s="12"/>
      <c r="M899" s="12"/>
      <c r="N899" s="12"/>
      <c r="O899" s="12"/>
      <c r="P899" s="12"/>
      <c r="Q899" s="12"/>
      <c r="R899" s="12"/>
      <c r="S899" s="12"/>
      <c r="T899" s="12"/>
      <c r="U899" s="12"/>
      <c r="V899" s="12"/>
      <c r="W899" s="12"/>
      <c r="X899" s="12"/>
      <c r="Y899" s="12"/>
      <c r="Z899" s="12"/>
      <c r="AA899" s="12"/>
      <c r="AB899" s="12"/>
    </row>
    <row r="900" spans="1:28" ht="15.75" customHeight="1" x14ac:dyDescent="0.35">
      <c r="A900" s="12"/>
      <c r="B900" s="12"/>
      <c r="C900" s="12"/>
      <c r="D900" s="12"/>
      <c r="E900" s="12"/>
      <c r="F900" s="12"/>
      <c r="G900" s="12"/>
      <c r="H900" s="194"/>
      <c r="I900" s="12"/>
      <c r="J900" s="12"/>
      <c r="K900" s="12"/>
      <c r="L900" s="12"/>
      <c r="M900" s="12"/>
      <c r="N900" s="12"/>
      <c r="O900" s="12"/>
      <c r="P900" s="12"/>
      <c r="Q900" s="12"/>
      <c r="R900" s="12"/>
      <c r="S900" s="12"/>
      <c r="T900" s="12"/>
      <c r="U900" s="12"/>
      <c r="V900" s="12"/>
      <c r="W900" s="12"/>
      <c r="X900" s="12"/>
      <c r="Y900" s="12"/>
      <c r="Z900" s="12"/>
      <c r="AA900" s="12"/>
      <c r="AB900" s="12"/>
    </row>
    <row r="901" spans="1:28" ht="15.75" customHeight="1" x14ac:dyDescent="0.35">
      <c r="A901" s="12"/>
      <c r="B901" s="12"/>
      <c r="C901" s="12"/>
      <c r="D901" s="12"/>
      <c r="E901" s="12"/>
      <c r="F901" s="12"/>
      <c r="G901" s="12"/>
      <c r="H901" s="194"/>
      <c r="I901" s="12"/>
      <c r="J901" s="12"/>
      <c r="K901" s="12"/>
      <c r="L901" s="12"/>
      <c r="M901" s="12"/>
      <c r="N901" s="12"/>
      <c r="O901" s="12"/>
      <c r="P901" s="12"/>
      <c r="Q901" s="12"/>
      <c r="R901" s="12"/>
      <c r="S901" s="12"/>
      <c r="T901" s="12"/>
      <c r="U901" s="12"/>
      <c r="V901" s="12"/>
      <c r="W901" s="12"/>
      <c r="X901" s="12"/>
      <c r="Y901" s="12"/>
      <c r="Z901" s="12"/>
      <c r="AA901" s="12"/>
      <c r="AB901" s="12"/>
    </row>
    <row r="902" spans="1:28" ht="15.75" customHeight="1" x14ac:dyDescent="0.35">
      <c r="A902" s="12"/>
      <c r="B902" s="12"/>
      <c r="C902" s="12"/>
      <c r="D902" s="12"/>
      <c r="E902" s="12"/>
      <c r="F902" s="12"/>
      <c r="G902" s="12"/>
      <c r="H902" s="194"/>
      <c r="I902" s="12"/>
      <c r="J902" s="12"/>
      <c r="K902" s="12"/>
      <c r="L902" s="12"/>
      <c r="M902" s="12"/>
      <c r="N902" s="12"/>
      <c r="O902" s="12"/>
      <c r="P902" s="12"/>
      <c r="Q902" s="12"/>
      <c r="R902" s="12"/>
      <c r="S902" s="12"/>
      <c r="T902" s="12"/>
      <c r="U902" s="12"/>
      <c r="V902" s="12"/>
      <c r="W902" s="12"/>
      <c r="X902" s="12"/>
      <c r="Y902" s="12"/>
      <c r="Z902" s="12"/>
      <c r="AA902" s="12"/>
      <c r="AB902" s="12"/>
    </row>
    <row r="903" spans="1:28" ht="15.75" customHeight="1" x14ac:dyDescent="0.35">
      <c r="A903" s="12"/>
      <c r="B903" s="12"/>
      <c r="C903" s="12"/>
      <c r="D903" s="12"/>
      <c r="E903" s="12"/>
      <c r="F903" s="12"/>
      <c r="G903" s="12"/>
      <c r="H903" s="194"/>
      <c r="I903" s="12"/>
      <c r="J903" s="12"/>
      <c r="K903" s="12"/>
      <c r="L903" s="12"/>
      <c r="M903" s="12"/>
      <c r="N903" s="12"/>
      <c r="O903" s="12"/>
      <c r="P903" s="12"/>
      <c r="Q903" s="12"/>
      <c r="R903" s="12"/>
      <c r="S903" s="12"/>
      <c r="T903" s="12"/>
      <c r="U903" s="12"/>
      <c r="V903" s="12"/>
      <c r="W903" s="12"/>
      <c r="X903" s="12"/>
      <c r="Y903" s="12"/>
      <c r="Z903" s="12"/>
      <c r="AA903" s="12"/>
      <c r="AB903" s="12"/>
    </row>
    <row r="904" spans="1:28" ht="15.75" customHeight="1" x14ac:dyDescent="0.35">
      <c r="A904" s="12"/>
      <c r="B904" s="12"/>
      <c r="C904" s="12"/>
      <c r="D904" s="12"/>
      <c r="E904" s="12"/>
      <c r="F904" s="12"/>
      <c r="G904" s="12"/>
      <c r="H904" s="194"/>
      <c r="I904" s="12"/>
      <c r="J904" s="12"/>
      <c r="K904" s="12"/>
      <c r="L904" s="12"/>
      <c r="M904" s="12"/>
      <c r="N904" s="12"/>
      <c r="O904" s="12"/>
      <c r="P904" s="12"/>
      <c r="Q904" s="12"/>
      <c r="R904" s="12"/>
      <c r="S904" s="12"/>
      <c r="T904" s="12"/>
      <c r="U904" s="12"/>
      <c r="V904" s="12"/>
      <c r="W904" s="12"/>
      <c r="X904" s="12"/>
      <c r="Y904" s="12"/>
      <c r="Z904" s="12"/>
      <c r="AA904" s="12"/>
      <c r="AB904" s="12"/>
    </row>
    <row r="905" spans="1:28" ht="15.75" customHeight="1" x14ac:dyDescent="0.35">
      <c r="A905" s="12"/>
      <c r="B905" s="12"/>
      <c r="C905" s="12"/>
      <c r="D905" s="12"/>
      <c r="E905" s="12"/>
      <c r="F905" s="12"/>
      <c r="G905" s="12"/>
      <c r="H905" s="194"/>
      <c r="I905" s="12"/>
      <c r="J905" s="12"/>
      <c r="K905" s="12"/>
      <c r="L905" s="12"/>
      <c r="M905" s="12"/>
      <c r="N905" s="12"/>
      <c r="O905" s="12"/>
      <c r="P905" s="12"/>
      <c r="Q905" s="12"/>
      <c r="R905" s="12"/>
      <c r="S905" s="12"/>
      <c r="T905" s="12"/>
      <c r="U905" s="12"/>
      <c r="V905" s="12"/>
      <c r="W905" s="12"/>
      <c r="X905" s="12"/>
      <c r="Y905" s="12"/>
      <c r="Z905" s="12"/>
      <c r="AA905" s="12"/>
      <c r="AB905" s="12"/>
    </row>
    <row r="906" spans="1:28" ht="15.75" customHeight="1" x14ac:dyDescent="0.35">
      <c r="A906" s="12"/>
      <c r="B906" s="12"/>
      <c r="C906" s="12"/>
      <c r="D906" s="12"/>
      <c r="E906" s="12"/>
      <c r="F906" s="12"/>
      <c r="G906" s="12"/>
      <c r="H906" s="194"/>
      <c r="I906" s="12"/>
      <c r="J906" s="12"/>
      <c r="K906" s="12"/>
      <c r="L906" s="12"/>
      <c r="M906" s="12"/>
      <c r="N906" s="12"/>
      <c r="O906" s="12"/>
      <c r="P906" s="12"/>
      <c r="Q906" s="12"/>
      <c r="R906" s="12"/>
      <c r="S906" s="12"/>
      <c r="T906" s="12"/>
      <c r="U906" s="12"/>
      <c r="V906" s="12"/>
      <c r="W906" s="12"/>
      <c r="X906" s="12"/>
      <c r="Y906" s="12"/>
      <c r="Z906" s="12"/>
      <c r="AA906" s="12"/>
      <c r="AB906" s="12"/>
    </row>
    <row r="907" spans="1:28" ht="15.75" customHeight="1" x14ac:dyDescent="0.35">
      <c r="A907" s="12"/>
      <c r="B907" s="12"/>
      <c r="C907" s="12"/>
      <c r="D907" s="12"/>
      <c r="E907" s="12"/>
      <c r="F907" s="12"/>
      <c r="G907" s="12"/>
      <c r="H907" s="194"/>
      <c r="I907" s="12"/>
      <c r="J907" s="12"/>
      <c r="K907" s="12"/>
      <c r="L907" s="12"/>
      <c r="M907" s="12"/>
      <c r="N907" s="12"/>
      <c r="O907" s="12"/>
      <c r="P907" s="12"/>
      <c r="Q907" s="12"/>
      <c r="R907" s="12"/>
      <c r="S907" s="12"/>
      <c r="T907" s="12"/>
      <c r="U907" s="12"/>
      <c r="V907" s="12"/>
      <c r="W907" s="12"/>
      <c r="X907" s="12"/>
      <c r="Y907" s="12"/>
      <c r="Z907" s="12"/>
      <c r="AA907" s="12"/>
      <c r="AB907" s="12"/>
    </row>
    <row r="908" spans="1:28" ht="15.75" customHeight="1" x14ac:dyDescent="0.35">
      <c r="A908" s="12"/>
      <c r="B908" s="12"/>
      <c r="C908" s="12"/>
      <c r="D908" s="12"/>
      <c r="E908" s="12"/>
      <c r="F908" s="12"/>
      <c r="G908" s="12"/>
      <c r="H908" s="194"/>
      <c r="I908" s="12"/>
      <c r="J908" s="12"/>
      <c r="K908" s="12"/>
      <c r="L908" s="12"/>
      <c r="M908" s="12"/>
      <c r="N908" s="12"/>
      <c r="O908" s="12"/>
      <c r="P908" s="12"/>
      <c r="Q908" s="12"/>
      <c r="R908" s="12"/>
      <c r="S908" s="12"/>
      <c r="T908" s="12"/>
      <c r="U908" s="12"/>
      <c r="V908" s="12"/>
      <c r="W908" s="12"/>
      <c r="X908" s="12"/>
      <c r="Y908" s="12"/>
      <c r="Z908" s="12"/>
      <c r="AA908" s="12"/>
      <c r="AB908" s="12"/>
    </row>
    <row r="909" spans="1:28" ht="15.75" customHeight="1" x14ac:dyDescent="0.35">
      <c r="A909" s="12"/>
      <c r="B909" s="12"/>
      <c r="C909" s="12"/>
      <c r="D909" s="12"/>
      <c r="E909" s="12"/>
      <c r="F909" s="12"/>
      <c r="G909" s="12"/>
      <c r="H909" s="194"/>
      <c r="I909" s="12"/>
      <c r="J909" s="12"/>
      <c r="K909" s="12"/>
      <c r="L909" s="12"/>
      <c r="M909" s="12"/>
      <c r="N909" s="12"/>
      <c r="O909" s="12"/>
      <c r="P909" s="12"/>
      <c r="Q909" s="12"/>
      <c r="R909" s="12"/>
      <c r="S909" s="12"/>
      <c r="T909" s="12"/>
      <c r="U909" s="12"/>
      <c r="V909" s="12"/>
      <c r="W909" s="12"/>
      <c r="X909" s="12"/>
      <c r="Y909" s="12"/>
      <c r="Z909" s="12"/>
      <c r="AA909" s="12"/>
      <c r="AB909" s="12"/>
    </row>
    <row r="910" spans="1:28" ht="15.75" customHeight="1" x14ac:dyDescent="0.35">
      <c r="A910" s="12"/>
      <c r="B910" s="12"/>
      <c r="C910" s="12"/>
      <c r="D910" s="12"/>
      <c r="E910" s="12"/>
      <c r="F910" s="12"/>
      <c r="G910" s="12"/>
      <c r="H910" s="194"/>
      <c r="I910" s="12"/>
      <c r="J910" s="12"/>
      <c r="K910" s="12"/>
      <c r="L910" s="12"/>
      <c r="M910" s="12"/>
      <c r="N910" s="12"/>
      <c r="O910" s="12"/>
      <c r="P910" s="12"/>
      <c r="Q910" s="12"/>
      <c r="R910" s="12"/>
      <c r="S910" s="12"/>
      <c r="T910" s="12"/>
      <c r="U910" s="12"/>
      <c r="V910" s="12"/>
      <c r="W910" s="12"/>
      <c r="X910" s="12"/>
      <c r="Y910" s="12"/>
      <c r="Z910" s="12"/>
      <c r="AA910" s="12"/>
      <c r="AB910" s="12"/>
    </row>
    <row r="911" spans="1:28" ht="15.75" customHeight="1" x14ac:dyDescent="0.35">
      <c r="A911" s="12"/>
      <c r="B911" s="12"/>
      <c r="C911" s="12"/>
      <c r="D911" s="12"/>
      <c r="E911" s="12"/>
      <c r="F911" s="12"/>
      <c r="G911" s="12"/>
      <c r="H911" s="194"/>
      <c r="I911" s="12"/>
      <c r="J911" s="12"/>
      <c r="K911" s="12"/>
      <c r="L911" s="12"/>
      <c r="M911" s="12"/>
      <c r="N911" s="12"/>
      <c r="O911" s="12"/>
      <c r="P911" s="12"/>
      <c r="Q911" s="12"/>
      <c r="R911" s="12"/>
      <c r="S911" s="12"/>
      <c r="T911" s="12"/>
      <c r="U911" s="12"/>
      <c r="V911" s="12"/>
      <c r="W911" s="12"/>
      <c r="X911" s="12"/>
      <c r="Y911" s="12"/>
      <c r="Z911" s="12"/>
      <c r="AA911" s="12"/>
      <c r="AB911" s="12"/>
    </row>
    <row r="912" spans="1:28" ht="15.75" customHeight="1" x14ac:dyDescent="0.35">
      <c r="A912" s="12"/>
      <c r="B912" s="12"/>
      <c r="C912" s="12"/>
      <c r="D912" s="12"/>
      <c r="E912" s="12"/>
      <c r="F912" s="12"/>
      <c r="G912" s="12"/>
      <c r="H912" s="194"/>
      <c r="I912" s="12"/>
      <c r="J912" s="12"/>
      <c r="K912" s="12"/>
      <c r="L912" s="12"/>
      <c r="M912" s="12"/>
      <c r="N912" s="12"/>
      <c r="O912" s="12"/>
      <c r="P912" s="12"/>
      <c r="Q912" s="12"/>
      <c r="R912" s="12"/>
      <c r="S912" s="12"/>
      <c r="T912" s="12"/>
      <c r="U912" s="12"/>
      <c r="V912" s="12"/>
      <c r="W912" s="12"/>
      <c r="X912" s="12"/>
      <c r="Y912" s="12"/>
      <c r="Z912" s="12"/>
      <c r="AA912" s="12"/>
      <c r="AB912" s="12"/>
    </row>
    <row r="913" spans="1:28" ht="15.75" customHeight="1" x14ac:dyDescent="0.35">
      <c r="A913" s="12"/>
      <c r="B913" s="12"/>
      <c r="C913" s="12"/>
      <c r="D913" s="12"/>
      <c r="E913" s="12"/>
      <c r="F913" s="12"/>
      <c r="G913" s="12"/>
      <c r="H913" s="194"/>
      <c r="I913" s="12"/>
      <c r="J913" s="12"/>
      <c r="K913" s="12"/>
      <c r="L913" s="12"/>
      <c r="M913" s="12"/>
      <c r="N913" s="12"/>
      <c r="O913" s="12"/>
      <c r="P913" s="12"/>
      <c r="Q913" s="12"/>
      <c r="R913" s="12"/>
      <c r="S913" s="12"/>
      <c r="T913" s="12"/>
      <c r="U913" s="12"/>
      <c r="V913" s="12"/>
      <c r="W913" s="12"/>
      <c r="X913" s="12"/>
      <c r="Y913" s="12"/>
      <c r="Z913" s="12"/>
      <c r="AA913" s="12"/>
      <c r="AB913" s="12"/>
    </row>
    <row r="914" spans="1:28" ht="15.75" customHeight="1" x14ac:dyDescent="0.35">
      <c r="A914" s="12"/>
      <c r="B914" s="12"/>
      <c r="C914" s="12"/>
      <c r="D914" s="12"/>
      <c r="E914" s="12"/>
      <c r="F914" s="12"/>
      <c r="G914" s="12"/>
      <c r="H914" s="194"/>
      <c r="I914" s="12"/>
      <c r="J914" s="12"/>
      <c r="K914" s="12"/>
      <c r="L914" s="12"/>
      <c r="M914" s="12"/>
      <c r="N914" s="12"/>
      <c r="O914" s="12"/>
      <c r="P914" s="12"/>
      <c r="Q914" s="12"/>
      <c r="R914" s="12"/>
      <c r="S914" s="12"/>
      <c r="T914" s="12"/>
      <c r="U914" s="12"/>
      <c r="V914" s="12"/>
      <c r="W914" s="12"/>
      <c r="X914" s="12"/>
      <c r="Y914" s="12"/>
      <c r="Z914" s="12"/>
      <c r="AA914" s="12"/>
      <c r="AB914" s="12"/>
    </row>
    <row r="915" spans="1:28" ht="15.75" customHeight="1" x14ac:dyDescent="0.35">
      <c r="A915" s="12"/>
      <c r="B915" s="12"/>
      <c r="C915" s="12"/>
      <c r="D915" s="12"/>
      <c r="E915" s="12"/>
      <c r="F915" s="12"/>
      <c r="G915" s="12"/>
      <c r="H915" s="194"/>
      <c r="I915" s="12"/>
      <c r="J915" s="12"/>
      <c r="K915" s="12"/>
      <c r="L915" s="12"/>
      <c r="M915" s="12"/>
      <c r="N915" s="12"/>
      <c r="O915" s="12"/>
      <c r="P915" s="12"/>
      <c r="Q915" s="12"/>
      <c r="R915" s="12"/>
      <c r="S915" s="12"/>
      <c r="T915" s="12"/>
      <c r="U915" s="12"/>
      <c r="V915" s="12"/>
      <c r="W915" s="12"/>
      <c r="X915" s="12"/>
      <c r="Y915" s="12"/>
      <c r="Z915" s="12"/>
      <c r="AA915" s="12"/>
      <c r="AB915" s="12"/>
    </row>
    <row r="916" spans="1:28" ht="15.75" customHeight="1" x14ac:dyDescent="0.35">
      <c r="A916" s="12"/>
      <c r="B916" s="12"/>
      <c r="C916" s="12"/>
      <c r="D916" s="12"/>
      <c r="E916" s="12"/>
      <c r="F916" s="12"/>
      <c r="G916" s="12"/>
      <c r="H916" s="194"/>
      <c r="I916" s="12"/>
      <c r="J916" s="12"/>
      <c r="K916" s="12"/>
      <c r="L916" s="12"/>
      <c r="M916" s="12"/>
      <c r="N916" s="12"/>
      <c r="O916" s="12"/>
      <c r="P916" s="12"/>
      <c r="Q916" s="12"/>
      <c r="R916" s="12"/>
      <c r="S916" s="12"/>
      <c r="T916" s="12"/>
      <c r="U916" s="12"/>
      <c r="V916" s="12"/>
      <c r="W916" s="12"/>
      <c r="X916" s="12"/>
      <c r="Y916" s="12"/>
      <c r="Z916" s="12"/>
      <c r="AA916" s="12"/>
      <c r="AB916" s="12"/>
    </row>
    <row r="917" spans="1:28" ht="15.75" customHeight="1" x14ac:dyDescent="0.35">
      <c r="A917" s="12"/>
      <c r="B917" s="12"/>
      <c r="C917" s="12"/>
      <c r="D917" s="12"/>
      <c r="E917" s="12"/>
      <c r="F917" s="12"/>
      <c r="G917" s="12"/>
      <c r="H917" s="194"/>
      <c r="I917" s="12"/>
      <c r="J917" s="12"/>
      <c r="K917" s="12"/>
      <c r="L917" s="12"/>
      <c r="M917" s="12"/>
      <c r="N917" s="12"/>
      <c r="O917" s="12"/>
      <c r="P917" s="12"/>
      <c r="Q917" s="12"/>
      <c r="R917" s="12"/>
      <c r="S917" s="12"/>
      <c r="T917" s="12"/>
      <c r="U917" s="12"/>
      <c r="V917" s="12"/>
      <c r="W917" s="12"/>
      <c r="X917" s="12"/>
      <c r="Y917" s="12"/>
      <c r="Z917" s="12"/>
      <c r="AA917" s="12"/>
      <c r="AB917" s="12"/>
    </row>
    <row r="918" spans="1:28" ht="15.75" customHeight="1" x14ac:dyDescent="0.35">
      <c r="A918" s="12"/>
      <c r="B918" s="12"/>
      <c r="C918" s="12"/>
      <c r="D918" s="12"/>
      <c r="E918" s="12"/>
      <c r="F918" s="12"/>
      <c r="G918" s="12"/>
      <c r="H918" s="194"/>
      <c r="I918" s="12"/>
      <c r="J918" s="12"/>
      <c r="K918" s="12"/>
      <c r="L918" s="12"/>
      <c r="M918" s="12"/>
      <c r="N918" s="12"/>
      <c r="O918" s="12"/>
      <c r="P918" s="12"/>
      <c r="Q918" s="12"/>
      <c r="R918" s="12"/>
      <c r="S918" s="12"/>
      <c r="T918" s="12"/>
      <c r="U918" s="12"/>
      <c r="V918" s="12"/>
      <c r="W918" s="12"/>
      <c r="X918" s="12"/>
      <c r="Y918" s="12"/>
      <c r="Z918" s="12"/>
      <c r="AA918" s="12"/>
      <c r="AB918" s="12"/>
    </row>
    <row r="919" spans="1:28" ht="15.75" customHeight="1" x14ac:dyDescent="0.35">
      <c r="A919" s="12"/>
      <c r="B919" s="12"/>
      <c r="C919" s="12"/>
      <c r="D919" s="12"/>
      <c r="E919" s="12"/>
      <c r="F919" s="12"/>
      <c r="G919" s="12"/>
      <c r="H919" s="194"/>
      <c r="I919" s="12"/>
      <c r="J919" s="12"/>
      <c r="K919" s="12"/>
      <c r="L919" s="12"/>
      <c r="M919" s="12"/>
      <c r="N919" s="12"/>
      <c r="O919" s="12"/>
      <c r="P919" s="12"/>
      <c r="Q919" s="12"/>
      <c r="R919" s="12"/>
      <c r="S919" s="12"/>
      <c r="T919" s="12"/>
      <c r="U919" s="12"/>
      <c r="V919" s="12"/>
      <c r="W919" s="12"/>
      <c r="X919" s="12"/>
      <c r="Y919" s="12"/>
      <c r="Z919" s="12"/>
      <c r="AA919" s="12"/>
      <c r="AB919" s="12"/>
    </row>
    <row r="920" spans="1:28" ht="15.75" customHeight="1" x14ac:dyDescent="0.35">
      <c r="A920" s="12"/>
      <c r="B920" s="12"/>
      <c r="C920" s="12"/>
      <c r="D920" s="12"/>
      <c r="E920" s="12"/>
      <c r="F920" s="12"/>
      <c r="G920" s="12"/>
      <c r="H920" s="194"/>
      <c r="I920" s="12"/>
      <c r="J920" s="12"/>
      <c r="K920" s="12"/>
      <c r="L920" s="12"/>
      <c r="M920" s="12"/>
      <c r="N920" s="12"/>
      <c r="O920" s="12"/>
      <c r="P920" s="12"/>
      <c r="Q920" s="12"/>
      <c r="R920" s="12"/>
      <c r="S920" s="12"/>
      <c r="T920" s="12"/>
      <c r="U920" s="12"/>
      <c r="V920" s="12"/>
      <c r="W920" s="12"/>
      <c r="X920" s="12"/>
      <c r="Y920" s="12"/>
      <c r="Z920" s="12"/>
      <c r="AA920" s="12"/>
      <c r="AB920" s="12"/>
    </row>
    <row r="921" spans="1:28" ht="15.75" customHeight="1" x14ac:dyDescent="0.35">
      <c r="A921" s="12"/>
      <c r="B921" s="12"/>
      <c r="C921" s="12"/>
      <c r="D921" s="12"/>
      <c r="E921" s="12"/>
      <c r="F921" s="12"/>
      <c r="G921" s="12"/>
      <c r="H921" s="194"/>
      <c r="I921" s="12"/>
      <c r="J921" s="12"/>
      <c r="K921" s="12"/>
      <c r="L921" s="12"/>
      <c r="M921" s="12"/>
      <c r="N921" s="12"/>
      <c r="O921" s="12"/>
      <c r="P921" s="12"/>
      <c r="Q921" s="12"/>
      <c r="R921" s="12"/>
      <c r="S921" s="12"/>
      <c r="T921" s="12"/>
      <c r="U921" s="12"/>
      <c r="V921" s="12"/>
      <c r="W921" s="12"/>
      <c r="X921" s="12"/>
      <c r="Y921" s="12"/>
      <c r="Z921" s="12"/>
      <c r="AA921" s="12"/>
      <c r="AB921" s="12"/>
    </row>
    <row r="922" spans="1:28" ht="15.75" customHeight="1" x14ac:dyDescent="0.35">
      <c r="A922" s="12"/>
      <c r="B922" s="12"/>
      <c r="C922" s="12"/>
      <c r="D922" s="12"/>
      <c r="E922" s="12"/>
      <c r="F922" s="12"/>
      <c r="G922" s="12"/>
      <c r="H922" s="194"/>
      <c r="I922" s="12"/>
      <c r="J922" s="12"/>
      <c r="K922" s="12"/>
      <c r="L922" s="12"/>
      <c r="M922" s="12"/>
      <c r="N922" s="12"/>
      <c r="O922" s="12"/>
      <c r="P922" s="12"/>
      <c r="Q922" s="12"/>
      <c r="R922" s="12"/>
      <c r="S922" s="12"/>
      <c r="T922" s="12"/>
      <c r="U922" s="12"/>
      <c r="V922" s="12"/>
      <c r="W922" s="12"/>
      <c r="X922" s="12"/>
      <c r="Y922" s="12"/>
      <c r="Z922" s="12"/>
      <c r="AA922" s="12"/>
      <c r="AB922" s="12"/>
    </row>
    <row r="923" spans="1:28" ht="15.75" customHeight="1" x14ac:dyDescent="0.35">
      <c r="A923" s="12"/>
      <c r="B923" s="12"/>
      <c r="C923" s="12"/>
      <c r="D923" s="12"/>
      <c r="E923" s="12"/>
      <c r="F923" s="12"/>
      <c r="G923" s="12"/>
      <c r="H923" s="194"/>
      <c r="I923" s="12"/>
      <c r="J923" s="12"/>
      <c r="K923" s="12"/>
      <c r="L923" s="12"/>
      <c r="M923" s="12"/>
      <c r="N923" s="12"/>
      <c r="O923" s="12"/>
      <c r="P923" s="12"/>
      <c r="Q923" s="12"/>
      <c r="R923" s="12"/>
      <c r="S923" s="12"/>
      <c r="T923" s="12"/>
      <c r="U923" s="12"/>
      <c r="V923" s="12"/>
      <c r="W923" s="12"/>
      <c r="X923" s="12"/>
      <c r="Y923" s="12"/>
      <c r="Z923" s="12"/>
      <c r="AA923" s="12"/>
      <c r="AB923" s="12"/>
    </row>
    <row r="924" spans="1:28" ht="15.75" customHeight="1" x14ac:dyDescent="0.35">
      <c r="A924" s="12"/>
      <c r="B924" s="12"/>
      <c r="C924" s="12"/>
      <c r="D924" s="12"/>
      <c r="E924" s="12"/>
      <c r="F924" s="12"/>
      <c r="G924" s="12"/>
      <c r="H924" s="194"/>
      <c r="I924" s="12"/>
      <c r="J924" s="12"/>
      <c r="K924" s="12"/>
      <c r="L924" s="12"/>
      <c r="M924" s="12"/>
      <c r="N924" s="12"/>
      <c r="O924" s="12"/>
      <c r="P924" s="12"/>
      <c r="Q924" s="12"/>
      <c r="R924" s="12"/>
      <c r="S924" s="12"/>
      <c r="T924" s="12"/>
      <c r="U924" s="12"/>
      <c r="V924" s="12"/>
      <c r="W924" s="12"/>
      <c r="X924" s="12"/>
      <c r="Y924" s="12"/>
      <c r="Z924" s="12"/>
      <c r="AA924" s="12"/>
      <c r="AB924" s="12"/>
    </row>
    <row r="925" spans="1:28" ht="15.75" customHeight="1" x14ac:dyDescent="0.35">
      <c r="A925" s="12"/>
      <c r="B925" s="12"/>
      <c r="C925" s="12"/>
      <c r="D925" s="12"/>
      <c r="E925" s="12"/>
      <c r="F925" s="12"/>
      <c r="G925" s="12"/>
      <c r="H925" s="194"/>
      <c r="I925" s="12"/>
      <c r="J925" s="12"/>
      <c r="K925" s="12"/>
      <c r="L925" s="12"/>
      <c r="M925" s="12"/>
      <c r="N925" s="12"/>
      <c r="O925" s="12"/>
      <c r="P925" s="12"/>
      <c r="Q925" s="12"/>
      <c r="R925" s="12"/>
      <c r="S925" s="12"/>
      <c r="T925" s="12"/>
      <c r="U925" s="12"/>
      <c r="V925" s="12"/>
      <c r="W925" s="12"/>
      <c r="X925" s="12"/>
      <c r="Y925" s="12"/>
      <c r="Z925" s="12"/>
      <c r="AA925" s="12"/>
      <c r="AB925" s="12"/>
    </row>
    <row r="926" spans="1:28" ht="15.75" customHeight="1" x14ac:dyDescent="0.35">
      <c r="A926" s="12"/>
      <c r="B926" s="12"/>
      <c r="C926" s="12"/>
      <c r="D926" s="12"/>
      <c r="E926" s="12"/>
      <c r="F926" s="12"/>
      <c r="G926" s="12"/>
      <c r="H926" s="194"/>
      <c r="I926" s="12"/>
      <c r="J926" s="12"/>
      <c r="K926" s="12"/>
      <c r="L926" s="12"/>
      <c r="M926" s="12"/>
      <c r="N926" s="12"/>
      <c r="O926" s="12"/>
      <c r="P926" s="12"/>
      <c r="Q926" s="12"/>
      <c r="R926" s="12"/>
      <c r="S926" s="12"/>
      <c r="T926" s="12"/>
      <c r="U926" s="12"/>
      <c r="V926" s="12"/>
      <c r="W926" s="12"/>
      <c r="X926" s="12"/>
      <c r="Y926" s="12"/>
      <c r="Z926" s="12"/>
      <c r="AA926" s="12"/>
      <c r="AB926" s="12"/>
    </row>
    <row r="927" spans="1:28" ht="15.75" customHeight="1" x14ac:dyDescent="0.35">
      <c r="A927" s="12"/>
      <c r="B927" s="12"/>
      <c r="C927" s="12"/>
      <c r="D927" s="12"/>
      <c r="E927" s="12"/>
      <c r="F927" s="12"/>
      <c r="G927" s="12"/>
      <c r="H927" s="194"/>
      <c r="I927" s="12"/>
      <c r="J927" s="12"/>
      <c r="K927" s="12"/>
      <c r="L927" s="12"/>
      <c r="M927" s="12"/>
      <c r="N927" s="12"/>
      <c r="O927" s="12"/>
      <c r="P927" s="12"/>
      <c r="Q927" s="12"/>
      <c r="R927" s="12"/>
      <c r="S927" s="12"/>
      <c r="T927" s="12"/>
      <c r="U927" s="12"/>
      <c r="V927" s="12"/>
      <c r="W927" s="12"/>
      <c r="X927" s="12"/>
      <c r="Y927" s="12"/>
      <c r="Z927" s="12"/>
      <c r="AA927" s="12"/>
      <c r="AB927" s="12"/>
    </row>
    <row r="928" spans="1:28" ht="15.75" customHeight="1" x14ac:dyDescent="0.35">
      <c r="A928" s="12"/>
      <c r="B928" s="12"/>
      <c r="C928" s="12"/>
      <c r="D928" s="12"/>
      <c r="E928" s="12"/>
      <c r="F928" s="12"/>
      <c r="G928" s="12"/>
      <c r="H928" s="194"/>
      <c r="I928" s="12"/>
      <c r="J928" s="12"/>
      <c r="K928" s="12"/>
      <c r="L928" s="12"/>
      <c r="M928" s="12"/>
      <c r="N928" s="12"/>
      <c r="O928" s="12"/>
      <c r="P928" s="12"/>
      <c r="Q928" s="12"/>
      <c r="R928" s="12"/>
      <c r="S928" s="12"/>
      <c r="T928" s="12"/>
      <c r="U928" s="12"/>
      <c r="V928" s="12"/>
      <c r="W928" s="12"/>
      <c r="X928" s="12"/>
      <c r="Y928" s="12"/>
      <c r="Z928" s="12"/>
      <c r="AA928" s="12"/>
      <c r="AB928" s="12"/>
    </row>
    <row r="929" spans="1:28" ht="15.75" customHeight="1" x14ac:dyDescent="0.35">
      <c r="A929" s="12"/>
      <c r="B929" s="12"/>
      <c r="C929" s="12"/>
      <c r="D929" s="12"/>
      <c r="E929" s="12"/>
      <c r="F929" s="12"/>
      <c r="G929" s="12"/>
      <c r="H929" s="194"/>
      <c r="I929" s="12"/>
      <c r="J929" s="12"/>
      <c r="K929" s="12"/>
      <c r="L929" s="12"/>
      <c r="M929" s="12"/>
      <c r="N929" s="12"/>
      <c r="O929" s="12"/>
      <c r="P929" s="12"/>
      <c r="Q929" s="12"/>
      <c r="R929" s="12"/>
      <c r="S929" s="12"/>
      <c r="T929" s="12"/>
      <c r="U929" s="12"/>
      <c r="V929" s="12"/>
      <c r="W929" s="12"/>
      <c r="X929" s="12"/>
      <c r="Y929" s="12"/>
      <c r="Z929" s="12"/>
      <c r="AA929" s="12"/>
      <c r="AB929" s="12"/>
    </row>
    <row r="930" spans="1:28" ht="15.75" customHeight="1" x14ac:dyDescent="0.35">
      <c r="A930" s="12"/>
      <c r="B930" s="12"/>
      <c r="C930" s="12"/>
      <c r="D930" s="12"/>
      <c r="E930" s="12"/>
      <c r="F930" s="12"/>
      <c r="G930" s="12"/>
      <c r="H930" s="194"/>
      <c r="I930" s="12"/>
      <c r="J930" s="12"/>
      <c r="K930" s="12"/>
      <c r="L930" s="12"/>
      <c r="M930" s="12"/>
      <c r="N930" s="12"/>
      <c r="O930" s="12"/>
      <c r="P930" s="12"/>
      <c r="Q930" s="12"/>
      <c r="R930" s="12"/>
      <c r="S930" s="12"/>
      <c r="T930" s="12"/>
      <c r="U930" s="12"/>
      <c r="V930" s="12"/>
      <c r="W930" s="12"/>
      <c r="X930" s="12"/>
      <c r="Y930" s="12"/>
      <c r="Z930" s="12"/>
      <c r="AA930" s="12"/>
      <c r="AB930" s="12"/>
    </row>
    <row r="931" spans="1:28" ht="15.75" customHeight="1" x14ac:dyDescent="0.35">
      <c r="A931" s="12"/>
      <c r="B931" s="12"/>
      <c r="C931" s="12"/>
      <c r="D931" s="12"/>
      <c r="E931" s="12"/>
      <c r="F931" s="12"/>
      <c r="G931" s="12"/>
      <c r="H931" s="194"/>
      <c r="I931" s="12"/>
      <c r="J931" s="12"/>
      <c r="K931" s="12"/>
      <c r="L931" s="12"/>
      <c r="M931" s="12"/>
      <c r="N931" s="12"/>
      <c r="O931" s="12"/>
      <c r="P931" s="12"/>
      <c r="Q931" s="12"/>
      <c r="R931" s="12"/>
      <c r="S931" s="12"/>
      <c r="T931" s="12"/>
      <c r="U931" s="12"/>
      <c r="V931" s="12"/>
      <c r="W931" s="12"/>
      <c r="X931" s="12"/>
      <c r="Y931" s="12"/>
      <c r="Z931" s="12"/>
      <c r="AA931" s="12"/>
      <c r="AB931" s="12"/>
    </row>
    <row r="932" spans="1:28" ht="15.75" customHeight="1" x14ac:dyDescent="0.35">
      <c r="A932" s="12"/>
      <c r="B932" s="12"/>
      <c r="C932" s="12"/>
      <c r="D932" s="12"/>
      <c r="E932" s="12"/>
      <c r="F932" s="12"/>
      <c r="G932" s="12"/>
      <c r="H932" s="194"/>
      <c r="I932" s="12"/>
      <c r="J932" s="12"/>
      <c r="K932" s="12"/>
      <c r="L932" s="12"/>
      <c r="M932" s="12"/>
      <c r="N932" s="12"/>
      <c r="O932" s="12"/>
      <c r="P932" s="12"/>
      <c r="Q932" s="12"/>
      <c r="R932" s="12"/>
      <c r="S932" s="12"/>
      <c r="T932" s="12"/>
      <c r="U932" s="12"/>
      <c r="V932" s="12"/>
      <c r="W932" s="12"/>
      <c r="X932" s="12"/>
      <c r="Y932" s="12"/>
      <c r="Z932" s="12"/>
      <c r="AA932" s="12"/>
      <c r="AB932" s="12"/>
    </row>
    <row r="933" spans="1:28" ht="15.75" customHeight="1" x14ac:dyDescent="0.35">
      <c r="A933" s="12"/>
      <c r="B933" s="12"/>
      <c r="C933" s="12"/>
      <c r="D933" s="12"/>
      <c r="E933" s="12"/>
      <c r="F933" s="12"/>
      <c r="G933" s="12"/>
      <c r="H933" s="194"/>
      <c r="I933" s="12"/>
      <c r="J933" s="12"/>
      <c r="K933" s="12"/>
      <c r="L933" s="12"/>
      <c r="M933" s="12"/>
      <c r="N933" s="12"/>
      <c r="O933" s="12"/>
      <c r="P933" s="12"/>
      <c r="Q933" s="12"/>
      <c r="R933" s="12"/>
      <c r="S933" s="12"/>
      <c r="T933" s="12"/>
      <c r="U933" s="12"/>
      <c r="V933" s="12"/>
      <c r="W933" s="12"/>
      <c r="X933" s="12"/>
      <c r="Y933" s="12"/>
      <c r="Z933" s="12"/>
      <c r="AA933" s="12"/>
      <c r="AB933" s="12"/>
    </row>
    <row r="934" spans="1:28" ht="15.75" customHeight="1" x14ac:dyDescent="0.35">
      <c r="A934" s="12"/>
      <c r="B934" s="12"/>
      <c r="C934" s="12"/>
      <c r="D934" s="12"/>
      <c r="E934" s="12"/>
      <c r="F934" s="12"/>
      <c r="G934" s="12"/>
      <c r="H934" s="194"/>
      <c r="I934" s="12"/>
      <c r="J934" s="12"/>
      <c r="K934" s="12"/>
      <c r="L934" s="12"/>
      <c r="M934" s="12"/>
      <c r="N934" s="12"/>
      <c r="O934" s="12"/>
      <c r="P934" s="12"/>
      <c r="Q934" s="12"/>
      <c r="R934" s="12"/>
      <c r="S934" s="12"/>
      <c r="T934" s="12"/>
      <c r="U934" s="12"/>
      <c r="V934" s="12"/>
      <c r="W934" s="12"/>
      <c r="X934" s="12"/>
      <c r="Y934" s="12"/>
      <c r="Z934" s="12"/>
      <c r="AA934" s="12"/>
      <c r="AB934" s="12"/>
    </row>
    <row r="935" spans="1:28" ht="15.75" customHeight="1" x14ac:dyDescent="0.35">
      <c r="A935" s="12"/>
      <c r="B935" s="12"/>
      <c r="C935" s="12"/>
      <c r="D935" s="12"/>
      <c r="E935" s="12"/>
      <c r="F935" s="12"/>
      <c r="G935" s="12"/>
      <c r="H935" s="194"/>
      <c r="I935" s="12"/>
      <c r="J935" s="12"/>
      <c r="K935" s="12"/>
      <c r="L935" s="12"/>
      <c r="M935" s="12"/>
      <c r="N935" s="12"/>
      <c r="O935" s="12"/>
      <c r="P935" s="12"/>
      <c r="Q935" s="12"/>
      <c r="R935" s="12"/>
      <c r="S935" s="12"/>
      <c r="T935" s="12"/>
      <c r="U935" s="12"/>
      <c r="V935" s="12"/>
      <c r="W935" s="12"/>
      <c r="X935" s="12"/>
      <c r="Y935" s="12"/>
      <c r="Z935" s="12"/>
      <c r="AA935" s="12"/>
      <c r="AB935" s="12"/>
    </row>
    <row r="936" spans="1:28" ht="15.75" customHeight="1" x14ac:dyDescent="0.35">
      <c r="A936" s="12"/>
      <c r="B936" s="12"/>
      <c r="C936" s="12"/>
      <c r="D936" s="12"/>
      <c r="E936" s="12"/>
      <c r="F936" s="12"/>
      <c r="G936" s="12"/>
      <c r="H936" s="194"/>
      <c r="I936" s="12"/>
      <c r="J936" s="12"/>
      <c r="K936" s="12"/>
      <c r="L936" s="12"/>
      <c r="M936" s="12"/>
      <c r="N936" s="12"/>
      <c r="O936" s="12"/>
      <c r="P936" s="12"/>
      <c r="Q936" s="12"/>
      <c r="R936" s="12"/>
      <c r="S936" s="12"/>
      <c r="T936" s="12"/>
      <c r="U936" s="12"/>
      <c r="V936" s="12"/>
      <c r="W936" s="12"/>
      <c r="X936" s="12"/>
      <c r="Y936" s="12"/>
      <c r="Z936" s="12"/>
      <c r="AA936" s="12"/>
      <c r="AB936" s="12"/>
    </row>
    <row r="937" spans="1:28" ht="15.75" customHeight="1" x14ac:dyDescent="0.35">
      <c r="A937" s="12"/>
      <c r="B937" s="12"/>
      <c r="C937" s="12"/>
      <c r="D937" s="12"/>
      <c r="E937" s="12"/>
      <c r="F937" s="12"/>
      <c r="G937" s="12"/>
      <c r="H937" s="194"/>
      <c r="I937" s="12"/>
      <c r="J937" s="12"/>
      <c r="K937" s="12"/>
      <c r="L937" s="12"/>
      <c r="M937" s="12"/>
      <c r="N937" s="12"/>
      <c r="O937" s="12"/>
      <c r="P937" s="12"/>
      <c r="Q937" s="12"/>
      <c r="R937" s="12"/>
      <c r="S937" s="12"/>
      <c r="T937" s="12"/>
      <c r="U937" s="12"/>
      <c r="V937" s="12"/>
      <c r="W937" s="12"/>
      <c r="X937" s="12"/>
      <c r="Y937" s="12"/>
      <c r="Z937" s="12"/>
      <c r="AA937" s="12"/>
      <c r="AB937" s="12"/>
    </row>
    <row r="938" spans="1:28" ht="15.75" customHeight="1" x14ac:dyDescent="0.35">
      <c r="A938" s="12"/>
      <c r="B938" s="12"/>
      <c r="C938" s="12"/>
      <c r="D938" s="12"/>
      <c r="E938" s="12"/>
      <c r="F938" s="12"/>
      <c r="G938" s="12"/>
      <c r="H938" s="194"/>
      <c r="I938" s="12"/>
      <c r="J938" s="12"/>
      <c r="K938" s="12"/>
      <c r="L938" s="12"/>
      <c r="M938" s="12"/>
      <c r="N938" s="12"/>
      <c r="O938" s="12"/>
      <c r="P938" s="12"/>
      <c r="Q938" s="12"/>
      <c r="R938" s="12"/>
      <c r="S938" s="12"/>
      <c r="T938" s="12"/>
      <c r="U938" s="12"/>
      <c r="V938" s="12"/>
      <c r="W938" s="12"/>
      <c r="X938" s="12"/>
      <c r="Y938" s="12"/>
      <c r="Z938" s="12"/>
      <c r="AA938" s="12"/>
      <c r="AB938" s="12"/>
    </row>
    <row r="939" spans="1:28" ht="15.75" customHeight="1" x14ac:dyDescent="0.35">
      <c r="A939" s="12"/>
      <c r="B939" s="12"/>
      <c r="C939" s="12"/>
      <c r="D939" s="12"/>
      <c r="E939" s="12"/>
      <c r="F939" s="12"/>
      <c r="G939" s="12"/>
      <c r="H939" s="194"/>
      <c r="I939" s="12"/>
      <c r="J939" s="12"/>
      <c r="K939" s="12"/>
      <c r="L939" s="12"/>
      <c r="M939" s="12"/>
      <c r="N939" s="12"/>
      <c r="O939" s="12"/>
      <c r="P939" s="12"/>
      <c r="Q939" s="12"/>
      <c r="R939" s="12"/>
      <c r="S939" s="12"/>
      <c r="T939" s="12"/>
      <c r="U939" s="12"/>
      <c r="V939" s="12"/>
      <c r="W939" s="12"/>
      <c r="X939" s="12"/>
      <c r="Y939" s="12"/>
      <c r="Z939" s="12"/>
      <c r="AA939" s="12"/>
      <c r="AB939" s="12"/>
    </row>
    <row r="940" spans="1:28" ht="15.75" customHeight="1" x14ac:dyDescent="0.35">
      <c r="A940" s="12"/>
      <c r="B940" s="12"/>
      <c r="C940" s="12"/>
      <c r="D940" s="12"/>
      <c r="E940" s="12"/>
      <c r="F940" s="12"/>
      <c r="G940" s="12"/>
      <c r="H940" s="194"/>
      <c r="I940" s="12"/>
      <c r="J940" s="12"/>
      <c r="K940" s="12"/>
      <c r="L940" s="12"/>
      <c r="M940" s="12"/>
      <c r="N940" s="12"/>
      <c r="O940" s="12"/>
      <c r="P940" s="12"/>
      <c r="Q940" s="12"/>
      <c r="R940" s="12"/>
      <c r="S940" s="12"/>
      <c r="T940" s="12"/>
      <c r="U940" s="12"/>
      <c r="V940" s="12"/>
      <c r="W940" s="12"/>
      <c r="X940" s="12"/>
      <c r="Y940" s="12"/>
      <c r="Z940" s="12"/>
      <c r="AA940" s="12"/>
      <c r="AB940" s="12"/>
    </row>
    <row r="941" spans="1:28" ht="15.75" customHeight="1" x14ac:dyDescent="0.35">
      <c r="A941" s="12"/>
      <c r="B941" s="12"/>
      <c r="C941" s="12"/>
      <c r="D941" s="12"/>
      <c r="E941" s="12"/>
      <c r="F941" s="12"/>
      <c r="G941" s="12"/>
      <c r="H941" s="194"/>
      <c r="I941" s="12"/>
      <c r="J941" s="12"/>
      <c r="K941" s="12"/>
      <c r="L941" s="12"/>
      <c r="M941" s="12"/>
      <c r="N941" s="12"/>
      <c r="O941" s="12"/>
      <c r="P941" s="12"/>
      <c r="Q941" s="12"/>
      <c r="R941" s="12"/>
      <c r="S941" s="12"/>
      <c r="T941" s="12"/>
      <c r="U941" s="12"/>
      <c r="V941" s="12"/>
      <c r="W941" s="12"/>
      <c r="X941" s="12"/>
      <c r="Y941" s="12"/>
      <c r="Z941" s="12"/>
      <c r="AA941" s="12"/>
      <c r="AB941" s="12"/>
    </row>
    <row r="942" spans="1:28" ht="15.75" customHeight="1" x14ac:dyDescent="0.35">
      <c r="A942" s="12"/>
      <c r="B942" s="12"/>
      <c r="C942" s="12"/>
      <c r="D942" s="12"/>
      <c r="E942" s="12"/>
      <c r="F942" s="12"/>
      <c r="G942" s="12"/>
      <c r="H942" s="194"/>
      <c r="I942" s="12"/>
      <c r="J942" s="12"/>
      <c r="K942" s="12"/>
      <c r="L942" s="12"/>
      <c r="M942" s="12"/>
      <c r="N942" s="12"/>
      <c r="O942" s="12"/>
      <c r="P942" s="12"/>
      <c r="Q942" s="12"/>
      <c r="R942" s="12"/>
      <c r="S942" s="12"/>
      <c r="T942" s="12"/>
      <c r="U942" s="12"/>
      <c r="V942" s="12"/>
      <c r="W942" s="12"/>
      <c r="X942" s="12"/>
      <c r="Y942" s="12"/>
      <c r="Z942" s="12"/>
      <c r="AA942" s="12"/>
      <c r="AB942" s="12"/>
    </row>
    <row r="943" spans="1:28" ht="15.75" customHeight="1" x14ac:dyDescent="0.35">
      <c r="A943" s="12"/>
      <c r="B943" s="12"/>
      <c r="C943" s="12"/>
      <c r="D943" s="12"/>
      <c r="E943" s="12"/>
      <c r="F943" s="12"/>
      <c r="G943" s="12"/>
      <c r="H943" s="194"/>
      <c r="I943" s="12"/>
      <c r="J943" s="12"/>
      <c r="K943" s="12"/>
      <c r="L943" s="12"/>
      <c r="M943" s="12"/>
      <c r="N943" s="12"/>
      <c r="O943" s="12"/>
      <c r="P943" s="12"/>
      <c r="Q943" s="12"/>
      <c r="R943" s="12"/>
      <c r="S943" s="12"/>
      <c r="T943" s="12"/>
      <c r="U943" s="12"/>
      <c r="V943" s="12"/>
      <c r="W943" s="12"/>
      <c r="X943" s="12"/>
      <c r="Y943" s="12"/>
      <c r="Z943" s="12"/>
      <c r="AA943" s="12"/>
      <c r="AB943" s="12"/>
    </row>
    <row r="944" spans="1:28" ht="15.75" customHeight="1" x14ac:dyDescent="0.35">
      <c r="A944" s="12"/>
      <c r="B944" s="12"/>
      <c r="C944" s="12"/>
      <c r="D944" s="12"/>
      <c r="E944" s="12"/>
      <c r="F944" s="12"/>
      <c r="G944" s="12"/>
      <c r="H944" s="194"/>
      <c r="I944" s="12"/>
      <c r="J944" s="12"/>
      <c r="K944" s="12"/>
      <c r="L944" s="12"/>
      <c r="M944" s="12"/>
      <c r="N944" s="12"/>
      <c r="O944" s="12"/>
      <c r="P944" s="12"/>
      <c r="Q944" s="12"/>
      <c r="R944" s="12"/>
      <c r="S944" s="12"/>
      <c r="T944" s="12"/>
      <c r="U944" s="12"/>
      <c r="V944" s="12"/>
      <c r="W944" s="12"/>
      <c r="X944" s="12"/>
      <c r="Y944" s="12"/>
      <c r="Z944" s="12"/>
      <c r="AA944" s="12"/>
      <c r="AB944" s="12"/>
    </row>
    <row r="945" spans="1:28" ht="15.75" customHeight="1" x14ac:dyDescent="0.35">
      <c r="A945" s="12"/>
      <c r="B945" s="12"/>
      <c r="C945" s="12"/>
      <c r="D945" s="12"/>
      <c r="E945" s="12"/>
      <c r="F945" s="12"/>
      <c r="G945" s="12"/>
      <c r="H945" s="194"/>
      <c r="I945" s="12"/>
      <c r="J945" s="12"/>
      <c r="K945" s="12"/>
      <c r="L945" s="12"/>
      <c r="M945" s="12"/>
      <c r="N945" s="12"/>
      <c r="O945" s="12"/>
      <c r="P945" s="12"/>
      <c r="Q945" s="12"/>
      <c r="R945" s="12"/>
      <c r="S945" s="12"/>
      <c r="T945" s="12"/>
      <c r="U945" s="12"/>
      <c r="V945" s="12"/>
      <c r="W945" s="12"/>
      <c r="X945" s="12"/>
      <c r="Y945" s="12"/>
      <c r="Z945" s="12"/>
      <c r="AA945" s="12"/>
      <c r="AB945" s="12"/>
    </row>
    <row r="946" spans="1:28" ht="15.75" customHeight="1" x14ac:dyDescent="0.35">
      <c r="A946" s="12"/>
      <c r="B946" s="12"/>
      <c r="C946" s="12"/>
      <c r="D946" s="12"/>
      <c r="E946" s="12"/>
      <c r="F946" s="12"/>
      <c r="G946" s="12"/>
      <c r="H946" s="194"/>
      <c r="I946" s="12"/>
      <c r="J946" s="12"/>
      <c r="K946" s="12"/>
      <c r="L946" s="12"/>
      <c r="M946" s="12"/>
      <c r="N946" s="12"/>
      <c r="O946" s="12"/>
      <c r="P946" s="12"/>
      <c r="Q946" s="12"/>
      <c r="R946" s="12"/>
      <c r="S946" s="12"/>
      <c r="T946" s="12"/>
      <c r="U946" s="12"/>
      <c r="V946" s="12"/>
      <c r="W946" s="12"/>
      <c r="X946" s="12"/>
      <c r="Y946" s="12"/>
      <c r="Z946" s="12"/>
      <c r="AA946" s="12"/>
      <c r="AB946" s="12"/>
    </row>
    <row r="947" spans="1:28" ht="15.75" customHeight="1" x14ac:dyDescent="0.35">
      <c r="A947" s="12"/>
      <c r="B947" s="12"/>
      <c r="C947" s="12"/>
      <c r="D947" s="12"/>
      <c r="E947" s="12"/>
      <c r="F947" s="12"/>
      <c r="G947" s="12"/>
      <c r="H947" s="194"/>
      <c r="I947" s="12"/>
      <c r="J947" s="12"/>
      <c r="K947" s="12"/>
      <c r="L947" s="12"/>
      <c r="M947" s="12"/>
      <c r="N947" s="12"/>
      <c r="O947" s="12"/>
      <c r="P947" s="12"/>
      <c r="Q947" s="12"/>
      <c r="R947" s="12"/>
      <c r="S947" s="12"/>
      <c r="T947" s="12"/>
      <c r="U947" s="12"/>
      <c r="V947" s="12"/>
      <c r="W947" s="12"/>
      <c r="X947" s="12"/>
      <c r="Y947" s="12"/>
      <c r="Z947" s="12"/>
      <c r="AA947" s="12"/>
      <c r="AB947" s="12"/>
    </row>
    <row r="948" spans="1:28" ht="15.75" customHeight="1" x14ac:dyDescent="0.35">
      <c r="A948" s="12"/>
      <c r="B948" s="12"/>
      <c r="C948" s="12"/>
      <c r="D948" s="12"/>
      <c r="E948" s="12"/>
      <c r="F948" s="12"/>
      <c r="G948" s="12"/>
      <c r="H948" s="194"/>
      <c r="I948" s="12"/>
      <c r="J948" s="12"/>
      <c r="K948" s="12"/>
      <c r="L948" s="12"/>
      <c r="M948" s="12"/>
      <c r="N948" s="12"/>
      <c r="O948" s="12"/>
      <c r="P948" s="12"/>
      <c r="Q948" s="12"/>
      <c r="R948" s="12"/>
      <c r="S948" s="12"/>
      <c r="T948" s="12"/>
      <c r="U948" s="12"/>
      <c r="V948" s="12"/>
      <c r="W948" s="12"/>
      <c r="X948" s="12"/>
      <c r="Y948" s="12"/>
      <c r="Z948" s="12"/>
      <c r="AA948" s="12"/>
      <c r="AB948" s="12"/>
    </row>
    <row r="949" spans="1:28" ht="15.75" customHeight="1" x14ac:dyDescent="0.35">
      <c r="A949" s="12"/>
      <c r="B949" s="12"/>
      <c r="C949" s="12"/>
      <c r="D949" s="12"/>
      <c r="E949" s="12"/>
      <c r="F949" s="12"/>
      <c r="G949" s="12"/>
      <c r="H949" s="194"/>
      <c r="I949" s="12"/>
      <c r="J949" s="12"/>
      <c r="K949" s="12"/>
      <c r="L949" s="12"/>
      <c r="M949" s="12"/>
      <c r="N949" s="12"/>
      <c r="O949" s="12"/>
      <c r="P949" s="12"/>
      <c r="Q949" s="12"/>
      <c r="R949" s="12"/>
      <c r="S949" s="12"/>
      <c r="T949" s="12"/>
      <c r="U949" s="12"/>
      <c r="V949" s="12"/>
      <c r="W949" s="12"/>
      <c r="X949" s="12"/>
      <c r="Y949" s="12"/>
      <c r="Z949" s="12"/>
      <c r="AA949" s="12"/>
      <c r="AB949" s="12"/>
    </row>
    <row r="950" spans="1:28" ht="15.75" customHeight="1" x14ac:dyDescent="0.35">
      <c r="A950" s="12"/>
      <c r="B950" s="12"/>
      <c r="C950" s="12"/>
      <c r="D950" s="12"/>
      <c r="E950" s="12"/>
      <c r="F950" s="12"/>
      <c r="G950" s="12"/>
      <c r="H950" s="194"/>
      <c r="I950" s="12"/>
      <c r="J950" s="12"/>
      <c r="K950" s="12"/>
      <c r="L950" s="12"/>
      <c r="M950" s="12"/>
      <c r="N950" s="12"/>
      <c r="O950" s="12"/>
      <c r="P950" s="12"/>
      <c r="Q950" s="12"/>
      <c r="R950" s="12"/>
      <c r="S950" s="12"/>
      <c r="T950" s="12"/>
      <c r="U950" s="12"/>
      <c r="V950" s="12"/>
      <c r="W950" s="12"/>
      <c r="X950" s="12"/>
      <c r="Y950" s="12"/>
      <c r="Z950" s="12"/>
      <c r="AA950" s="12"/>
      <c r="AB950" s="12"/>
    </row>
    <row r="951" spans="1:28" ht="15.75" customHeight="1" x14ac:dyDescent="0.35">
      <c r="A951" s="12"/>
      <c r="B951" s="12"/>
      <c r="C951" s="12"/>
      <c r="D951" s="12"/>
      <c r="E951" s="12"/>
      <c r="F951" s="12"/>
      <c r="G951" s="12"/>
      <c r="H951" s="194"/>
      <c r="I951" s="12"/>
      <c r="J951" s="12"/>
      <c r="K951" s="12"/>
      <c r="L951" s="12"/>
      <c r="M951" s="12"/>
      <c r="N951" s="12"/>
      <c r="O951" s="12"/>
      <c r="P951" s="12"/>
      <c r="Q951" s="12"/>
      <c r="R951" s="12"/>
      <c r="S951" s="12"/>
      <c r="T951" s="12"/>
      <c r="U951" s="12"/>
      <c r="V951" s="12"/>
      <c r="W951" s="12"/>
      <c r="X951" s="12"/>
      <c r="Y951" s="12"/>
      <c r="Z951" s="12"/>
      <c r="AA951" s="12"/>
      <c r="AB951" s="12"/>
    </row>
    <row r="952" spans="1:28" ht="15.75" customHeight="1" x14ac:dyDescent="0.35">
      <c r="A952" s="12"/>
      <c r="B952" s="12"/>
      <c r="C952" s="12"/>
      <c r="D952" s="12"/>
      <c r="E952" s="12"/>
      <c r="F952" s="12"/>
      <c r="G952" s="12"/>
      <c r="H952" s="194"/>
      <c r="I952" s="12"/>
      <c r="J952" s="12"/>
      <c r="K952" s="12"/>
      <c r="L952" s="12"/>
      <c r="M952" s="12"/>
      <c r="N952" s="12"/>
      <c r="O952" s="12"/>
      <c r="P952" s="12"/>
      <c r="Q952" s="12"/>
      <c r="R952" s="12"/>
      <c r="S952" s="12"/>
      <c r="T952" s="12"/>
      <c r="U952" s="12"/>
      <c r="V952" s="12"/>
      <c r="W952" s="12"/>
      <c r="X952" s="12"/>
      <c r="Y952" s="12"/>
      <c r="Z952" s="12"/>
      <c r="AA952" s="12"/>
      <c r="AB952" s="12"/>
    </row>
    <row r="953" spans="1:28" ht="15.75" customHeight="1" x14ac:dyDescent="0.35">
      <c r="A953" s="12"/>
      <c r="B953" s="12"/>
      <c r="C953" s="12"/>
      <c r="D953" s="12"/>
      <c r="E953" s="12"/>
      <c r="F953" s="12"/>
      <c r="G953" s="12"/>
      <c r="H953" s="194"/>
      <c r="I953" s="12"/>
      <c r="J953" s="12"/>
      <c r="K953" s="12"/>
      <c r="L953" s="12"/>
      <c r="M953" s="12"/>
      <c r="N953" s="12"/>
      <c r="O953" s="12"/>
      <c r="P953" s="12"/>
      <c r="Q953" s="12"/>
      <c r="R953" s="12"/>
      <c r="S953" s="12"/>
      <c r="T953" s="12"/>
      <c r="U953" s="12"/>
      <c r="V953" s="12"/>
      <c r="W953" s="12"/>
      <c r="X953" s="12"/>
      <c r="Y953" s="12"/>
      <c r="Z953" s="12"/>
      <c r="AA953" s="12"/>
      <c r="AB953" s="12"/>
    </row>
    <row r="954" spans="1:28" ht="15.75" customHeight="1" x14ac:dyDescent="0.35">
      <c r="A954" s="12"/>
      <c r="B954" s="12"/>
      <c r="C954" s="12"/>
      <c r="D954" s="12"/>
      <c r="E954" s="12"/>
      <c r="F954" s="12"/>
      <c r="G954" s="12"/>
      <c r="H954" s="194"/>
      <c r="I954" s="12"/>
      <c r="J954" s="12"/>
      <c r="K954" s="12"/>
      <c r="L954" s="12"/>
      <c r="M954" s="12"/>
      <c r="N954" s="12"/>
      <c r="O954" s="12"/>
      <c r="P954" s="12"/>
      <c r="Q954" s="12"/>
      <c r="R954" s="12"/>
      <c r="S954" s="12"/>
      <c r="T954" s="12"/>
      <c r="U954" s="12"/>
      <c r="V954" s="12"/>
      <c r="W954" s="12"/>
      <c r="X954" s="12"/>
      <c r="Y954" s="12"/>
      <c r="Z954" s="12"/>
      <c r="AA954" s="12"/>
      <c r="AB954" s="12"/>
    </row>
    <row r="955" spans="1:28" ht="15.75" customHeight="1" x14ac:dyDescent="0.35">
      <c r="A955" s="12"/>
      <c r="B955" s="12"/>
      <c r="C955" s="12"/>
      <c r="D955" s="12"/>
      <c r="E955" s="12"/>
      <c r="F955" s="12"/>
      <c r="G955" s="12"/>
      <c r="H955" s="194"/>
      <c r="I955" s="12"/>
      <c r="J955" s="12"/>
      <c r="K955" s="12"/>
      <c r="L955" s="12"/>
      <c r="M955" s="12"/>
      <c r="N955" s="12"/>
      <c r="O955" s="12"/>
      <c r="P955" s="12"/>
      <c r="Q955" s="12"/>
      <c r="R955" s="12"/>
      <c r="S955" s="12"/>
      <c r="T955" s="12"/>
      <c r="U955" s="12"/>
      <c r="V955" s="12"/>
      <c r="W955" s="12"/>
      <c r="X955" s="12"/>
      <c r="Y955" s="12"/>
      <c r="Z955" s="12"/>
      <c r="AA955" s="12"/>
      <c r="AB955" s="12"/>
    </row>
    <row r="956" spans="1:28" ht="15.75" customHeight="1" x14ac:dyDescent="0.35">
      <c r="A956" s="12"/>
      <c r="B956" s="12"/>
      <c r="C956" s="12"/>
      <c r="D956" s="12"/>
      <c r="E956" s="12"/>
      <c r="F956" s="12"/>
      <c r="G956" s="12"/>
      <c r="H956" s="194"/>
      <c r="I956" s="12"/>
      <c r="J956" s="12"/>
      <c r="K956" s="12"/>
      <c r="L956" s="12"/>
      <c r="M956" s="12"/>
      <c r="N956" s="12"/>
      <c r="O956" s="12"/>
      <c r="P956" s="12"/>
      <c r="Q956" s="12"/>
      <c r="R956" s="12"/>
      <c r="S956" s="12"/>
      <c r="T956" s="12"/>
      <c r="U956" s="12"/>
      <c r="V956" s="12"/>
      <c r="W956" s="12"/>
      <c r="X956" s="12"/>
      <c r="Y956" s="12"/>
      <c r="Z956" s="12"/>
      <c r="AA956" s="12"/>
      <c r="AB956" s="12"/>
    </row>
    <row r="957" spans="1:28" ht="15.75" customHeight="1" x14ac:dyDescent="0.35">
      <c r="A957" s="12"/>
      <c r="B957" s="12"/>
      <c r="C957" s="12"/>
      <c r="D957" s="12"/>
      <c r="E957" s="12"/>
      <c r="F957" s="12"/>
      <c r="G957" s="12"/>
      <c r="H957" s="194"/>
      <c r="I957" s="12"/>
      <c r="J957" s="12"/>
      <c r="K957" s="12"/>
      <c r="L957" s="12"/>
      <c r="M957" s="12"/>
      <c r="N957" s="12"/>
      <c r="O957" s="12"/>
      <c r="P957" s="12"/>
      <c r="Q957" s="12"/>
      <c r="R957" s="12"/>
      <c r="S957" s="12"/>
      <c r="T957" s="12"/>
      <c r="U957" s="12"/>
      <c r="V957" s="12"/>
      <c r="W957" s="12"/>
      <c r="X957" s="12"/>
      <c r="Y957" s="12"/>
      <c r="Z957" s="12"/>
      <c r="AA957" s="12"/>
      <c r="AB957" s="12"/>
    </row>
    <row r="958" spans="1:28" ht="15.75" customHeight="1" x14ac:dyDescent="0.35">
      <c r="A958" s="12"/>
      <c r="B958" s="12"/>
      <c r="C958" s="12"/>
      <c r="D958" s="12"/>
      <c r="E958" s="12"/>
      <c r="F958" s="12"/>
      <c r="G958" s="12"/>
      <c r="H958" s="194"/>
      <c r="I958" s="12"/>
      <c r="J958" s="12"/>
      <c r="K958" s="12"/>
      <c r="L958" s="12"/>
      <c r="M958" s="12"/>
      <c r="N958" s="12"/>
      <c r="O958" s="12"/>
      <c r="P958" s="12"/>
      <c r="Q958" s="12"/>
      <c r="R958" s="12"/>
      <c r="S958" s="12"/>
      <c r="T958" s="12"/>
      <c r="U958" s="12"/>
      <c r="V958" s="12"/>
      <c r="W958" s="12"/>
      <c r="X958" s="12"/>
      <c r="Y958" s="12"/>
      <c r="Z958" s="12"/>
      <c r="AA958" s="12"/>
      <c r="AB958" s="12"/>
    </row>
    <row r="959" spans="1:28" ht="15.75" customHeight="1" x14ac:dyDescent="0.35">
      <c r="A959" s="12"/>
      <c r="B959" s="12"/>
      <c r="C959" s="12"/>
      <c r="D959" s="12"/>
      <c r="E959" s="12"/>
      <c r="F959" s="12"/>
      <c r="G959" s="12"/>
      <c r="H959" s="194"/>
      <c r="I959" s="12"/>
      <c r="J959" s="12"/>
      <c r="K959" s="12"/>
      <c r="L959" s="12"/>
      <c r="M959" s="12"/>
      <c r="N959" s="12"/>
      <c r="O959" s="12"/>
      <c r="P959" s="12"/>
      <c r="Q959" s="12"/>
      <c r="R959" s="12"/>
      <c r="S959" s="12"/>
      <c r="T959" s="12"/>
      <c r="U959" s="12"/>
      <c r="V959" s="12"/>
      <c r="W959" s="12"/>
      <c r="X959" s="12"/>
      <c r="Y959" s="12"/>
      <c r="Z959" s="12"/>
      <c r="AA959" s="12"/>
      <c r="AB959" s="12"/>
    </row>
    <row r="960" spans="1:28" ht="15.75" customHeight="1" x14ac:dyDescent="0.35">
      <c r="A960" s="12"/>
      <c r="B960" s="12"/>
      <c r="C960" s="12"/>
      <c r="D960" s="12"/>
      <c r="E960" s="12"/>
      <c r="F960" s="12"/>
      <c r="G960" s="12"/>
      <c r="H960" s="194"/>
      <c r="I960" s="12"/>
      <c r="J960" s="12"/>
      <c r="K960" s="12"/>
      <c r="L960" s="12"/>
      <c r="M960" s="12"/>
      <c r="N960" s="12"/>
      <c r="O960" s="12"/>
      <c r="P960" s="12"/>
      <c r="Q960" s="12"/>
      <c r="R960" s="12"/>
      <c r="S960" s="12"/>
      <c r="T960" s="12"/>
      <c r="U960" s="12"/>
      <c r="V960" s="12"/>
      <c r="W960" s="12"/>
      <c r="X960" s="12"/>
      <c r="Y960" s="12"/>
      <c r="Z960" s="12"/>
      <c r="AA960" s="12"/>
      <c r="AB960" s="12"/>
    </row>
    <row r="961" spans="1:28" ht="15.75" customHeight="1" x14ac:dyDescent="0.35">
      <c r="A961" s="12"/>
      <c r="B961" s="12"/>
      <c r="C961" s="12"/>
      <c r="D961" s="12"/>
      <c r="E961" s="12"/>
      <c r="F961" s="12"/>
      <c r="G961" s="12"/>
      <c r="H961" s="194"/>
      <c r="I961" s="12"/>
      <c r="J961" s="12"/>
      <c r="K961" s="12"/>
      <c r="L961" s="12"/>
      <c r="M961" s="12"/>
      <c r="N961" s="12"/>
      <c r="O961" s="12"/>
      <c r="P961" s="12"/>
      <c r="Q961" s="12"/>
      <c r="R961" s="12"/>
      <c r="S961" s="12"/>
      <c r="T961" s="12"/>
      <c r="U961" s="12"/>
      <c r="V961" s="12"/>
      <c r="W961" s="12"/>
      <c r="X961" s="12"/>
      <c r="Y961" s="12"/>
      <c r="Z961" s="12"/>
      <c r="AA961" s="12"/>
      <c r="AB961" s="12"/>
    </row>
    <row r="962" spans="1:28" ht="15.75" customHeight="1" x14ac:dyDescent="0.35">
      <c r="A962" s="12"/>
      <c r="B962" s="12"/>
      <c r="C962" s="12"/>
      <c r="D962" s="12"/>
      <c r="E962" s="12"/>
      <c r="F962" s="12"/>
      <c r="G962" s="12"/>
      <c r="H962" s="194"/>
      <c r="I962" s="12"/>
      <c r="J962" s="12"/>
      <c r="K962" s="12"/>
      <c r="L962" s="12"/>
      <c r="M962" s="12"/>
      <c r="N962" s="12"/>
      <c r="O962" s="12"/>
      <c r="P962" s="12"/>
      <c r="Q962" s="12"/>
      <c r="R962" s="12"/>
      <c r="S962" s="12"/>
      <c r="T962" s="12"/>
      <c r="U962" s="12"/>
      <c r="V962" s="12"/>
      <c r="W962" s="12"/>
      <c r="X962" s="12"/>
      <c r="Y962" s="12"/>
      <c r="Z962" s="12"/>
      <c r="AA962" s="12"/>
      <c r="AB962" s="12"/>
    </row>
    <row r="963" spans="1:28" ht="15.75" customHeight="1" x14ac:dyDescent="0.35">
      <c r="A963" s="12"/>
      <c r="B963" s="12"/>
      <c r="C963" s="12"/>
      <c r="D963" s="12"/>
      <c r="E963" s="12"/>
      <c r="F963" s="12"/>
      <c r="G963" s="12"/>
      <c r="H963" s="194"/>
      <c r="I963" s="12"/>
      <c r="J963" s="12"/>
      <c r="K963" s="12"/>
      <c r="L963" s="12"/>
      <c r="M963" s="12"/>
      <c r="N963" s="12"/>
      <c r="O963" s="12"/>
      <c r="P963" s="12"/>
      <c r="Q963" s="12"/>
      <c r="R963" s="12"/>
      <c r="S963" s="12"/>
      <c r="T963" s="12"/>
      <c r="U963" s="12"/>
      <c r="V963" s="12"/>
      <c r="W963" s="12"/>
      <c r="X963" s="12"/>
      <c r="Y963" s="12"/>
      <c r="Z963" s="12"/>
      <c r="AA963" s="12"/>
      <c r="AB963" s="12"/>
    </row>
    <row r="964" spans="1:28" ht="15.75" customHeight="1" x14ac:dyDescent="0.35">
      <c r="A964" s="12"/>
      <c r="B964" s="12"/>
      <c r="C964" s="12"/>
      <c r="D964" s="12"/>
      <c r="E964" s="12"/>
      <c r="F964" s="12"/>
      <c r="G964" s="12"/>
      <c r="H964" s="194"/>
      <c r="I964" s="12"/>
      <c r="J964" s="12"/>
      <c r="K964" s="12"/>
      <c r="L964" s="12"/>
      <c r="M964" s="12"/>
      <c r="N964" s="12"/>
      <c r="O964" s="12"/>
      <c r="P964" s="12"/>
      <c r="Q964" s="12"/>
      <c r="R964" s="12"/>
      <c r="S964" s="12"/>
      <c r="T964" s="12"/>
      <c r="U964" s="12"/>
      <c r="V964" s="12"/>
      <c r="W964" s="12"/>
      <c r="X964" s="12"/>
      <c r="Y964" s="12"/>
      <c r="Z964" s="12"/>
      <c r="AA964" s="12"/>
      <c r="AB964" s="12"/>
    </row>
    <row r="965" spans="1:28" ht="15.75" customHeight="1" x14ac:dyDescent="0.35">
      <c r="A965" s="12"/>
      <c r="B965" s="12"/>
      <c r="C965" s="12"/>
      <c r="D965" s="12"/>
      <c r="E965" s="12"/>
      <c r="F965" s="12"/>
      <c r="G965" s="12"/>
      <c r="H965" s="194"/>
      <c r="I965" s="12"/>
      <c r="J965" s="12"/>
      <c r="K965" s="12"/>
      <c r="L965" s="12"/>
      <c r="M965" s="12"/>
      <c r="N965" s="12"/>
      <c r="O965" s="12"/>
      <c r="P965" s="12"/>
      <c r="Q965" s="12"/>
      <c r="R965" s="12"/>
      <c r="S965" s="12"/>
      <c r="T965" s="12"/>
      <c r="U965" s="12"/>
      <c r="V965" s="12"/>
      <c r="W965" s="12"/>
      <c r="X965" s="12"/>
      <c r="Y965" s="12"/>
      <c r="Z965" s="12"/>
      <c r="AA965" s="12"/>
      <c r="AB965" s="12"/>
    </row>
    <row r="966" spans="1:28" ht="15.75" customHeight="1" x14ac:dyDescent="0.35">
      <c r="A966" s="12"/>
      <c r="B966" s="12"/>
      <c r="C966" s="12"/>
      <c r="D966" s="12"/>
      <c r="E966" s="12"/>
      <c r="F966" s="12"/>
      <c r="G966" s="12"/>
      <c r="H966" s="194"/>
      <c r="I966" s="12"/>
      <c r="J966" s="12"/>
      <c r="K966" s="12"/>
      <c r="L966" s="12"/>
      <c r="M966" s="12"/>
      <c r="N966" s="12"/>
      <c r="O966" s="12"/>
      <c r="P966" s="12"/>
      <c r="Q966" s="12"/>
      <c r="R966" s="12"/>
      <c r="S966" s="12"/>
      <c r="T966" s="12"/>
      <c r="U966" s="12"/>
      <c r="V966" s="12"/>
      <c r="W966" s="12"/>
      <c r="X966" s="12"/>
      <c r="Y966" s="12"/>
      <c r="Z966" s="12"/>
      <c r="AA966" s="12"/>
      <c r="AB966" s="12"/>
    </row>
    <row r="967" spans="1:28" ht="15.75" customHeight="1" x14ac:dyDescent="0.35">
      <c r="A967" s="12"/>
      <c r="B967" s="12"/>
      <c r="C967" s="12"/>
      <c r="D967" s="12"/>
      <c r="E967" s="12"/>
      <c r="F967" s="12"/>
      <c r="G967" s="12"/>
      <c r="H967" s="194"/>
      <c r="I967" s="12"/>
      <c r="J967" s="12"/>
      <c r="K967" s="12"/>
      <c r="L967" s="12"/>
      <c r="M967" s="12"/>
      <c r="N967" s="12"/>
      <c r="O967" s="12"/>
      <c r="P967" s="12"/>
      <c r="Q967" s="12"/>
      <c r="R967" s="12"/>
      <c r="S967" s="12"/>
      <c r="T967" s="12"/>
      <c r="U967" s="12"/>
      <c r="V967" s="12"/>
      <c r="W967" s="12"/>
      <c r="X967" s="12"/>
      <c r="Y967" s="12"/>
      <c r="Z967" s="12"/>
      <c r="AA967" s="12"/>
      <c r="AB967" s="12"/>
    </row>
    <row r="968" spans="1:28" ht="15.75" customHeight="1" x14ac:dyDescent="0.35">
      <c r="A968" s="12"/>
      <c r="B968" s="12"/>
      <c r="C968" s="12"/>
      <c r="D968" s="12"/>
      <c r="E968" s="12"/>
      <c r="F968" s="12"/>
      <c r="G968" s="12"/>
      <c r="H968" s="194"/>
      <c r="I968" s="12"/>
      <c r="J968" s="12"/>
      <c r="K968" s="12"/>
      <c r="L968" s="12"/>
      <c r="M968" s="12"/>
      <c r="N968" s="12"/>
      <c r="O968" s="12"/>
      <c r="P968" s="12"/>
      <c r="Q968" s="12"/>
      <c r="R968" s="12"/>
      <c r="S968" s="12"/>
      <c r="T968" s="12"/>
      <c r="U968" s="12"/>
      <c r="V968" s="12"/>
      <c r="W968" s="12"/>
      <c r="X968" s="12"/>
      <c r="Y968" s="12"/>
      <c r="Z968" s="12"/>
      <c r="AA968" s="12"/>
      <c r="AB968" s="12"/>
    </row>
    <row r="969" spans="1:28" ht="15.75" customHeight="1" x14ac:dyDescent="0.35">
      <c r="A969" s="12"/>
      <c r="B969" s="12"/>
      <c r="C969" s="12"/>
      <c r="D969" s="12"/>
      <c r="E969" s="12"/>
      <c r="F969" s="12"/>
      <c r="G969" s="12"/>
      <c r="H969" s="194"/>
      <c r="I969" s="12"/>
      <c r="J969" s="12"/>
      <c r="K969" s="12"/>
      <c r="L969" s="12"/>
      <c r="M969" s="12"/>
      <c r="N969" s="12"/>
      <c r="O969" s="12"/>
      <c r="P969" s="12"/>
      <c r="Q969" s="12"/>
      <c r="R969" s="12"/>
      <c r="S969" s="12"/>
      <c r="T969" s="12"/>
      <c r="U969" s="12"/>
      <c r="V969" s="12"/>
      <c r="W969" s="12"/>
      <c r="X969" s="12"/>
      <c r="Y969" s="12"/>
      <c r="Z969" s="12"/>
      <c r="AA969" s="12"/>
      <c r="AB969" s="12"/>
    </row>
    <row r="970" spans="1:28" ht="15.75" customHeight="1" x14ac:dyDescent="0.35">
      <c r="A970" s="12"/>
      <c r="B970" s="12"/>
      <c r="C970" s="12"/>
      <c r="D970" s="12"/>
      <c r="E970" s="12"/>
      <c r="F970" s="12"/>
      <c r="G970" s="12"/>
      <c r="H970" s="194"/>
      <c r="I970" s="12"/>
      <c r="J970" s="12"/>
      <c r="K970" s="12"/>
      <c r="L970" s="12"/>
      <c r="M970" s="12"/>
      <c r="N970" s="12"/>
      <c r="O970" s="12"/>
      <c r="P970" s="12"/>
      <c r="Q970" s="12"/>
      <c r="R970" s="12"/>
      <c r="S970" s="12"/>
      <c r="T970" s="12"/>
      <c r="U970" s="12"/>
      <c r="V970" s="12"/>
      <c r="W970" s="12"/>
      <c r="X970" s="12"/>
      <c r="Y970" s="12"/>
      <c r="Z970" s="12"/>
      <c r="AA970" s="12"/>
      <c r="AB970" s="12"/>
    </row>
    <row r="971" spans="1:28" ht="15.75" customHeight="1" x14ac:dyDescent="0.35">
      <c r="A971" s="12"/>
      <c r="B971" s="12"/>
      <c r="C971" s="12"/>
      <c r="D971" s="12"/>
      <c r="E971" s="12"/>
      <c r="F971" s="12"/>
      <c r="G971" s="12"/>
      <c r="H971" s="194"/>
      <c r="I971" s="12"/>
      <c r="J971" s="12"/>
      <c r="K971" s="12"/>
      <c r="L971" s="12"/>
      <c r="M971" s="12"/>
      <c r="N971" s="12"/>
      <c r="O971" s="12"/>
      <c r="P971" s="12"/>
      <c r="Q971" s="12"/>
      <c r="R971" s="12"/>
      <c r="S971" s="12"/>
      <c r="T971" s="12"/>
      <c r="U971" s="12"/>
      <c r="V971" s="12"/>
      <c r="W971" s="12"/>
      <c r="X971" s="12"/>
      <c r="Y971" s="12"/>
      <c r="Z971" s="12"/>
      <c r="AA971" s="12"/>
      <c r="AB971" s="12"/>
    </row>
    <row r="972" spans="1:28" ht="15.75" customHeight="1" x14ac:dyDescent="0.35">
      <c r="A972" s="12"/>
      <c r="B972" s="12"/>
      <c r="C972" s="12"/>
      <c r="D972" s="12"/>
      <c r="E972" s="12"/>
      <c r="F972" s="12"/>
      <c r="G972" s="12"/>
      <c r="H972" s="194"/>
      <c r="I972" s="12"/>
      <c r="J972" s="12"/>
      <c r="K972" s="12"/>
      <c r="L972" s="12"/>
      <c r="M972" s="12"/>
      <c r="N972" s="12"/>
      <c r="O972" s="12"/>
      <c r="P972" s="12"/>
      <c r="Q972" s="12"/>
      <c r="R972" s="12"/>
      <c r="S972" s="12"/>
      <c r="T972" s="12"/>
      <c r="U972" s="12"/>
      <c r="V972" s="12"/>
      <c r="W972" s="12"/>
      <c r="X972" s="12"/>
      <c r="Y972" s="12"/>
      <c r="Z972" s="12"/>
      <c r="AA972" s="12"/>
      <c r="AB972" s="12"/>
    </row>
    <row r="973" spans="1:28" ht="15.75" customHeight="1" x14ac:dyDescent="0.35">
      <c r="A973" s="12"/>
      <c r="B973" s="12"/>
      <c r="C973" s="12"/>
      <c r="D973" s="12"/>
      <c r="E973" s="12"/>
      <c r="F973" s="12"/>
      <c r="G973" s="12"/>
      <c r="H973" s="194"/>
      <c r="I973" s="12"/>
      <c r="J973" s="12"/>
      <c r="K973" s="12"/>
      <c r="L973" s="12"/>
      <c r="M973" s="12"/>
      <c r="N973" s="12"/>
      <c r="O973" s="12"/>
      <c r="P973" s="12"/>
      <c r="Q973" s="12"/>
      <c r="R973" s="12"/>
      <c r="S973" s="12"/>
      <c r="T973" s="12"/>
      <c r="U973" s="12"/>
      <c r="V973" s="12"/>
      <c r="W973" s="12"/>
      <c r="X973" s="12"/>
      <c r="Y973" s="12"/>
      <c r="Z973" s="12"/>
      <c r="AA973" s="12"/>
      <c r="AB973" s="12"/>
    </row>
    <row r="974" spans="1:28" ht="15.75" customHeight="1" x14ac:dyDescent="0.35">
      <c r="A974" s="12"/>
      <c r="B974" s="12"/>
      <c r="C974" s="12"/>
      <c r="D974" s="12"/>
      <c r="E974" s="12"/>
      <c r="F974" s="12"/>
      <c r="G974" s="12"/>
      <c r="H974" s="194"/>
      <c r="I974" s="12"/>
      <c r="J974" s="12"/>
      <c r="K974" s="12"/>
      <c r="L974" s="12"/>
      <c r="M974" s="12"/>
      <c r="N974" s="12"/>
      <c r="O974" s="12"/>
      <c r="P974" s="12"/>
      <c r="Q974" s="12"/>
      <c r="R974" s="12"/>
      <c r="S974" s="12"/>
      <c r="T974" s="12"/>
      <c r="U974" s="12"/>
      <c r="V974" s="12"/>
      <c r="W974" s="12"/>
      <c r="X974" s="12"/>
      <c r="Y974" s="12"/>
      <c r="Z974" s="12"/>
      <c r="AA974" s="12"/>
      <c r="AB974" s="12"/>
    </row>
    <row r="975" spans="1:28" ht="15.75" customHeight="1" x14ac:dyDescent="0.35">
      <c r="A975" s="12"/>
      <c r="B975" s="12"/>
      <c r="C975" s="12"/>
      <c r="D975" s="12"/>
      <c r="E975" s="12"/>
      <c r="F975" s="12"/>
      <c r="G975" s="12"/>
      <c r="H975" s="194"/>
      <c r="I975" s="12"/>
      <c r="J975" s="12"/>
      <c r="K975" s="12"/>
      <c r="L975" s="12"/>
      <c r="M975" s="12"/>
      <c r="N975" s="12"/>
      <c r="O975" s="12"/>
      <c r="P975" s="12"/>
      <c r="Q975" s="12"/>
      <c r="R975" s="12"/>
      <c r="S975" s="12"/>
      <c r="T975" s="12"/>
      <c r="U975" s="12"/>
      <c r="V975" s="12"/>
      <c r="W975" s="12"/>
      <c r="X975" s="12"/>
      <c r="Y975" s="12"/>
      <c r="Z975" s="12"/>
      <c r="AA975" s="12"/>
      <c r="AB975" s="12"/>
    </row>
    <row r="976" spans="1:28" ht="15.75" customHeight="1" x14ac:dyDescent="0.35">
      <c r="A976" s="12"/>
      <c r="B976" s="12"/>
      <c r="C976" s="12"/>
      <c r="D976" s="12"/>
      <c r="E976" s="12"/>
      <c r="F976" s="12"/>
      <c r="G976" s="12"/>
      <c r="H976" s="194"/>
      <c r="I976" s="12"/>
      <c r="J976" s="12"/>
      <c r="K976" s="12"/>
      <c r="L976" s="12"/>
      <c r="M976" s="12"/>
      <c r="N976" s="12"/>
      <c r="O976" s="12"/>
      <c r="P976" s="12"/>
      <c r="Q976" s="12"/>
      <c r="R976" s="12"/>
      <c r="S976" s="12"/>
      <c r="T976" s="12"/>
      <c r="U976" s="12"/>
      <c r="V976" s="12"/>
      <c r="W976" s="12"/>
      <c r="X976" s="12"/>
      <c r="Y976" s="12"/>
      <c r="Z976" s="12"/>
      <c r="AA976" s="12"/>
      <c r="AB976" s="12"/>
    </row>
    <row r="977" spans="1:28" ht="15.75" customHeight="1" x14ac:dyDescent="0.35">
      <c r="A977" s="12"/>
      <c r="B977" s="12"/>
      <c r="C977" s="12"/>
      <c r="D977" s="12"/>
      <c r="E977" s="12"/>
      <c r="F977" s="12"/>
      <c r="G977" s="12"/>
      <c r="H977" s="194"/>
      <c r="I977" s="12"/>
      <c r="J977" s="12"/>
      <c r="K977" s="12"/>
      <c r="L977" s="12"/>
      <c r="M977" s="12"/>
      <c r="N977" s="12"/>
      <c r="O977" s="12"/>
      <c r="P977" s="12"/>
      <c r="Q977" s="12"/>
      <c r="R977" s="12"/>
      <c r="S977" s="12"/>
      <c r="T977" s="12"/>
      <c r="U977" s="12"/>
      <c r="V977" s="12"/>
      <c r="W977" s="12"/>
      <c r="X977" s="12"/>
      <c r="Y977" s="12"/>
      <c r="Z977" s="12"/>
      <c r="AA977" s="12"/>
      <c r="AB977" s="12"/>
    </row>
    <row r="978" spans="1:28" ht="15.75" customHeight="1" x14ac:dyDescent="0.35">
      <c r="A978" s="12"/>
      <c r="B978" s="12"/>
      <c r="C978" s="12"/>
      <c r="D978" s="12"/>
      <c r="E978" s="12"/>
      <c r="F978" s="12"/>
      <c r="G978" s="12"/>
      <c r="H978" s="194"/>
      <c r="I978" s="12"/>
      <c r="J978" s="12"/>
      <c r="K978" s="12"/>
      <c r="L978" s="12"/>
      <c r="M978" s="12"/>
      <c r="N978" s="12"/>
      <c r="O978" s="12"/>
      <c r="P978" s="12"/>
      <c r="Q978" s="12"/>
      <c r="R978" s="12"/>
      <c r="S978" s="12"/>
      <c r="T978" s="12"/>
      <c r="U978" s="12"/>
      <c r="V978" s="12"/>
      <c r="W978" s="12"/>
      <c r="X978" s="12"/>
      <c r="Y978" s="12"/>
      <c r="Z978" s="12"/>
      <c r="AA978" s="12"/>
      <c r="AB978" s="12"/>
    </row>
    <row r="979" spans="1:28" ht="15.75" customHeight="1" x14ac:dyDescent="0.35">
      <c r="A979" s="12"/>
      <c r="B979" s="12"/>
      <c r="C979" s="12"/>
      <c r="D979" s="12"/>
      <c r="E979" s="12"/>
      <c r="F979" s="12"/>
      <c r="G979" s="12"/>
      <c r="H979" s="194"/>
      <c r="I979" s="12"/>
      <c r="J979" s="12"/>
      <c r="K979" s="12"/>
      <c r="L979" s="12"/>
      <c r="M979" s="12"/>
      <c r="N979" s="12"/>
      <c r="O979" s="12"/>
      <c r="P979" s="12"/>
      <c r="Q979" s="12"/>
      <c r="R979" s="12"/>
      <c r="S979" s="12"/>
      <c r="T979" s="12"/>
      <c r="U979" s="12"/>
      <c r="V979" s="12"/>
      <c r="W979" s="12"/>
      <c r="X979" s="12"/>
      <c r="Y979" s="12"/>
      <c r="Z979" s="12"/>
      <c r="AA979" s="12"/>
      <c r="AB979" s="12"/>
    </row>
    <row r="980" spans="1:28" ht="15.75" customHeight="1" x14ac:dyDescent="0.35">
      <c r="A980" s="12"/>
      <c r="B980" s="12"/>
      <c r="C980" s="12"/>
      <c r="D980" s="12"/>
      <c r="E980" s="12"/>
      <c r="F980" s="12"/>
      <c r="G980" s="12"/>
      <c r="H980" s="194"/>
      <c r="I980" s="12"/>
      <c r="J980" s="12"/>
      <c r="K980" s="12"/>
      <c r="L980" s="12"/>
      <c r="M980" s="12"/>
      <c r="N980" s="12"/>
      <c r="O980" s="12"/>
      <c r="P980" s="12"/>
      <c r="Q980" s="12"/>
      <c r="R980" s="12"/>
      <c r="S980" s="12"/>
      <c r="T980" s="12"/>
      <c r="U980" s="12"/>
      <c r="V980" s="12"/>
      <c r="W980" s="12"/>
      <c r="X980" s="12"/>
      <c r="Y980" s="12"/>
      <c r="Z980" s="12"/>
      <c r="AA980" s="12"/>
      <c r="AB980" s="12"/>
    </row>
    <row r="981" spans="1:28" ht="15.75" customHeight="1" x14ac:dyDescent="0.35">
      <c r="A981" s="12"/>
      <c r="B981" s="12"/>
      <c r="C981" s="12"/>
      <c r="D981" s="12"/>
      <c r="E981" s="12"/>
      <c r="F981" s="12"/>
      <c r="G981" s="12"/>
      <c r="H981" s="194"/>
      <c r="I981" s="12"/>
      <c r="J981" s="12"/>
      <c r="K981" s="12"/>
      <c r="L981" s="12"/>
      <c r="M981" s="12"/>
      <c r="N981" s="12"/>
      <c r="O981" s="12"/>
      <c r="P981" s="12"/>
      <c r="Q981" s="12"/>
      <c r="R981" s="12"/>
      <c r="S981" s="12"/>
      <c r="T981" s="12"/>
      <c r="U981" s="12"/>
      <c r="V981" s="12"/>
      <c r="W981" s="12"/>
      <c r="X981" s="12"/>
      <c r="Y981" s="12"/>
      <c r="Z981" s="12"/>
      <c r="AA981" s="12"/>
      <c r="AB981" s="12"/>
    </row>
    <row r="982" spans="1:28" ht="15.75" customHeight="1" x14ac:dyDescent="0.35">
      <c r="A982" s="12"/>
      <c r="B982" s="12"/>
      <c r="C982" s="12"/>
      <c r="D982" s="12"/>
      <c r="E982" s="12"/>
      <c r="F982" s="12"/>
      <c r="G982" s="12"/>
      <c r="H982" s="194"/>
      <c r="I982" s="12"/>
      <c r="J982" s="12"/>
      <c r="K982" s="12"/>
      <c r="L982" s="12"/>
      <c r="M982" s="12"/>
      <c r="N982" s="12"/>
      <c r="O982" s="12"/>
      <c r="P982" s="12"/>
      <c r="Q982" s="12"/>
      <c r="R982" s="12"/>
      <c r="S982" s="12"/>
      <c r="T982" s="12"/>
      <c r="U982" s="12"/>
      <c r="V982" s="12"/>
      <c r="W982" s="12"/>
      <c r="X982" s="12"/>
      <c r="Y982" s="12"/>
      <c r="Z982" s="12"/>
      <c r="AA982" s="12"/>
      <c r="AB982" s="12"/>
    </row>
    <row r="983" spans="1:28" ht="15.75" customHeight="1" x14ac:dyDescent="0.35">
      <c r="A983" s="12"/>
      <c r="B983" s="12"/>
      <c r="C983" s="12"/>
      <c r="D983" s="12"/>
      <c r="E983" s="12"/>
      <c r="F983" s="12"/>
      <c r="G983" s="12"/>
      <c r="H983" s="194"/>
      <c r="I983" s="12"/>
      <c r="J983" s="12"/>
      <c r="K983" s="12"/>
      <c r="L983" s="12"/>
      <c r="M983" s="12"/>
      <c r="N983" s="12"/>
      <c r="O983" s="12"/>
      <c r="P983" s="12"/>
      <c r="Q983" s="12"/>
      <c r="R983" s="12"/>
      <c r="S983" s="12"/>
      <c r="T983" s="12"/>
      <c r="U983" s="12"/>
      <c r="V983" s="12"/>
      <c r="W983" s="12"/>
      <c r="X983" s="12"/>
      <c r="Y983" s="12"/>
      <c r="Z983" s="12"/>
      <c r="AA983" s="12"/>
      <c r="AB983" s="12"/>
    </row>
    <row r="984" spans="1:28" ht="15.75" customHeight="1" x14ac:dyDescent="0.35">
      <c r="A984" s="12"/>
      <c r="B984" s="12"/>
      <c r="C984" s="12"/>
      <c r="D984" s="12"/>
      <c r="E984" s="12"/>
      <c r="F984" s="12"/>
      <c r="G984" s="12"/>
      <c r="H984" s="194"/>
      <c r="I984" s="12"/>
      <c r="J984" s="12"/>
      <c r="K984" s="12"/>
      <c r="L984" s="12"/>
      <c r="M984" s="12"/>
      <c r="N984" s="12"/>
      <c r="O984" s="12"/>
      <c r="P984" s="12"/>
      <c r="Q984" s="12"/>
      <c r="R984" s="12"/>
      <c r="S984" s="12"/>
      <c r="T984" s="12"/>
      <c r="U984" s="12"/>
      <c r="V984" s="12"/>
      <c r="W984" s="12"/>
      <c r="X984" s="12"/>
      <c r="Y984" s="12"/>
      <c r="Z984" s="12"/>
      <c r="AA984" s="12"/>
      <c r="AB984" s="12"/>
    </row>
    <row r="985" spans="1:28" ht="15.75" customHeight="1" x14ac:dyDescent="0.35">
      <c r="A985" s="12"/>
      <c r="B985" s="12"/>
      <c r="C985" s="12"/>
      <c r="D985" s="12"/>
      <c r="E985" s="12"/>
      <c r="F985" s="12"/>
      <c r="G985" s="12"/>
      <c r="H985" s="194"/>
      <c r="I985" s="12"/>
      <c r="J985" s="12"/>
      <c r="K985" s="12"/>
      <c r="L985" s="12"/>
      <c r="M985" s="12"/>
      <c r="N985" s="12"/>
      <c r="O985" s="12"/>
      <c r="P985" s="12"/>
      <c r="Q985" s="12"/>
      <c r="R985" s="12"/>
      <c r="S985" s="12"/>
      <c r="T985" s="12"/>
      <c r="U985" s="12"/>
      <c r="V985" s="12"/>
      <c r="W985" s="12"/>
      <c r="X985" s="12"/>
      <c r="Y985" s="12"/>
      <c r="Z985" s="12"/>
      <c r="AA985" s="12"/>
      <c r="AB985" s="12"/>
    </row>
    <row r="986" spans="1:28" ht="15.75" customHeight="1" x14ac:dyDescent="0.35">
      <c r="A986" s="12"/>
      <c r="B986" s="12"/>
      <c r="C986" s="12"/>
      <c r="D986" s="12"/>
      <c r="E986" s="12"/>
      <c r="F986" s="12"/>
      <c r="G986" s="12"/>
      <c r="H986" s="194"/>
      <c r="I986" s="12"/>
      <c r="J986" s="12"/>
      <c r="K986" s="12"/>
      <c r="L986" s="12"/>
      <c r="M986" s="12"/>
      <c r="N986" s="12"/>
      <c r="O986" s="12"/>
      <c r="P986" s="12"/>
      <c r="Q986" s="12"/>
      <c r="R986" s="12"/>
      <c r="S986" s="12"/>
      <c r="T986" s="12"/>
      <c r="U986" s="12"/>
      <c r="V986" s="12"/>
      <c r="W986" s="12"/>
      <c r="X986" s="12"/>
      <c r="Y986" s="12"/>
      <c r="Z986" s="12"/>
      <c r="AA986" s="12"/>
      <c r="AB986" s="12"/>
    </row>
  </sheetData>
  <mergeCells count="17">
    <mergeCell ref="C9:C10"/>
    <mergeCell ref="D9:D10"/>
    <mergeCell ref="E9:E10"/>
    <mergeCell ref="E26:J26"/>
    <mergeCell ref="B1:C1"/>
    <mergeCell ref="B2:C2"/>
    <mergeCell ref="B4:C4"/>
    <mergeCell ref="E24:J24"/>
    <mergeCell ref="E25:J25"/>
    <mergeCell ref="A6:I6"/>
    <mergeCell ref="A7:I7"/>
    <mergeCell ref="F9:F10"/>
    <mergeCell ref="G9:H9"/>
    <mergeCell ref="I9:I10"/>
    <mergeCell ref="J9:J10"/>
    <mergeCell ref="A9:A10"/>
    <mergeCell ref="B9:B10"/>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X1002"/>
  <sheetViews>
    <sheetView topLeftCell="A25" workbookViewId="0">
      <selection activeCell="A34" sqref="A34:E36"/>
    </sheetView>
  </sheetViews>
  <sheetFormatPr defaultColWidth="14.453125" defaultRowHeight="14.5" x14ac:dyDescent="0.35"/>
  <cols>
    <col min="1" max="1" width="5.54296875" customWidth="1"/>
    <col min="2" max="2" width="60.453125" customWidth="1"/>
    <col min="3" max="3" width="36.36328125" customWidth="1"/>
    <col min="4" max="4" width="38.6328125" customWidth="1"/>
    <col min="5" max="5" width="36.08984375" customWidth="1"/>
    <col min="6" max="6" width="82.08984375" customWidth="1"/>
    <col min="7" max="24" width="9" customWidth="1"/>
  </cols>
  <sheetData>
    <row r="1" spans="1:24" ht="15.75" customHeight="1" x14ac:dyDescent="0.35">
      <c r="A1" s="19"/>
      <c r="B1" s="194" t="s">
        <v>0</v>
      </c>
      <c r="C1" s="12"/>
      <c r="D1" s="193"/>
      <c r="E1" s="84" t="s">
        <v>494</v>
      </c>
      <c r="F1" s="12"/>
      <c r="G1" s="12"/>
      <c r="H1" s="12"/>
      <c r="I1" s="12"/>
      <c r="J1" s="12"/>
      <c r="K1" s="12"/>
      <c r="L1" s="12"/>
      <c r="M1" s="12"/>
      <c r="N1" s="12"/>
      <c r="O1" s="12"/>
      <c r="P1" s="12"/>
      <c r="Q1" s="12"/>
      <c r="R1" s="12"/>
      <c r="S1" s="12"/>
      <c r="T1" s="12"/>
      <c r="U1" s="12"/>
      <c r="V1" s="12"/>
      <c r="W1" s="12"/>
      <c r="X1" s="12"/>
    </row>
    <row r="2" spans="1:24" ht="15.75" customHeight="1" x14ac:dyDescent="0.35">
      <c r="A2" s="87"/>
      <c r="B2" s="87" t="s">
        <v>949</v>
      </c>
      <c r="C2" s="19"/>
      <c r="D2" s="193"/>
      <c r="E2" s="84"/>
      <c r="F2" s="12"/>
      <c r="G2" s="12"/>
      <c r="H2" s="12"/>
      <c r="I2" s="12"/>
      <c r="J2" s="12"/>
      <c r="K2" s="12"/>
      <c r="L2" s="12"/>
      <c r="M2" s="12"/>
      <c r="N2" s="12"/>
      <c r="O2" s="12"/>
      <c r="P2" s="12"/>
      <c r="Q2" s="12"/>
      <c r="R2" s="12"/>
      <c r="S2" s="12"/>
      <c r="T2" s="12"/>
      <c r="U2" s="12"/>
      <c r="V2" s="12"/>
      <c r="W2" s="12"/>
      <c r="X2" s="12"/>
    </row>
    <row r="3" spans="1:24" ht="15.75" customHeight="1" x14ac:dyDescent="0.35">
      <c r="A3" s="87"/>
      <c r="B3" s="87"/>
      <c r="C3" s="893"/>
      <c r="D3" s="193"/>
      <c r="E3" s="84"/>
      <c r="F3" s="12"/>
      <c r="G3" s="12"/>
      <c r="H3" s="12"/>
      <c r="I3" s="12"/>
      <c r="J3" s="12"/>
      <c r="K3" s="12"/>
      <c r="L3" s="12"/>
      <c r="M3" s="12"/>
      <c r="N3" s="12"/>
      <c r="O3" s="12"/>
      <c r="P3" s="12"/>
      <c r="Q3" s="12"/>
      <c r="R3" s="12"/>
      <c r="S3" s="12"/>
      <c r="T3" s="12"/>
      <c r="U3" s="12"/>
      <c r="V3" s="12"/>
      <c r="W3" s="12"/>
      <c r="X3" s="12"/>
    </row>
    <row r="4" spans="1:24" ht="15.75" customHeight="1" x14ac:dyDescent="0.35">
      <c r="A4" s="87"/>
      <c r="B4" s="87" t="s">
        <v>951</v>
      </c>
      <c r="C4" s="19"/>
      <c r="D4" s="193"/>
      <c r="E4" s="84"/>
      <c r="F4" s="12"/>
      <c r="G4" s="12"/>
      <c r="H4" s="12"/>
      <c r="I4" s="12"/>
      <c r="J4" s="12"/>
      <c r="K4" s="12"/>
      <c r="L4" s="12"/>
      <c r="M4" s="12"/>
      <c r="N4" s="12"/>
      <c r="O4" s="12"/>
      <c r="P4" s="12"/>
      <c r="Q4" s="12"/>
      <c r="R4" s="12"/>
      <c r="S4" s="12"/>
      <c r="T4" s="12"/>
      <c r="U4" s="12"/>
      <c r="V4" s="12"/>
      <c r="W4" s="12"/>
      <c r="X4" s="12"/>
    </row>
    <row r="5" spans="1:24" ht="15.75" customHeight="1" x14ac:dyDescent="0.35">
      <c r="A5" s="19"/>
      <c r="D5" s="193"/>
      <c r="E5" s="12"/>
      <c r="F5" s="12"/>
      <c r="G5" s="12"/>
      <c r="H5" s="12"/>
      <c r="I5" s="12"/>
      <c r="J5" s="12"/>
      <c r="K5" s="12"/>
      <c r="L5" s="12"/>
      <c r="M5" s="12"/>
      <c r="N5" s="12"/>
      <c r="O5" s="12"/>
      <c r="P5" s="12"/>
      <c r="Q5" s="12"/>
      <c r="R5" s="12"/>
      <c r="S5" s="12"/>
      <c r="T5" s="12"/>
      <c r="U5" s="12"/>
      <c r="V5" s="12"/>
      <c r="W5" s="12"/>
      <c r="X5" s="12"/>
    </row>
    <row r="6" spans="1:24" ht="15.5" x14ac:dyDescent="0.35">
      <c r="A6" s="1146" t="s">
        <v>498</v>
      </c>
      <c r="B6" s="1240"/>
      <c r="C6" s="1240"/>
      <c r="D6" s="1240"/>
      <c r="E6" s="1240"/>
      <c r="F6" s="12"/>
      <c r="G6" s="12"/>
      <c r="H6" s="12"/>
      <c r="I6" s="12"/>
      <c r="J6" s="12"/>
      <c r="K6" s="12"/>
      <c r="L6" s="12"/>
      <c r="M6" s="12"/>
      <c r="N6" s="12"/>
      <c r="O6" s="12"/>
      <c r="P6" s="12"/>
      <c r="Q6" s="12"/>
      <c r="R6" s="12"/>
      <c r="S6" s="12"/>
      <c r="T6" s="12"/>
      <c r="U6" s="12"/>
      <c r="V6" s="12"/>
      <c r="W6" s="12"/>
      <c r="X6" s="12"/>
    </row>
    <row r="7" spans="1:24" ht="18.5" x14ac:dyDescent="0.45">
      <c r="A7" s="1241" t="s">
        <v>507</v>
      </c>
      <c r="B7" s="1242"/>
      <c r="C7" s="1242"/>
      <c r="D7" s="1242"/>
      <c r="E7" s="1242"/>
      <c r="F7" s="12"/>
      <c r="G7" s="12"/>
      <c r="H7" s="12"/>
      <c r="I7" s="12"/>
      <c r="J7" s="12"/>
      <c r="K7" s="12"/>
      <c r="L7" s="12"/>
      <c r="M7" s="12"/>
      <c r="N7" s="12"/>
      <c r="O7" s="12"/>
      <c r="P7" s="12"/>
      <c r="Q7" s="12"/>
      <c r="R7" s="12"/>
      <c r="S7" s="12"/>
      <c r="T7" s="12"/>
      <c r="U7" s="12"/>
      <c r="V7" s="12"/>
      <c r="W7" s="12"/>
      <c r="X7" s="12"/>
    </row>
    <row r="8" spans="1:24" ht="15.75" customHeight="1" x14ac:dyDescent="0.35">
      <c r="A8" s="12"/>
      <c r="B8" s="37"/>
      <c r="C8" s="37"/>
      <c r="D8" s="193"/>
      <c r="E8" s="12"/>
      <c r="F8" s="12"/>
      <c r="G8" s="12"/>
      <c r="H8" s="12"/>
      <c r="I8" s="12"/>
      <c r="J8" s="12"/>
      <c r="K8" s="12"/>
      <c r="L8" s="12"/>
      <c r="M8" s="12"/>
      <c r="N8" s="12"/>
      <c r="O8" s="12"/>
      <c r="P8" s="12"/>
      <c r="Q8" s="12"/>
      <c r="R8" s="12"/>
      <c r="S8" s="12"/>
      <c r="T8" s="12"/>
      <c r="U8" s="12"/>
      <c r="V8" s="12"/>
      <c r="W8" s="12"/>
      <c r="X8" s="12"/>
    </row>
    <row r="9" spans="1:24" ht="60.75" customHeight="1" x14ac:dyDescent="0.35">
      <c r="A9" s="411" t="s">
        <v>102</v>
      </c>
      <c r="B9" s="412" t="s">
        <v>207</v>
      </c>
      <c r="C9" s="412" t="s">
        <v>501</v>
      </c>
      <c r="D9" s="412" t="s">
        <v>502</v>
      </c>
      <c r="E9" s="412" t="s">
        <v>506</v>
      </c>
      <c r="F9" s="27"/>
      <c r="G9" s="12"/>
      <c r="H9" s="12"/>
      <c r="I9" s="12"/>
      <c r="J9" s="12"/>
      <c r="K9" s="12"/>
      <c r="L9" s="12"/>
      <c r="M9" s="12"/>
      <c r="N9" s="12"/>
      <c r="O9" s="12"/>
      <c r="P9" s="12"/>
      <c r="Q9" s="12"/>
      <c r="R9" s="12"/>
      <c r="S9" s="12"/>
      <c r="T9" s="12"/>
      <c r="U9" s="12"/>
      <c r="V9" s="12"/>
      <c r="W9" s="12"/>
      <c r="X9" s="12"/>
    </row>
    <row r="10" spans="1:24" ht="29.25" customHeight="1" x14ac:dyDescent="0.35">
      <c r="A10" s="411"/>
      <c r="B10" s="413" t="s">
        <v>497</v>
      </c>
      <c r="C10" s="413"/>
      <c r="D10" s="414">
        <f>SUM(D11:D32)</f>
        <v>0</v>
      </c>
      <c r="E10" s="412"/>
      <c r="F10" s="180"/>
      <c r="G10" s="37"/>
      <c r="H10" s="37"/>
      <c r="I10" s="12"/>
      <c r="J10" s="12"/>
      <c r="K10" s="12"/>
      <c r="L10" s="12"/>
      <c r="M10" s="12"/>
      <c r="N10" s="12"/>
      <c r="O10" s="12"/>
      <c r="P10" s="12"/>
      <c r="Q10" s="12"/>
      <c r="R10" s="12"/>
      <c r="S10" s="12"/>
      <c r="T10" s="12"/>
      <c r="U10" s="12"/>
      <c r="V10" s="12"/>
      <c r="W10" s="12"/>
      <c r="X10" s="12"/>
    </row>
    <row r="11" spans="1:24" ht="31.5" customHeight="1" x14ac:dyDescent="0.35">
      <c r="A11" s="411" t="s">
        <v>15</v>
      </c>
      <c r="B11" s="413" t="s">
        <v>499</v>
      </c>
      <c r="C11" s="413"/>
      <c r="D11" s="414"/>
      <c r="E11" s="412"/>
      <c r="F11" s="37"/>
      <c r="G11" s="37"/>
      <c r="H11" s="37"/>
      <c r="I11" s="12"/>
      <c r="J11" s="12"/>
      <c r="K11" s="12"/>
      <c r="L11" s="12"/>
      <c r="M11" s="12"/>
      <c r="N11" s="12"/>
      <c r="O11" s="12"/>
      <c r="P11" s="12"/>
      <c r="Q11" s="12"/>
      <c r="R11" s="12"/>
      <c r="S11" s="12"/>
      <c r="T11" s="12"/>
      <c r="U11" s="12"/>
      <c r="V11" s="12"/>
      <c r="W11" s="12"/>
      <c r="X11" s="12"/>
    </row>
    <row r="12" spans="1:24" ht="22.5" customHeight="1" x14ac:dyDescent="0.35">
      <c r="A12" s="411">
        <v>1</v>
      </c>
      <c r="B12" s="415" t="s">
        <v>500</v>
      </c>
      <c r="C12" s="415"/>
      <c r="D12" s="418"/>
      <c r="E12" s="439"/>
      <c r="G12" s="12"/>
      <c r="H12" s="12"/>
      <c r="I12" s="12"/>
      <c r="J12" s="12"/>
      <c r="K12" s="12"/>
      <c r="L12" s="12"/>
      <c r="M12" s="12"/>
      <c r="N12" s="12"/>
      <c r="O12" s="12"/>
      <c r="P12" s="12"/>
      <c r="Q12" s="12"/>
      <c r="R12" s="12"/>
      <c r="S12" s="12"/>
      <c r="T12" s="12"/>
      <c r="U12" s="12"/>
      <c r="V12" s="12"/>
      <c r="W12" s="12"/>
      <c r="X12" s="12"/>
    </row>
    <row r="13" spans="1:24" ht="15.75" customHeight="1" x14ac:dyDescent="0.35">
      <c r="A13" s="411"/>
      <c r="B13" s="415"/>
      <c r="C13" s="415"/>
      <c r="D13" s="418"/>
      <c r="E13" s="433"/>
      <c r="G13" s="12"/>
      <c r="H13" s="12"/>
      <c r="I13" s="12"/>
      <c r="J13" s="12"/>
      <c r="K13" s="12"/>
      <c r="L13" s="12"/>
      <c r="M13" s="12"/>
      <c r="N13" s="12"/>
      <c r="O13" s="12"/>
      <c r="P13" s="12"/>
      <c r="Q13" s="12"/>
      <c r="R13" s="12"/>
      <c r="S13" s="12"/>
      <c r="T13" s="12"/>
      <c r="U13" s="12"/>
      <c r="V13" s="12"/>
      <c r="W13" s="12"/>
      <c r="X13" s="12"/>
    </row>
    <row r="14" spans="1:24" ht="15.75" customHeight="1" x14ac:dyDescent="0.35">
      <c r="A14" s="417"/>
      <c r="B14" s="420"/>
      <c r="C14" s="420"/>
      <c r="D14" s="421"/>
      <c r="E14" s="434"/>
      <c r="G14" s="12"/>
      <c r="H14" s="12"/>
      <c r="I14" s="12"/>
      <c r="J14" s="12"/>
      <c r="K14" s="12"/>
      <c r="L14" s="12"/>
      <c r="M14" s="12"/>
      <c r="N14" s="12"/>
      <c r="O14" s="12"/>
      <c r="P14" s="12"/>
      <c r="Q14" s="12"/>
      <c r="R14" s="12"/>
      <c r="S14" s="12"/>
      <c r="T14" s="12"/>
      <c r="U14" s="12"/>
      <c r="V14" s="12"/>
      <c r="W14" s="12"/>
      <c r="X14" s="12"/>
    </row>
    <row r="15" spans="1:24" ht="15.75" customHeight="1" x14ac:dyDescent="0.35">
      <c r="A15" s="411"/>
      <c r="B15" s="415"/>
      <c r="C15" s="415"/>
      <c r="D15" s="421"/>
      <c r="E15" s="434"/>
      <c r="G15" s="12"/>
      <c r="H15" s="12"/>
      <c r="I15" s="12"/>
      <c r="J15" s="12"/>
      <c r="K15" s="12"/>
      <c r="L15" s="12"/>
      <c r="M15" s="12"/>
      <c r="N15" s="12"/>
      <c r="O15" s="12"/>
      <c r="P15" s="12"/>
      <c r="Q15" s="12"/>
      <c r="R15" s="12"/>
      <c r="S15" s="12"/>
      <c r="T15" s="12"/>
      <c r="U15" s="12"/>
      <c r="V15" s="12"/>
      <c r="W15" s="12"/>
      <c r="X15" s="12"/>
    </row>
    <row r="16" spans="1:24" ht="15.75" customHeight="1" x14ac:dyDescent="0.35">
      <c r="A16" s="417"/>
      <c r="B16" s="420"/>
      <c r="C16" s="420"/>
      <c r="D16" s="421"/>
      <c r="E16" s="434"/>
      <c r="G16" s="12"/>
      <c r="H16" s="12"/>
      <c r="I16" s="12"/>
      <c r="J16" s="12"/>
      <c r="K16" s="12"/>
      <c r="L16" s="12"/>
      <c r="M16" s="12"/>
      <c r="N16" s="12"/>
      <c r="O16" s="12"/>
      <c r="P16" s="12"/>
      <c r="Q16" s="12"/>
      <c r="R16" s="12"/>
      <c r="S16" s="12"/>
      <c r="T16" s="12"/>
      <c r="U16" s="12"/>
      <c r="V16" s="12"/>
      <c r="W16" s="12"/>
      <c r="X16" s="12"/>
    </row>
    <row r="17" spans="1:24" ht="15.75" customHeight="1" x14ac:dyDescent="0.35">
      <c r="A17" s="411">
        <v>2</v>
      </c>
      <c r="B17" s="415" t="s">
        <v>503</v>
      </c>
      <c r="C17" s="415"/>
      <c r="D17" s="421"/>
      <c r="E17" s="434"/>
      <c r="G17" s="12"/>
      <c r="H17" s="12"/>
      <c r="I17" s="12"/>
      <c r="J17" s="12"/>
      <c r="K17" s="12"/>
      <c r="L17" s="12"/>
      <c r="M17" s="12"/>
      <c r="N17" s="12"/>
      <c r="O17" s="12"/>
      <c r="P17" s="12"/>
      <c r="Q17" s="12"/>
      <c r="R17" s="12"/>
      <c r="S17" s="12"/>
      <c r="T17" s="12"/>
      <c r="U17" s="12"/>
      <c r="V17" s="12"/>
      <c r="W17" s="12"/>
      <c r="X17" s="12"/>
    </row>
    <row r="18" spans="1:24" ht="15.75" customHeight="1" x14ac:dyDescent="0.35">
      <c r="A18" s="417"/>
      <c r="B18" s="420"/>
      <c r="C18" s="420"/>
      <c r="D18" s="421"/>
      <c r="E18" s="434"/>
      <c r="G18" s="12"/>
      <c r="H18" s="12"/>
      <c r="I18" s="12"/>
      <c r="J18" s="12"/>
      <c r="K18" s="12"/>
      <c r="L18" s="12"/>
      <c r="M18" s="12"/>
      <c r="N18" s="12"/>
      <c r="O18" s="12"/>
      <c r="P18" s="12"/>
      <c r="Q18" s="12"/>
      <c r="R18" s="12"/>
      <c r="S18" s="12"/>
      <c r="T18" s="12"/>
      <c r="U18" s="12"/>
      <c r="V18" s="12"/>
      <c r="W18" s="12"/>
      <c r="X18" s="12"/>
    </row>
    <row r="19" spans="1:24" ht="15.75" customHeight="1" x14ac:dyDescent="0.35">
      <c r="A19" s="417"/>
      <c r="B19" s="420"/>
      <c r="C19" s="420"/>
      <c r="D19" s="421"/>
      <c r="E19" s="434"/>
      <c r="G19" s="12"/>
      <c r="H19" s="12"/>
      <c r="I19" s="12"/>
      <c r="J19" s="12"/>
      <c r="K19" s="12"/>
      <c r="L19" s="12"/>
      <c r="M19" s="12"/>
      <c r="N19" s="12"/>
      <c r="O19" s="12"/>
      <c r="P19" s="12"/>
      <c r="Q19" s="12"/>
      <c r="R19" s="12"/>
      <c r="S19" s="12"/>
      <c r="T19" s="12"/>
      <c r="U19" s="12"/>
      <c r="V19" s="12"/>
      <c r="W19" s="12"/>
      <c r="X19" s="12"/>
    </row>
    <row r="20" spans="1:24" ht="15.75" customHeight="1" x14ac:dyDescent="0.35">
      <c r="A20" s="411"/>
      <c r="B20" s="415"/>
      <c r="C20" s="415"/>
      <c r="D20" s="421"/>
      <c r="E20" s="434"/>
      <c r="G20" s="12"/>
      <c r="H20" s="12"/>
      <c r="I20" s="12"/>
      <c r="J20" s="12"/>
      <c r="K20" s="12"/>
      <c r="L20" s="12"/>
      <c r="M20" s="12"/>
      <c r="N20" s="12"/>
      <c r="O20" s="12"/>
      <c r="P20" s="12"/>
      <c r="Q20" s="12"/>
      <c r="R20" s="12"/>
      <c r="S20" s="12"/>
      <c r="T20" s="12"/>
      <c r="U20" s="12"/>
      <c r="V20" s="12"/>
      <c r="W20" s="12"/>
      <c r="X20" s="12"/>
    </row>
    <row r="21" spans="1:24" ht="15.75" customHeight="1" x14ac:dyDescent="0.35">
      <c r="A21" s="417"/>
      <c r="B21" s="420"/>
      <c r="C21" s="420"/>
      <c r="D21" s="421"/>
      <c r="E21" s="434"/>
      <c r="G21" s="12"/>
      <c r="H21" s="12"/>
      <c r="I21" s="12"/>
      <c r="J21" s="12"/>
      <c r="K21" s="12"/>
      <c r="L21" s="12"/>
      <c r="M21" s="12"/>
      <c r="N21" s="12"/>
      <c r="O21" s="12"/>
      <c r="P21" s="12"/>
      <c r="Q21" s="12"/>
      <c r="R21" s="12"/>
      <c r="S21" s="12"/>
      <c r="T21" s="12"/>
      <c r="U21" s="12"/>
      <c r="V21" s="12"/>
      <c r="W21" s="12"/>
      <c r="X21" s="12"/>
    </row>
    <row r="22" spans="1:24" ht="15.75" customHeight="1" x14ac:dyDescent="0.35">
      <c r="A22" s="411"/>
      <c r="B22" s="415"/>
      <c r="C22" s="415"/>
      <c r="D22" s="421"/>
      <c r="E22" s="434"/>
      <c r="G22" s="12"/>
      <c r="H22" s="12"/>
      <c r="I22" s="12"/>
      <c r="J22" s="12"/>
      <c r="K22" s="12"/>
      <c r="L22" s="12"/>
      <c r="M22" s="12"/>
      <c r="N22" s="12"/>
      <c r="O22" s="12"/>
      <c r="P22" s="12"/>
      <c r="Q22" s="12"/>
      <c r="R22" s="12"/>
      <c r="S22" s="12"/>
      <c r="T22" s="12"/>
      <c r="U22" s="12"/>
      <c r="V22" s="12"/>
      <c r="W22" s="12"/>
      <c r="X22" s="12"/>
    </row>
    <row r="23" spans="1:24" ht="15.75" customHeight="1" x14ac:dyDescent="0.35">
      <c r="A23" s="417"/>
      <c r="B23" s="420"/>
      <c r="C23" s="420"/>
      <c r="D23" s="421"/>
      <c r="E23" s="434"/>
      <c r="G23" s="12"/>
      <c r="H23" s="12"/>
      <c r="I23" s="12"/>
      <c r="J23" s="12"/>
      <c r="K23" s="12"/>
      <c r="L23" s="12"/>
      <c r="M23" s="12"/>
      <c r="N23" s="12"/>
      <c r="O23" s="12"/>
      <c r="P23" s="12"/>
      <c r="Q23" s="12"/>
      <c r="R23" s="12"/>
      <c r="S23" s="12"/>
      <c r="T23" s="12"/>
      <c r="U23" s="12"/>
      <c r="V23" s="12"/>
      <c r="W23" s="12"/>
      <c r="X23" s="12"/>
    </row>
    <row r="24" spans="1:24" ht="31.5" customHeight="1" x14ac:dyDescent="0.35">
      <c r="A24" s="411" t="s">
        <v>15</v>
      </c>
      <c r="B24" s="413" t="s">
        <v>496</v>
      </c>
      <c r="C24" s="413"/>
      <c r="D24" s="414"/>
      <c r="E24" s="412"/>
      <c r="F24" s="37"/>
      <c r="G24" s="37"/>
      <c r="H24" s="37"/>
      <c r="I24" s="12"/>
      <c r="J24" s="12"/>
      <c r="K24" s="12"/>
      <c r="L24" s="12"/>
      <c r="M24" s="12"/>
      <c r="N24" s="12"/>
      <c r="O24" s="12"/>
      <c r="P24" s="12"/>
      <c r="Q24" s="12"/>
      <c r="R24" s="12"/>
      <c r="S24" s="12"/>
      <c r="T24" s="12"/>
      <c r="U24" s="12"/>
      <c r="V24" s="12"/>
      <c r="W24" s="12"/>
      <c r="X24" s="12"/>
    </row>
    <row r="25" spans="1:24" ht="22.5" customHeight="1" x14ac:dyDescent="0.35">
      <c r="A25" s="411">
        <v>1</v>
      </c>
      <c r="B25" s="415" t="s">
        <v>504</v>
      </c>
      <c r="C25" s="415"/>
      <c r="D25" s="418"/>
      <c r="E25" s="439"/>
      <c r="G25" s="12"/>
      <c r="H25" s="12"/>
      <c r="I25" s="12"/>
      <c r="J25" s="12"/>
      <c r="K25" s="12"/>
      <c r="L25" s="12"/>
      <c r="M25" s="12"/>
      <c r="N25" s="12"/>
      <c r="O25" s="12"/>
      <c r="P25" s="12"/>
      <c r="Q25" s="12"/>
      <c r="R25" s="12"/>
      <c r="S25" s="12"/>
      <c r="T25" s="12"/>
      <c r="U25" s="12"/>
      <c r="V25" s="12"/>
      <c r="W25" s="12"/>
      <c r="X25" s="12"/>
    </row>
    <row r="26" spans="1:24" ht="15.75" customHeight="1" x14ac:dyDescent="0.35">
      <c r="A26" s="411"/>
      <c r="B26" s="415"/>
      <c r="C26" s="415"/>
      <c r="D26" s="418"/>
      <c r="E26" s="433"/>
      <c r="G26" s="12"/>
      <c r="H26" s="12"/>
      <c r="I26" s="12"/>
      <c r="J26" s="12"/>
      <c r="K26" s="12"/>
      <c r="L26" s="12"/>
      <c r="M26" s="12"/>
      <c r="N26" s="12"/>
      <c r="O26" s="12"/>
      <c r="P26" s="12"/>
      <c r="Q26" s="12"/>
      <c r="R26" s="12"/>
      <c r="S26" s="12"/>
      <c r="T26" s="12"/>
      <c r="U26" s="12"/>
      <c r="V26" s="12"/>
      <c r="W26" s="12"/>
      <c r="X26" s="12"/>
    </row>
    <row r="27" spans="1:24" ht="15.75" customHeight="1" x14ac:dyDescent="0.35">
      <c r="A27" s="417"/>
      <c r="B27" s="420"/>
      <c r="C27" s="420"/>
      <c r="D27" s="421"/>
      <c r="E27" s="434"/>
      <c r="G27" s="12"/>
      <c r="H27" s="12"/>
      <c r="I27" s="12"/>
      <c r="J27" s="12"/>
      <c r="K27" s="12"/>
      <c r="L27" s="12"/>
      <c r="M27" s="12"/>
      <c r="N27" s="12"/>
      <c r="O27" s="12"/>
      <c r="P27" s="12"/>
      <c r="Q27" s="12"/>
      <c r="R27" s="12"/>
      <c r="S27" s="12"/>
      <c r="T27" s="12"/>
      <c r="U27" s="12"/>
      <c r="V27" s="12"/>
      <c r="W27" s="12"/>
      <c r="X27" s="12"/>
    </row>
    <row r="28" spans="1:24" ht="15.75" customHeight="1" x14ac:dyDescent="0.35">
      <c r="A28" s="411"/>
      <c r="B28" s="415"/>
      <c r="C28" s="415"/>
      <c r="D28" s="421"/>
      <c r="E28" s="434"/>
      <c r="G28" s="12"/>
      <c r="H28" s="12"/>
      <c r="I28" s="12"/>
      <c r="J28" s="12"/>
      <c r="K28" s="12"/>
      <c r="L28" s="12"/>
      <c r="M28" s="12"/>
      <c r="N28" s="12"/>
      <c r="O28" s="12"/>
      <c r="P28" s="12"/>
      <c r="Q28" s="12"/>
      <c r="R28" s="12"/>
      <c r="S28" s="12"/>
      <c r="T28" s="12"/>
      <c r="U28" s="12"/>
      <c r="V28" s="12"/>
      <c r="W28" s="12"/>
      <c r="X28" s="12"/>
    </row>
    <row r="29" spans="1:24" ht="15.75" customHeight="1" x14ac:dyDescent="0.35">
      <c r="A29" s="417"/>
      <c r="B29" s="420"/>
      <c r="C29" s="420"/>
      <c r="D29" s="421"/>
      <c r="E29" s="434"/>
      <c r="G29" s="12"/>
      <c r="H29" s="12"/>
      <c r="I29" s="12"/>
      <c r="J29" s="12"/>
      <c r="K29" s="12"/>
      <c r="L29" s="12"/>
      <c r="M29" s="12"/>
      <c r="N29" s="12"/>
      <c r="O29" s="12"/>
      <c r="P29" s="12"/>
      <c r="Q29" s="12"/>
      <c r="R29" s="12"/>
      <c r="S29" s="12"/>
      <c r="T29" s="12"/>
      <c r="U29" s="12"/>
      <c r="V29" s="12"/>
      <c r="W29" s="12"/>
      <c r="X29" s="12"/>
    </row>
    <row r="30" spans="1:24" ht="15.75" customHeight="1" x14ac:dyDescent="0.35">
      <c r="A30" s="411">
        <v>2</v>
      </c>
      <c r="B30" s="415" t="s">
        <v>505</v>
      </c>
      <c r="C30" s="415"/>
      <c r="D30" s="421"/>
      <c r="E30" s="434"/>
      <c r="G30" s="12"/>
      <c r="H30" s="12"/>
      <c r="I30" s="12"/>
      <c r="J30" s="12"/>
      <c r="K30" s="12"/>
      <c r="L30" s="12"/>
      <c r="M30" s="12"/>
      <c r="N30" s="12"/>
      <c r="O30" s="12"/>
      <c r="P30" s="12"/>
      <c r="Q30" s="12"/>
      <c r="R30" s="12"/>
      <c r="S30" s="12"/>
      <c r="T30" s="12"/>
      <c r="U30" s="12"/>
      <c r="V30" s="12"/>
      <c r="W30" s="12"/>
      <c r="X30" s="12"/>
    </row>
    <row r="31" spans="1:24" ht="15.75" customHeight="1" x14ac:dyDescent="0.35">
      <c r="A31" s="417"/>
      <c r="B31" s="420"/>
      <c r="C31" s="420"/>
      <c r="D31" s="421"/>
      <c r="E31" s="434"/>
      <c r="G31" s="12"/>
      <c r="H31" s="12"/>
      <c r="I31" s="12"/>
      <c r="J31" s="12"/>
      <c r="K31" s="12"/>
      <c r="L31" s="12"/>
      <c r="M31" s="12"/>
      <c r="N31" s="12"/>
      <c r="O31" s="12"/>
      <c r="P31" s="12"/>
      <c r="Q31" s="12"/>
      <c r="R31" s="12"/>
      <c r="S31" s="12"/>
      <c r="T31" s="12"/>
      <c r="U31" s="12"/>
      <c r="V31" s="12"/>
      <c r="W31" s="12"/>
      <c r="X31" s="12"/>
    </row>
    <row r="32" spans="1:24" ht="15.75" customHeight="1" x14ac:dyDescent="0.35">
      <c r="A32" s="411"/>
      <c r="B32" s="435"/>
      <c r="C32" s="435"/>
      <c r="D32" s="436"/>
      <c r="E32" s="434"/>
      <c r="G32" s="12"/>
      <c r="H32" s="12"/>
      <c r="I32" s="12"/>
      <c r="J32" s="12"/>
      <c r="K32" s="12"/>
      <c r="L32" s="12"/>
      <c r="M32" s="12"/>
      <c r="N32" s="12"/>
      <c r="O32" s="12"/>
      <c r="P32" s="12"/>
      <c r="Q32" s="12"/>
      <c r="R32" s="12"/>
      <c r="S32" s="12"/>
      <c r="T32" s="12"/>
      <c r="U32" s="12"/>
      <c r="V32" s="12"/>
      <c r="W32" s="12"/>
      <c r="X32" s="12"/>
    </row>
    <row r="33" spans="1:24" ht="15.75" customHeight="1" x14ac:dyDescent="0.35">
      <c r="A33" s="12"/>
      <c r="B33" s="37"/>
      <c r="C33" s="37"/>
      <c r="D33" s="340"/>
      <c r="E33" s="39"/>
      <c r="F33" s="12"/>
      <c r="G33" s="12"/>
      <c r="H33" s="12"/>
      <c r="I33" s="12"/>
      <c r="J33" s="12"/>
      <c r="K33" s="12"/>
      <c r="L33" s="12"/>
      <c r="M33" s="12"/>
      <c r="N33" s="12"/>
      <c r="O33" s="12"/>
      <c r="P33" s="12"/>
      <c r="Q33" s="12"/>
      <c r="R33" s="12"/>
      <c r="S33" s="12"/>
      <c r="T33" s="12"/>
      <c r="U33" s="12"/>
      <c r="V33" s="12"/>
      <c r="W33" s="12"/>
      <c r="X33" s="12"/>
    </row>
    <row r="34" spans="1:24" ht="15.75" customHeight="1" x14ac:dyDescent="0.35">
      <c r="A34" s="37"/>
      <c r="B34" s="664"/>
      <c r="C34" s="664"/>
      <c r="D34" s="1149" t="s">
        <v>435</v>
      </c>
      <c r="E34" s="1149"/>
      <c r="F34" s="889"/>
      <c r="G34" s="889"/>
      <c r="H34" s="889"/>
      <c r="I34" s="889"/>
      <c r="K34" s="12"/>
      <c r="L34" s="12"/>
      <c r="M34" s="12"/>
      <c r="N34" s="12"/>
      <c r="O34" s="12"/>
      <c r="P34" s="12"/>
      <c r="Q34" s="12"/>
      <c r="R34" s="12"/>
      <c r="S34" s="12"/>
      <c r="T34" s="12"/>
      <c r="U34" s="12"/>
      <c r="V34" s="12"/>
      <c r="W34" s="12"/>
      <c r="X34" s="12"/>
    </row>
    <row r="35" spans="1:24" ht="15.75" customHeight="1" x14ac:dyDescent="0.35">
      <c r="A35" s="12"/>
      <c r="B35" s="890" t="s">
        <v>23</v>
      </c>
      <c r="C35" s="664"/>
      <c r="D35" s="1143" t="s">
        <v>953</v>
      </c>
      <c r="E35" s="1143"/>
      <c r="F35" s="891"/>
      <c r="G35" s="891"/>
      <c r="H35" s="891"/>
      <c r="I35" s="891"/>
      <c r="K35" s="12"/>
      <c r="L35" s="12"/>
      <c r="M35" s="12"/>
      <c r="N35" s="12"/>
      <c r="O35" s="12"/>
      <c r="P35" s="12"/>
      <c r="Q35" s="12"/>
      <c r="R35" s="12"/>
      <c r="S35" s="12"/>
      <c r="T35" s="12"/>
      <c r="U35" s="12"/>
      <c r="V35" s="12"/>
      <c r="W35" s="12"/>
      <c r="X35" s="12"/>
    </row>
    <row r="36" spans="1:24" ht="15.75" customHeight="1" x14ac:dyDescent="0.35">
      <c r="A36" s="12"/>
      <c r="B36" s="901" t="s">
        <v>954</v>
      </c>
      <c r="C36" s="664"/>
      <c r="D36" s="1144" t="s">
        <v>954</v>
      </c>
      <c r="E36" s="1144"/>
      <c r="F36" s="901"/>
      <c r="G36" s="901"/>
      <c r="H36" s="901"/>
      <c r="I36" s="901"/>
      <c r="K36" s="12"/>
      <c r="L36" s="12"/>
      <c r="M36" s="12"/>
      <c r="N36" s="12"/>
      <c r="O36" s="12"/>
      <c r="P36" s="12"/>
      <c r="Q36" s="12"/>
      <c r="R36" s="12"/>
      <c r="S36" s="12"/>
      <c r="T36" s="12"/>
      <c r="U36" s="12"/>
      <c r="V36" s="12"/>
      <c r="W36" s="12"/>
      <c r="X36" s="12"/>
    </row>
    <row r="37" spans="1:24" ht="15.75" customHeight="1" x14ac:dyDescent="0.35">
      <c r="A37" s="12"/>
      <c r="B37" s="37"/>
      <c r="C37" s="37"/>
      <c r="D37" s="12"/>
      <c r="E37" s="12"/>
      <c r="F37" s="12"/>
      <c r="G37" s="12"/>
      <c r="H37" s="12"/>
      <c r="I37" s="12"/>
      <c r="K37" s="12"/>
      <c r="L37" s="12"/>
      <c r="M37" s="12"/>
      <c r="N37" s="12"/>
      <c r="O37" s="12"/>
      <c r="P37" s="12"/>
      <c r="Q37" s="12"/>
      <c r="R37" s="12"/>
      <c r="S37" s="12"/>
      <c r="T37" s="12"/>
      <c r="U37" s="12"/>
      <c r="V37" s="12"/>
      <c r="W37" s="12"/>
      <c r="X37" s="12"/>
    </row>
    <row r="38" spans="1:24" ht="15.75" customHeight="1" x14ac:dyDescent="0.35">
      <c r="A38" s="12"/>
      <c r="B38" s="37"/>
      <c r="C38" s="37"/>
      <c r="D38" s="194"/>
      <c r="E38" s="12"/>
      <c r="F38" s="12"/>
      <c r="G38" s="12"/>
      <c r="H38" s="12"/>
      <c r="I38" s="12"/>
      <c r="J38" s="12"/>
      <c r="K38" s="12"/>
      <c r="L38" s="12"/>
      <c r="M38" s="12"/>
      <c r="N38" s="12"/>
      <c r="O38" s="12"/>
      <c r="P38" s="12"/>
      <c r="Q38" s="12"/>
      <c r="R38" s="12"/>
      <c r="S38" s="12"/>
      <c r="T38" s="12"/>
      <c r="U38" s="12"/>
      <c r="V38" s="12"/>
      <c r="W38" s="12"/>
      <c r="X38" s="12"/>
    </row>
    <row r="39" spans="1:24" ht="15.75" customHeight="1" x14ac:dyDescent="0.35">
      <c r="A39" s="12"/>
      <c r="B39" s="37"/>
      <c r="C39" s="37"/>
      <c r="D39" s="194"/>
      <c r="E39" s="12"/>
      <c r="F39" s="12"/>
      <c r="G39" s="12"/>
      <c r="H39" s="12"/>
      <c r="I39" s="12"/>
      <c r="J39" s="12"/>
      <c r="K39" s="12"/>
      <c r="L39" s="12"/>
      <c r="M39" s="12"/>
      <c r="N39" s="12"/>
      <c r="O39" s="12"/>
      <c r="P39" s="12"/>
      <c r="Q39" s="12"/>
      <c r="R39" s="12"/>
      <c r="S39" s="12"/>
      <c r="T39" s="12"/>
      <c r="U39" s="12"/>
      <c r="V39" s="12"/>
      <c r="W39" s="12"/>
      <c r="X39" s="12"/>
    </row>
    <row r="40" spans="1:24" ht="15.75" customHeight="1" x14ac:dyDescent="0.35">
      <c r="A40" s="12"/>
      <c r="B40" s="10"/>
      <c r="C40" s="10"/>
      <c r="D40" s="194"/>
      <c r="E40" s="12"/>
      <c r="F40" s="12"/>
      <c r="G40" s="12"/>
      <c r="H40" s="12"/>
      <c r="I40" s="12"/>
      <c r="J40" s="12"/>
      <c r="K40" s="12"/>
      <c r="L40" s="12"/>
      <c r="M40" s="12"/>
      <c r="N40" s="12"/>
      <c r="O40" s="12"/>
      <c r="P40" s="12"/>
      <c r="Q40" s="12"/>
      <c r="R40" s="12"/>
      <c r="S40" s="12"/>
      <c r="T40" s="12"/>
      <c r="U40" s="12"/>
      <c r="V40" s="12"/>
      <c r="W40" s="12"/>
      <c r="X40" s="12"/>
    </row>
    <row r="41" spans="1:24" ht="15.75" customHeight="1" x14ac:dyDescent="0.35">
      <c r="A41" s="12"/>
      <c r="B41" s="37"/>
      <c r="C41" s="37"/>
      <c r="D41" s="194"/>
      <c r="E41" s="12"/>
      <c r="F41" s="12"/>
      <c r="G41" s="12"/>
      <c r="H41" s="12"/>
      <c r="I41" s="12"/>
      <c r="J41" s="12"/>
      <c r="K41" s="12"/>
      <c r="L41" s="12"/>
      <c r="M41" s="12"/>
      <c r="N41" s="12"/>
      <c r="O41" s="12"/>
      <c r="P41" s="12"/>
      <c r="Q41" s="12"/>
      <c r="R41" s="12"/>
      <c r="S41" s="12"/>
      <c r="T41" s="12"/>
      <c r="U41" s="12"/>
      <c r="V41" s="12"/>
      <c r="W41" s="12"/>
      <c r="X41" s="12"/>
    </row>
    <row r="42" spans="1:24" ht="15.75" customHeight="1" x14ac:dyDescent="0.35">
      <c r="A42" s="12"/>
      <c r="B42" s="37"/>
      <c r="C42" s="37"/>
      <c r="D42" s="194"/>
      <c r="E42" s="12"/>
      <c r="F42" s="12"/>
      <c r="G42" s="12"/>
      <c r="H42" s="12"/>
      <c r="I42" s="12"/>
      <c r="J42" s="12"/>
      <c r="K42" s="12"/>
      <c r="L42" s="12"/>
      <c r="M42" s="12"/>
      <c r="N42" s="12"/>
      <c r="O42" s="12"/>
      <c r="P42" s="12"/>
      <c r="Q42" s="12"/>
      <c r="R42" s="12"/>
      <c r="S42" s="12"/>
      <c r="T42" s="12"/>
      <c r="U42" s="12"/>
      <c r="V42" s="12"/>
      <c r="W42" s="12"/>
      <c r="X42" s="12"/>
    </row>
    <row r="43" spans="1:24" ht="15.75" customHeight="1" x14ac:dyDescent="0.35">
      <c r="A43" s="12"/>
      <c r="B43" s="37"/>
      <c r="C43" s="37"/>
      <c r="D43" s="194"/>
      <c r="E43" s="12"/>
      <c r="F43" s="12"/>
      <c r="G43" s="12"/>
      <c r="H43" s="12"/>
      <c r="I43" s="12"/>
      <c r="J43" s="12"/>
      <c r="K43" s="12"/>
      <c r="L43" s="12"/>
      <c r="M43" s="12"/>
      <c r="N43" s="12"/>
      <c r="O43" s="12"/>
      <c r="P43" s="12"/>
      <c r="Q43" s="12"/>
      <c r="R43" s="12"/>
      <c r="S43" s="12"/>
      <c r="T43" s="12"/>
      <c r="U43" s="12"/>
      <c r="V43" s="12"/>
      <c r="W43" s="12"/>
      <c r="X43" s="12"/>
    </row>
    <row r="44" spans="1:24" ht="15.75" customHeight="1" x14ac:dyDescent="0.35">
      <c r="A44" s="12"/>
      <c r="B44" s="37"/>
      <c r="C44" s="37"/>
      <c r="D44" s="194"/>
      <c r="E44" s="12"/>
      <c r="F44" s="12"/>
      <c r="G44" s="12"/>
      <c r="H44" s="12"/>
      <c r="I44" s="12"/>
      <c r="J44" s="12"/>
      <c r="K44" s="12"/>
      <c r="L44" s="12"/>
      <c r="M44" s="12"/>
      <c r="N44" s="12"/>
      <c r="O44" s="12"/>
      <c r="P44" s="12"/>
      <c r="Q44" s="12"/>
      <c r="R44" s="12"/>
      <c r="S44" s="12"/>
      <c r="T44" s="12"/>
      <c r="U44" s="12"/>
      <c r="V44" s="12"/>
      <c r="W44" s="12"/>
      <c r="X44" s="12"/>
    </row>
    <row r="45" spans="1:24" ht="15.75" customHeight="1" x14ac:dyDescent="0.35">
      <c r="A45" s="12"/>
      <c r="B45" s="37"/>
      <c r="C45" s="37"/>
      <c r="D45" s="194"/>
      <c r="E45" s="12"/>
      <c r="F45" s="12"/>
      <c r="G45" s="12"/>
      <c r="H45" s="12"/>
      <c r="I45" s="12"/>
      <c r="J45" s="12"/>
      <c r="K45" s="12"/>
      <c r="L45" s="12"/>
      <c r="M45" s="12"/>
      <c r="N45" s="12"/>
      <c r="O45" s="12"/>
      <c r="P45" s="12"/>
      <c r="Q45" s="12"/>
      <c r="R45" s="12"/>
      <c r="S45" s="12"/>
      <c r="T45" s="12"/>
      <c r="U45" s="12"/>
      <c r="V45" s="12"/>
      <c r="W45" s="12"/>
      <c r="X45" s="12"/>
    </row>
    <row r="46" spans="1:24" ht="15.75" customHeight="1" x14ac:dyDescent="0.35">
      <c r="A46" s="12"/>
      <c r="B46" s="37"/>
      <c r="C46" s="37"/>
      <c r="D46" s="194"/>
      <c r="E46" s="12"/>
      <c r="F46" s="12"/>
      <c r="G46" s="12"/>
      <c r="H46" s="12"/>
      <c r="I46" s="12"/>
      <c r="J46" s="12"/>
      <c r="K46" s="12"/>
      <c r="L46" s="12"/>
      <c r="M46" s="12"/>
      <c r="N46" s="12"/>
      <c r="O46" s="12"/>
      <c r="P46" s="12"/>
      <c r="Q46" s="12"/>
      <c r="R46" s="12"/>
      <c r="S46" s="12"/>
      <c r="T46" s="12"/>
      <c r="U46" s="12"/>
      <c r="V46" s="12"/>
      <c r="W46" s="12"/>
      <c r="X46" s="12"/>
    </row>
    <row r="47" spans="1:24" ht="15.75" customHeight="1" x14ac:dyDescent="0.35">
      <c r="A47" s="12"/>
      <c r="B47" s="37"/>
      <c r="C47" s="37"/>
      <c r="D47" s="194"/>
      <c r="E47" s="12"/>
      <c r="F47" s="12"/>
      <c r="G47" s="12"/>
      <c r="H47" s="12"/>
      <c r="I47" s="12"/>
      <c r="J47" s="12"/>
      <c r="K47" s="12"/>
      <c r="L47" s="12"/>
      <c r="M47" s="12"/>
      <c r="N47" s="12"/>
      <c r="O47" s="12"/>
      <c r="P47" s="12"/>
      <c r="Q47" s="12"/>
      <c r="R47" s="12"/>
      <c r="S47" s="12"/>
      <c r="T47" s="12"/>
      <c r="U47" s="12"/>
      <c r="V47" s="12"/>
      <c r="W47" s="12"/>
      <c r="X47" s="12"/>
    </row>
    <row r="48" spans="1:24" ht="15.75" customHeight="1" x14ac:dyDescent="0.35">
      <c r="A48" s="12"/>
      <c r="B48" s="37"/>
      <c r="C48" s="37"/>
      <c r="D48" s="194"/>
      <c r="E48" s="12"/>
      <c r="F48" s="12"/>
      <c r="G48" s="12"/>
      <c r="H48" s="12"/>
      <c r="I48" s="12"/>
      <c r="J48" s="12"/>
      <c r="K48" s="12"/>
      <c r="L48" s="12"/>
      <c r="M48" s="12"/>
      <c r="N48" s="12"/>
      <c r="O48" s="12"/>
      <c r="P48" s="12"/>
      <c r="Q48" s="12"/>
      <c r="R48" s="12"/>
      <c r="S48" s="12"/>
      <c r="T48" s="12"/>
      <c r="U48" s="12"/>
      <c r="V48" s="12"/>
      <c r="W48" s="12"/>
      <c r="X48" s="12"/>
    </row>
    <row r="49" spans="1:24" ht="15.75" customHeight="1" x14ac:dyDescent="0.35">
      <c r="A49" s="12"/>
      <c r="B49" s="37"/>
      <c r="C49" s="37"/>
      <c r="D49" s="194"/>
      <c r="E49" s="12"/>
      <c r="F49" s="12"/>
      <c r="G49" s="12"/>
      <c r="H49" s="12"/>
      <c r="I49" s="12"/>
      <c r="J49" s="12"/>
      <c r="K49" s="12"/>
      <c r="L49" s="12"/>
      <c r="M49" s="12"/>
      <c r="N49" s="12"/>
      <c r="O49" s="12"/>
      <c r="P49" s="12"/>
      <c r="Q49" s="12"/>
      <c r="R49" s="12"/>
      <c r="S49" s="12"/>
      <c r="T49" s="12"/>
      <c r="U49" s="12"/>
      <c r="V49" s="12"/>
      <c r="W49" s="12"/>
      <c r="X49" s="12"/>
    </row>
    <row r="50" spans="1:24" ht="15.75" customHeight="1" x14ac:dyDescent="0.35">
      <c r="A50" s="12"/>
      <c r="B50" s="37"/>
      <c r="C50" s="37"/>
      <c r="D50" s="194"/>
      <c r="E50" s="12"/>
      <c r="F50" s="12"/>
      <c r="G50" s="12"/>
      <c r="H50" s="12"/>
      <c r="I50" s="12"/>
      <c r="J50" s="12"/>
      <c r="K50" s="12"/>
      <c r="L50" s="12"/>
      <c r="M50" s="12"/>
      <c r="N50" s="12"/>
      <c r="O50" s="12"/>
      <c r="P50" s="12"/>
      <c r="Q50" s="12"/>
      <c r="R50" s="12"/>
      <c r="S50" s="12"/>
      <c r="T50" s="12"/>
      <c r="U50" s="12"/>
      <c r="V50" s="12"/>
      <c r="W50" s="12"/>
      <c r="X50" s="12"/>
    </row>
    <row r="51" spans="1:24" ht="15.75" customHeight="1" x14ac:dyDescent="0.35">
      <c r="A51" s="12"/>
      <c r="B51" s="37"/>
      <c r="C51" s="37"/>
      <c r="D51" s="194"/>
      <c r="E51" s="12"/>
      <c r="F51" s="12"/>
      <c r="G51" s="12"/>
      <c r="H51" s="12"/>
      <c r="I51" s="12"/>
      <c r="J51" s="12"/>
      <c r="K51" s="12"/>
      <c r="L51" s="12"/>
      <c r="M51" s="12"/>
      <c r="N51" s="12"/>
      <c r="O51" s="12"/>
      <c r="P51" s="12"/>
      <c r="Q51" s="12"/>
      <c r="R51" s="12"/>
      <c r="S51" s="12"/>
      <c r="T51" s="12"/>
      <c r="U51" s="12"/>
      <c r="V51" s="12"/>
      <c r="W51" s="12"/>
      <c r="X51" s="12"/>
    </row>
    <row r="52" spans="1:24" ht="15.75" customHeight="1" x14ac:dyDescent="0.35">
      <c r="A52" s="12"/>
      <c r="B52" s="37"/>
      <c r="C52" s="37"/>
      <c r="D52" s="194"/>
      <c r="E52" s="12"/>
      <c r="F52" s="12"/>
      <c r="G52" s="12"/>
      <c r="H52" s="12"/>
      <c r="I52" s="12"/>
      <c r="J52" s="12"/>
      <c r="K52" s="12"/>
      <c r="L52" s="12"/>
      <c r="M52" s="12"/>
      <c r="N52" s="12"/>
      <c r="O52" s="12"/>
      <c r="P52" s="12"/>
      <c r="Q52" s="12"/>
      <c r="R52" s="12"/>
      <c r="S52" s="12"/>
      <c r="T52" s="12"/>
      <c r="U52" s="12"/>
      <c r="V52" s="12"/>
      <c r="W52" s="12"/>
      <c r="X52" s="12"/>
    </row>
    <row r="53" spans="1:24" ht="15.75" customHeight="1" x14ac:dyDescent="0.35">
      <c r="A53" s="12"/>
      <c r="B53" s="37"/>
      <c r="C53" s="37"/>
      <c r="D53" s="194"/>
      <c r="E53" s="12"/>
      <c r="F53" s="12"/>
      <c r="G53" s="12"/>
      <c r="H53" s="12"/>
      <c r="I53" s="12"/>
      <c r="J53" s="12"/>
      <c r="K53" s="12"/>
      <c r="L53" s="12"/>
      <c r="M53" s="12"/>
      <c r="N53" s="12"/>
      <c r="O53" s="12"/>
      <c r="P53" s="12"/>
      <c r="Q53" s="12"/>
      <c r="R53" s="12"/>
      <c r="S53" s="12"/>
      <c r="T53" s="12"/>
      <c r="U53" s="12"/>
      <c r="V53" s="12"/>
      <c r="W53" s="12"/>
      <c r="X53" s="12"/>
    </row>
    <row r="54" spans="1:24" ht="15.75" customHeight="1" x14ac:dyDescent="0.35">
      <c r="A54" s="12"/>
      <c r="B54" s="37"/>
      <c r="C54" s="37"/>
      <c r="D54" s="194"/>
      <c r="E54" s="12"/>
      <c r="F54" s="12"/>
      <c r="G54" s="12"/>
      <c r="H54" s="12"/>
      <c r="I54" s="12"/>
      <c r="J54" s="12"/>
      <c r="K54" s="12"/>
      <c r="L54" s="12"/>
      <c r="M54" s="12"/>
      <c r="N54" s="12"/>
      <c r="O54" s="12"/>
      <c r="P54" s="12"/>
      <c r="Q54" s="12"/>
      <c r="R54" s="12"/>
      <c r="S54" s="12"/>
      <c r="T54" s="12"/>
      <c r="U54" s="12"/>
      <c r="V54" s="12"/>
      <c r="W54" s="12"/>
      <c r="X54" s="12"/>
    </row>
    <row r="55" spans="1:24" ht="15.75" customHeight="1" x14ac:dyDescent="0.35">
      <c r="A55" s="12"/>
      <c r="B55" s="37"/>
      <c r="C55" s="37"/>
      <c r="D55" s="194"/>
      <c r="E55" s="12"/>
      <c r="F55" s="12"/>
      <c r="G55" s="12"/>
      <c r="H55" s="12"/>
      <c r="I55" s="12"/>
      <c r="J55" s="12"/>
      <c r="K55" s="12"/>
      <c r="L55" s="12"/>
      <c r="M55" s="12"/>
      <c r="N55" s="12"/>
      <c r="O55" s="12"/>
      <c r="P55" s="12"/>
      <c r="Q55" s="12"/>
      <c r="R55" s="12"/>
      <c r="S55" s="12"/>
      <c r="T55" s="12"/>
      <c r="U55" s="12"/>
      <c r="V55" s="12"/>
      <c r="W55" s="12"/>
      <c r="X55" s="12"/>
    </row>
    <row r="56" spans="1:24" ht="15.75" customHeight="1" x14ac:dyDescent="0.35">
      <c r="A56" s="12"/>
      <c r="B56" s="37"/>
      <c r="C56" s="37"/>
      <c r="D56" s="194"/>
      <c r="E56" s="12"/>
      <c r="F56" s="12"/>
      <c r="G56" s="12"/>
      <c r="H56" s="12"/>
      <c r="I56" s="12"/>
      <c r="J56" s="12"/>
      <c r="K56" s="12"/>
      <c r="L56" s="12"/>
      <c r="M56" s="12"/>
      <c r="N56" s="12"/>
      <c r="O56" s="12"/>
      <c r="P56" s="12"/>
      <c r="Q56" s="12"/>
      <c r="R56" s="12"/>
      <c r="S56" s="12"/>
      <c r="T56" s="12"/>
      <c r="U56" s="12"/>
      <c r="V56" s="12"/>
      <c r="W56" s="12"/>
      <c r="X56" s="12"/>
    </row>
    <row r="57" spans="1:24" ht="15.75" customHeight="1" x14ac:dyDescent="0.35">
      <c r="A57" s="12"/>
      <c r="B57" s="37"/>
      <c r="C57" s="37"/>
      <c r="D57" s="194"/>
      <c r="E57" s="12"/>
      <c r="F57" s="12"/>
      <c r="G57" s="12"/>
      <c r="H57" s="12"/>
      <c r="I57" s="12"/>
      <c r="J57" s="12"/>
      <c r="K57" s="12"/>
      <c r="L57" s="12"/>
      <c r="M57" s="12"/>
      <c r="N57" s="12"/>
      <c r="O57" s="12"/>
      <c r="P57" s="12"/>
      <c r="Q57" s="12"/>
      <c r="R57" s="12"/>
      <c r="S57" s="12"/>
      <c r="T57" s="12"/>
      <c r="U57" s="12"/>
      <c r="V57" s="12"/>
      <c r="W57" s="12"/>
      <c r="X57" s="12"/>
    </row>
    <row r="58" spans="1:24" ht="15.75" customHeight="1" x14ac:dyDescent="0.35">
      <c r="A58" s="12"/>
      <c r="B58" s="37"/>
      <c r="C58" s="37"/>
      <c r="D58" s="194"/>
      <c r="E58" s="12"/>
      <c r="F58" s="12"/>
      <c r="G58" s="12"/>
      <c r="H58" s="12"/>
      <c r="I58" s="12"/>
      <c r="J58" s="12"/>
      <c r="K58" s="12"/>
      <c r="L58" s="12"/>
      <c r="M58" s="12"/>
      <c r="N58" s="12"/>
      <c r="O58" s="12"/>
      <c r="P58" s="12"/>
      <c r="Q58" s="12"/>
      <c r="R58" s="12"/>
      <c r="S58" s="12"/>
      <c r="T58" s="12"/>
      <c r="U58" s="12"/>
      <c r="V58" s="12"/>
      <c r="W58" s="12"/>
      <c r="X58" s="12"/>
    </row>
    <row r="59" spans="1:24" ht="15.75" customHeight="1" x14ac:dyDescent="0.35">
      <c r="A59" s="12"/>
      <c r="B59" s="37"/>
      <c r="C59" s="37"/>
      <c r="D59" s="194"/>
      <c r="E59" s="12"/>
      <c r="F59" s="12"/>
      <c r="G59" s="12"/>
      <c r="H59" s="12"/>
      <c r="I59" s="12"/>
      <c r="J59" s="12"/>
      <c r="K59" s="12"/>
      <c r="L59" s="12"/>
      <c r="M59" s="12"/>
      <c r="N59" s="12"/>
      <c r="O59" s="12"/>
      <c r="P59" s="12"/>
      <c r="Q59" s="12"/>
      <c r="R59" s="12"/>
      <c r="S59" s="12"/>
      <c r="T59" s="12"/>
      <c r="U59" s="12"/>
      <c r="V59" s="12"/>
      <c r="W59" s="12"/>
      <c r="X59" s="12"/>
    </row>
    <row r="60" spans="1:24" ht="15.75" customHeight="1" x14ac:dyDescent="0.35">
      <c r="A60" s="12"/>
      <c r="B60" s="37"/>
      <c r="C60" s="37"/>
      <c r="D60" s="194"/>
      <c r="E60" s="12"/>
      <c r="F60" s="12"/>
      <c r="G60" s="12"/>
      <c r="H60" s="12"/>
      <c r="I60" s="12"/>
      <c r="J60" s="12"/>
      <c r="K60" s="12"/>
      <c r="L60" s="12"/>
      <c r="M60" s="12"/>
      <c r="N60" s="12"/>
      <c r="O60" s="12"/>
      <c r="P60" s="12"/>
      <c r="Q60" s="12"/>
      <c r="R60" s="12"/>
      <c r="S60" s="12"/>
      <c r="T60" s="12"/>
      <c r="U60" s="12"/>
      <c r="V60" s="12"/>
      <c r="W60" s="12"/>
      <c r="X60" s="12"/>
    </row>
    <row r="61" spans="1:24" ht="15.75" customHeight="1" x14ac:dyDescent="0.35">
      <c r="A61" s="12"/>
      <c r="B61" s="37"/>
      <c r="C61" s="37"/>
      <c r="D61" s="194"/>
      <c r="E61" s="12"/>
      <c r="F61" s="12"/>
      <c r="G61" s="12"/>
      <c r="H61" s="12"/>
      <c r="I61" s="12"/>
      <c r="J61" s="12"/>
      <c r="K61" s="12"/>
      <c r="L61" s="12"/>
      <c r="M61" s="12"/>
      <c r="N61" s="12"/>
      <c r="O61" s="12"/>
      <c r="P61" s="12"/>
      <c r="Q61" s="12"/>
      <c r="R61" s="12"/>
      <c r="S61" s="12"/>
      <c r="T61" s="12"/>
      <c r="U61" s="12"/>
      <c r="V61" s="12"/>
      <c r="W61" s="12"/>
      <c r="X61" s="12"/>
    </row>
    <row r="62" spans="1:24" ht="15.75" customHeight="1" x14ac:dyDescent="0.35">
      <c r="A62" s="12"/>
      <c r="B62" s="37"/>
      <c r="C62" s="37"/>
      <c r="D62" s="194"/>
      <c r="E62" s="12"/>
      <c r="F62" s="12"/>
      <c r="G62" s="12"/>
      <c r="H62" s="12"/>
      <c r="I62" s="12"/>
      <c r="J62" s="12"/>
      <c r="K62" s="12"/>
      <c r="L62" s="12"/>
      <c r="M62" s="12"/>
      <c r="N62" s="12"/>
      <c r="O62" s="12"/>
      <c r="P62" s="12"/>
      <c r="Q62" s="12"/>
      <c r="R62" s="12"/>
      <c r="S62" s="12"/>
      <c r="T62" s="12"/>
      <c r="U62" s="12"/>
      <c r="V62" s="12"/>
      <c r="W62" s="12"/>
      <c r="X62" s="12"/>
    </row>
    <row r="63" spans="1:24" ht="15.75" customHeight="1" x14ac:dyDescent="0.35">
      <c r="A63" s="12"/>
      <c r="B63" s="37"/>
      <c r="C63" s="37"/>
      <c r="D63" s="194"/>
      <c r="E63" s="12"/>
      <c r="F63" s="12"/>
      <c r="G63" s="12"/>
      <c r="H63" s="12"/>
      <c r="I63" s="12"/>
      <c r="J63" s="12"/>
      <c r="K63" s="12"/>
      <c r="L63" s="12"/>
      <c r="M63" s="12"/>
      <c r="N63" s="12"/>
      <c r="O63" s="12"/>
      <c r="P63" s="12"/>
      <c r="Q63" s="12"/>
      <c r="R63" s="12"/>
      <c r="S63" s="12"/>
      <c r="T63" s="12"/>
      <c r="U63" s="12"/>
      <c r="V63" s="12"/>
      <c r="W63" s="12"/>
      <c r="X63" s="12"/>
    </row>
    <row r="64" spans="1:24" ht="15.75" customHeight="1" x14ac:dyDescent="0.35">
      <c r="A64" s="12"/>
      <c r="B64" s="37"/>
      <c r="C64" s="37"/>
      <c r="D64" s="194"/>
      <c r="E64" s="12"/>
      <c r="F64" s="12"/>
      <c r="G64" s="12"/>
      <c r="H64" s="12"/>
      <c r="I64" s="12"/>
      <c r="J64" s="12"/>
      <c r="K64" s="12"/>
      <c r="L64" s="12"/>
      <c r="M64" s="12"/>
      <c r="N64" s="12"/>
      <c r="O64" s="12"/>
      <c r="P64" s="12"/>
      <c r="Q64" s="12"/>
      <c r="R64" s="12"/>
      <c r="S64" s="12"/>
      <c r="T64" s="12"/>
      <c r="U64" s="12"/>
      <c r="V64" s="12"/>
      <c r="W64" s="12"/>
      <c r="X64" s="12"/>
    </row>
    <row r="65" spans="1:24" ht="15.75" customHeight="1" x14ac:dyDescent="0.35">
      <c r="A65" s="12"/>
      <c r="B65" s="37"/>
      <c r="C65" s="37"/>
      <c r="D65" s="194"/>
      <c r="E65" s="12"/>
      <c r="F65" s="12"/>
      <c r="G65" s="12"/>
      <c r="H65" s="12"/>
      <c r="I65" s="12"/>
      <c r="J65" s="12"/>
      <c r="K65" s="12"/>
      <c r="L65" s="12"/>
      <c r="M65" s="12"/>
      <c r="N65" s="12"/>
      <c r="O65" s="12"/>
      <c r="P65" s="12"/>
      <c r="Q65" s="12"/>
      <c r="R65" s="12"/>
      <c r="S65" s="12"/>
      <c r="T65" s="12"/>
      <c r="U65" s="12"/>
      <c r="V65" s="12"/>
      <c r="W65" s="12"/>
      <c r="X65" s="12"/>
    </row>
    <row r="66" spans="1:24" ht="15.75" customHeight="1" x14ac:dyDescent="0.35">
      <c r="A66" s="12"/>
      <c r="B66" s="37"/>
      <c r="C66" s="37"/>
      <c r="D66" s="194"/>
      <c r="E66" s="12"/>
      <c r="F66" s="12"/>
      <c r="G66" s="12"/>
      <c r="H66" s="12"/>
      <c r="I66" s="12"/>
      <c r="J66" s="12"/>
      <c r="K66" s="12"/>
      <c r="L66" s="12"/>
      <c r="M66" s="12"/>
      <c r="N66" s="12"/>
      <c r="O66" s="12"/>
      <c r="P66" s="12"/>
      <c r="Q66" s="12"/>
      <c r="R66" s="12"/>
      <c r="S66" s="12"/>
      <c r="T66" s="12"/>
      <c r="U66" s="12"/>
      <c r="V66" s="12"/>
      <c r="W66" s="12"/>
      <c r="X66" s="12"/>
    </row>
    <row r="67" spans="1:24" ht="15.75" customHeight="1" x14ac:dyDescent="0.35">
      <c r="A67" s="12"/>
      <c r="B67" s="37"/>
      <c r="C67" s="37"/>
      <c r="D67" s="194"/>
      <c r="E67" s="12"/>
      <c r="F67" s="12"/>
      <c r="G67" s="12"/>
      <c r="H67" s="12"/>
      <c r="I67" s="12"/>
      <c r="J67" s="12"/>
      <c r="K67" s="12"/>
      <c r="L67" s="12"/>
      <c r="M67" s="12"/>
      <c r="N67" s="12"/>
      <c r="O67" s="12"/>
      <c r="P67" s="12"/>
      <c r="Q67" s="12"/>
      <c r="R67" s="12"/>
      <c r="S67" s="12"/>
      <c r="T67" s="12"/>
      <c r="U67" s="12"/>
      <c r="V67" s="12"/>
      <c r="W67" s="12"/>
      <c r="X67" s="12"/>
    </row>
    <row r="68" spans="1:24" ht="15.75" customHeight="1" x14ac:dyDescent="0.35">
      <c r="A68" s="12"/>
      <c r="B68" s="37"/>
      <c r="C68" s="37"/>
      <c r="D68" s="194"/>
      <c r="E68" s="12"/>
      <c r="F68" s="12"/>
      <c r="G68" s="12"/>
      <c r="H68" s="12"/>
      <c r="I68" s="12"/>
      <c r="J68" s="12"/>
      <c r="K68" s="12"/>
      <c r="L68" s="12"/>
      <c r="M68" s="12"/>
      <c r="N68" s="12"/>
      <c r="O68" s="12"/>
      <c r="P68" s="12"/>
      <c r="Q68" s="12"/>
      <c r="R68" s="12"/>
      <c r="S68" s="12"/>
      <c r="T68" s="12"/>
      <c r="U68" s="12"/>
      <c r="V68" s="12"/>
      <c r="W68" s="12"/>
      <c r="X68" s="12"/>
    </row>
    <row r="69" spans="1:24" ht="15.75" customHeight="1" x14ac:dyDescent="0.35">
      <c r="A69" s="12"/>
      <c r="B69" s="37"/>
      <c r="C69" s="37"/>
      <c r="D69" s="194"/>
      <c r="E69" s="12"/>
      <c r="F69" s="12"/>
      <c r="G69" s="12"/>
      <c r="H69" s="12"/>
      <c r="I69" s="12"/>
      <c r="J69" s="12"/>
      <c r="K69" s="12"/>
      <c r="L69" s="12"/>
      <c r="M69" s="12"/>
      <c r="N69" s="12"/>
      <c r="O69" s="12"/>
      <c r="P69" s="12"/>
      <c r="Q69" s="12"/>
      <c r="R69" s="12"/>
      <c r="S69" s="12"/>
      <c r="T69" s="12"/>
      <c r="U69" s="12"/>
      <c r="V69" s="12"/>
      <c r="W69" s="12"/>
      <c r="X69" s="12"/>
    </row>
    <row r="70" spans="1:24" ht="15.75" customHeight="1" x14ac:dyDescent="0.35">
      <c r="A70" s="12"/>
      <c r="B70" s="37"/>
      <c r="C70" s="37"/>
      <c r="D70" s="194"/>
      <c r="E70" s="12"/>
      <c r="F70" s="12"/>
      <c r="G70" s="12"/>
      <c r="H70" s="12"/>
      <c r="I70" s="12"/>
      <c r="J70" s="12"/>
      <c r="K70" s="12"/>
      <c r="L70" s="12"/>
      <c r="M70" s="12"/>
      <c r="N70" s="12"/>
      <c r="O70" s="12"/>
      <c r="P70" s="12"/>
      <c r="Q70" s="12"/>
      <c r="R70" s="12"/>
      <c r="S70" s="12"/>
      <c r="T70" s="12"/>
      <c r="U70" s="12"/>
      <c r="V70" s="12"/>
      <c r="W70" s="12"/>
      <c r="X70" s="12"/>
    </row>
    <row r="71" spans="1:24" ht="15.75" customHeight="1" x14ac:dyDescent="0.35">
      <c r="A71" s="12"/>
      <c r="B71" s="37"/>
      <c r="C71" s="37"/>
      <c r="D71" s="194"/>
      <c r="E71" s="12"/>
      <c r="F71" s="12"/>
      <c r="G71" s="12"/>
      <c r="H71" s="12"/>
      <c r="I71" s="12"/>
      <c r="J71" s="12"/>
      <c r="K71" s="12"/>
      <c r="L71" s="12"/>
      <c r="M71" s="12"/>
      <c r="N71" s="12"/>
      <c r="O71" s="12"/>
      <c r="P71" s="12"/>
      <c r="Q71" s="12"/>
      <c r="R71" s="12"/>
      <c r="S71" s="12"/>
      <c r="T71" s="12"/>
      <c r="U71" s="12"/>
      <c r="V71" s="12"/>
      <c r="W71" s="12"/>
      <c r="X71" s="12"/>
    </row>
    <row r="72" spans="1:24" ht="15.75" customHeight="1" x14ac:dyDescent="0.35">
      <c r="A72" s="12"/>
      <c r="B72" s="37"/>
      <c r="C72" s="37"/>
      <c r="D72" s="194"/>
      <c r="E72" s="12"/>
      <c r="F72" s="12"/>
      <c r="G72" s="12"/>
      <c r="H72" s="12"/>
      <c r="I72" s="12"/>
      <c r="J72" s="12"/>
      <c r="K72" s="12"/>
      <c r="L72" s="12"/>
      <c r="M72" s="12"/>
      <c r="N72" s="12"/>
      <c r="O72" s="12"/>
      <c r="P72" s="12"/>
      <c r="Q72" s="12"/>
      <c r="R72" s="12"/>
      <c r="S72" s="12"/>
      <c r="T72" s="12"/>
      <c r="U72" s="12"/>
      <c r="V72" s="12"/>
      <c r="W72" s="12"/>
      <c r="X72" s="12"/>
    </row>
    <row r="73" spans="1:24" ht="15.75" customHeight="1" x14ac:dyDescent="0.35">
      <c r="A73" s="12"/>
      <c r="B73" s="37"/>
      <c r="C73" s="37"/>
      <c r="D73" s="194"/>
      <c r="E73" s="12"/>
      <c r="F73" s="12"/>
      <c r="G73" s="12"/>
      <c r="H73" s="12"/>
      <c r="I73" s="12"/>
      <c r="J73" s="12"/>
      <c r="K73" s="12"/>
      <c r="L73" s="12"/>
      <c r="M73" s="12"/>
      <c r="N73" s="12"/>
      <c r="O73" s="12"/>
      <c r="P73" s="12"/>
      <c r="Q73" s="12"/>
      <c r="R73" s="12"/>
      <c r="S73" s="12"/>
      <c r="T73" s="12"/>
      <c r="U73" s="12"/>
      <c r="V73" s="12"/>
      <c r="W73" s="12"/>
      <c r="X73" s="12"/>
    </row>
    <row r="74" spans="1:24" ht="15.75" customHeight="1" x14ac:dyDescent="0.35">
      <c r="A74" s="12"/>
      <c r="B74" s="37"/>
      <c r="C74" s="37"/>
      <c r="D74" s="194"/>
      <c r="E74" s="12"/>
      <c r="F74" s="12"/>
      <c r="G74" s="12"/>
      <c r="H74" s="12"/>
      <c r="I74" s="12"/>
      <c r="J74" s="12"/>
      <c r="K74" s="12"/>
      <c r="L74" s="12"/>
      <c r="M74" s="12"/>
      <c r="N74" s="12"/>
      <c r="O74" s="12"/>
      <c r="P74" s="12"/>
      <c r="Q74" s="12"/>
      <c r="R74" s="12"/>
      <c r="S74" s="12"/>
      <c r="T74" s="12"/>
      <c r="U74" s="12"/>
      <c r="V74" s="12"/>
      <c r="W74" s="12"/>
      <c r="X74" s="12"/>
    </row>
    <row r="75" spans="1:24" ht="15.75" customHeight="1" x14ac:dyDescent="0.35">
      <c r="A75" s="12"/>
      <c r="B75" s="37"/>
      <c r="C75" s="37"/>
      <c r="D75" s="194"/>
      <c r="E75" s="12"/>
      <c r="F75" s="12"/>
      <c r="G75" s="12"/>
      <c r="H75" s="12"/>
      <c r="I75" s="12"/>
      <c r="J75" s="12"/>
      <c r="K75" s="12"/>
      <c r="L75" s="12"/>
      <c r="M75" s="12"/>
      <c r="N75" s="12"/>
      <c r="O75" s="12"/>
      <c r="P75" s="12"/>
      <c r="Q75" s="12"/>
      <c r="R75" s="12"/>
      <c r="S75" s="12"/>
      <c r="T75" s="12"/>
      <c r="U75" s="12"/>
      <c r="V75" s="12"/>
      <c r="W75" s="12"/>
      <c r="X75" s="12"/>
    </row>
    <row r="76" spans="1:24" ht="15.75" customHeight="1" x14ac:dyDescent="0.35">
      <c r="A76" s="12"/>
      <c r="B76" s="37"/>
      <c r="C76" s="37"/>
      <c r="D76" s="194"/>
      <c r="E76" s="12"/>
      <c r="F76" s="12"/>
      <c r="G76" s="12"/>
      <c r="H76" s="12"/>
      <c r="I76" s="12"/>
      <c r="J76" s="12"/>
      <c r="K76" s="12"/>
      <c r="L76" s="12"/>
      <c r="M76" s="12"/>
      <c r="N76" s="12"/>
      <c r="O76" s="12"/>
      <c r="P76" s="12"/>
      <c r="Q76" s="12"/>
      <c r="R76" s="12"/>
      <c r="S76" s="12"/>
      <c r="T76" s="12"/>
      <c r="U76" s="12"/>
      <c r="V76" s="12"/>
      <c r="W76" s="12"/>
      <c r="X76" s="12"/>
    </row>
    <row r="77" spans="1:24" ht="15.75" customHeight="1" x14ac:dyDescent="0.35">
      <c r="A77" s="12"/>
      <c r="B77" s="37"/>
      <c r="C77" s="37"/>
      <c r="D77" s="194"/>
      <c r="E77" s="12"/>
      <c r="F77" s="12"/>
      <c r="G77" s="12"/>
      <c r="H77" s="12"/>
      <c r="I77" s="12"/>
      <c r="J77" s="12"/>
      <c r="K77" s="12"/>
      <c r="L77" s="12"/>
      <c r="M77" s="12"/>
      <c r="N77" s="12"/>
      <c r="O77" s="12"/>
      <c r="P77" s="12"/>
      <c r="Q77" s="12"/>
      <c r="R77" s="12"/>
      <c r="S77" s="12"/>
      <c r="T77" s="12"/>
      <c r="U77" s="12"/>
      <c r="V77" s="12"/>
      <c r="W77" s="12"/>
      <c r="X77" s="12"/>
    </row>
    <row r="78" spans="1:24" ht="15.75" customHeight="1" x14ac:dyDescent="0.35">
      <c r="A78" s="12"/>
      <c r="B78" s="37"/>
      <c r="C78" s="37"/>
      <c r="D78" s="194"/>
      <c r="E78" s="12"/>
      <c r="F78" s="12"/>
      <c r="G78" s="12"/>
      <c r="H78" s="12"/>
      <c r="I78" s="12"/>
      <c r="J78" s="12"/>
      <c r="K78" s="12"/>
      <c r="L78" s="12"/>
      <c r="M78" s="12"/>
      <c r="N78" s="12"/>
      <c r="O78" s="12"/>
      <c r="P78" s="12"/>
      <c r="Q78" s="12"/>
      <c r="R78" s="12"/>
      <c r="S78" s="12"/>
      <c r="T78" s="12"/>
      <c r="U78" s="12"/>
      <c r="V78" s="12"/>
      <c r="W78" s="12"/>
      <c r="X78" s="12"/>
    </row>
    <row r="79" spans="1:24" ht="15.75" customHeight="1" x14ac:dyDescent="0.35">
      <c r="A79" s="12"/>
      <c r="B79" s="37"/>
      <c r="C79" s="37"/>
      <c r="D79" s="194"/>
      <c r="E79" s="12"/>
      <c r="F79" s="12"/>
      <c r="G79" s="12"/>
      <c r="H79" s="12"/>
      <c r="I79" s="12"/>
      <c r="J79" s="12"/>
      <c r="K79" s="12"/>
      <c r="L79" s="12"/>
      <c r="M79" s="12"/>
      <c r="N79" s="12"/>
      <c r="O79" s="12"/>
      <c r="P79" s="12"/>
      <c r="Q79" s="12"/>
      <c r="R79" s="12"/>
      <c r="S79" s="12"/>
      <c r="T79" s="12"/>
      <c r="U79" s="12"/>
      <c r="V79" s="12"/>
      <c r="W79" s="12"/>
      <c r="X79" s="12"/>
    </row>
    <row r="80" spans="1:24" ht="15.75" customHeight="1" x14ac:dyDescent="0.35">
      <c r="A80" s="12"/>
      <c r="B80" s="37"/>
      <c r="C80" s="37"/>
      <c r="D80" s="194"/>
      <c r="E80" s="12"/>
      <c r="F80" s="12"/>
      <c r="G80" s="12"/>
      <c r="H80" s="12"/>
      <c r="I80" s="12"/>
      <c r="J80" s="12"/>
      <c r="K80" s="12"/>
      <c r="L80" s="12"/>
      <c r="M80" s="12"/>
      <c r="N80" s="12"/>
      <c r="O80" s="12"/>
      <c r="P80" s="12"/>
      <c r="Q80" s="12"/>
      <c r="R80" s="12"/>
      <c r="S80" s="12"/>
      <c r="T80" s="12"/>
      <c r="U80" s="12"/>
      <c r="V80" s="12"/>
      <c r="W80" s="12"/>
      <c r="X80" s="12"/>
    </row>
    <row r="81" spans="1:24" ht="15.75" customHeight="1" x14ac:dyDescent="0.35">
      <c r="A81" s="12"/>
      <c r="B81" s="37"/>
      <c r="C81" s="37"/>
      <c r="D81" s="194"/>
      <c r="E81" s="12"/>
      <c r="F81" s="12"/>
      <c r="G81" s="12"/>
      <c r="H81" s="12"/>
      <c r="I81" s="12"/>
      <c r="J81" s="12"/>
      <c r="K81" s="12"/>
      <c r="L81" s="12"/>
      <c r="M81" s="12"/>
      <c r="N81" s="12"/>
      <c r="O81" s="12"/>
      <c r="P81" s="12"/>
      <c r="Q81" s="12"/>
      <c r="R81" s="12"/>
      <c r="S81" s="12"/>
      <c r="T81" s="12"/>
      <c r="U81" s="12"/>
      <c r="V81" s="12"/>
      <c r="W81" s="12"/>
      <c r="X81" s="12"/>
    </row>
    <row r="82" spans="1:24" ht="15.75" customHeight="1" x14ac:dyDescent="0.35">
      <c r="A82" s="12"/>
      <c r="B82" s="37"/>
      <c r="C82" s="37"/>
      <c r="D82" s="194"/>
      <c r="E82" s="12"/>
      <c r="F82" s="12"/>
      <c r="G82" s="12"/>
      <c r="H82" s="12"/>
      <c r="I82" s="12"/>
      <c r="J82" s="12"/>
      <c r="K82" s="12"/>
      <c r="L82" s="12"/>
      <c r="M82" s="12"/>
      <c r="N82" s="12"/>
      <c r="O82" s="12"/>
      <c r="P82" s="12"/>
      <c r="Q82" s="12"/>
      <c r="R82" s="12"/>
      <c r="S82" s="12"/>
      <c r="T82" s="12"/>
      <c r="U82" s="12"/>
      <c r="V82" s="12"/>
      <c r="W82" s="12"/>
      <c r="X82" s="12"/>
    </row>
    <row r="83" spans="1:24" ht="15.75" customHeight="1" x14ac:dyDescent="0.35">
      <c r="A83" s="12"/>
      <c r="B83" s="37"/>
      <c r="C83" s="37"/>
      <c r="D83" s="194"/>
      <c r="E83" s="12"/>
      <c r="F83" s="12"/>
      <c r="G83" s="12"/>
      <c r="H83" s="12"/>
      <c r="I83" s="12"/>
      <c r="J83" s="12"/>
      <c r="K83" s="12"/>
      <c r="L83" s="12"/>
      <c r="M83" s="12"/>
      <c r="N83" s="12"/>
      <c r="O83" s="12"/>
      <c r="P83" s="12"/>
      <c r="Q83" s="12"/>
      <c r="R83" s="12"/>
      <c r="S83" s="12"/>
      <c r="T83" s="12"/>
      <c r="U83" s="12"/>
      <c r="V83" s="12"/>
      <c r="W83" s="12"/>
      <c r="X83" s="12"/>
    </row>
    <row r="84" spans="1:24" ht="15.75" customHeight="1" x14ac:dyDescent="0.35">
      <c r="A84" s="12"/>
      <c r="B84" s="37"/>
      <c r="C84" s="37"/>
      <c r="D84" s="194"/>
      <c r="E84" s="12"/>
      <c r="F84" s="12"/>
      <c r="G84" s="12"/>
      <c r="H84" s="12"/>
      <c r="I84" s="12"/>
      <c r="J84" s="12"/>
      <c r="K84" s="12"/>
      <c r="L84" s="12"/>
      <c r="M84" s="12"/>
      <c r="N84" s="12"/>
      <c r="O84" s="12"/>
      <c r="P84" s="12"/>
      <c r="Q84" s="12"/>
      <c r="R84" s="12"/>
      <c r="S84" s="12"/>
      <c r="T84" s="12"/>
      <c r="U84" s="12"/>
      <c r="V84" s="12"/>
      <c r="W84" s="12"/>
      <c r="X84" s="12"/>
    </row>
    <row r="85" spans="1:24" ht="15.75" customHeight="1" x14ac:dyDescent="0.35">
      <c r="A85" s="12"/>
      <c r="B85" s="37"/>
      <c r="C85" s="37"/>
      <c r="D85" s="194"/>
      <c r="E85" s="12"/>
      <c r="F85" s="12"/>
      <c r="G85" s="12"/>
      <c r="H85" s="12"/>
      <c r="I85" s="12"/>
      <c r="J85" s="12"/>
      <c r="K85" s="12"/>
      <c r="L85" s="12"/>
      <c r="M85" s="12"/>
      <c r="N85" s="12"/>
      <c r="O85" s="12"/>
      <c r="P85" s="12"/>
      <c r="Q85" s="12"/>
      <c r="R85" s="12"/>
      <c r="S85" s="12"/>
      <c r="T85" s="12"/>
      <c r="U85" s="12"/>
      <c r="V85" s="12"/>
      <c r="W85" s="12"/>
      <c r="X85" s="12"/>
    </row>
    <row r="86" spans="1:24" ht="15.75" customHeight="1" x14ac:dyDescent="0.35">
      <c r="A86" s="12"/>
      <c r="B86" s="37"/>
      <c r="C86" s="37"/>
      <c r="D86" s="194"/>
      <c r="E86" s="12"/>
      <c r="F86" s="12"/>
      <c r="G86" s="12"/>
      <c r="H86" s="12"/>
      <c r="I86" s="12"/>
      <c r="J86" s="12"/>
      <c r="K86" s="12"/>
      <c r="L86" s="12"/>
      <c r="M86" s="12"/>
      <c r="N86" s="12"/>
      <c r="O86" s="12"/>
      <c r="P86" s="12"/>
      <c r="Q86" s="12"/>
      <c r="R86" s="12"/>
      <c r="S86" s="12"/>
      <c r="T86" s="12"/>
      <c r="U86" s="12"/>
      <c r="V86" s="12"/>
      <c r="W86" s="12"/>
      <c r="X86" s="12"/>
    </row>
    <row r="87" spans="1:24" ht="15.75" customHeight="1" x14ac:dyDescent="0.35">
      <c r="A87" s="12"/>
      <c r="B87" s="37"/>
      <c r="C87" s="37"/>
      <c r="D87" s="194"/>
      <c r="E87" s="12"/>
      <c r="F87" s="12"/>
      <c r="G87" s="12"/>
      <c r="H87" s="12"/>
      <c r="I87" s="12"/>
      <c r="J87" s="12"/>
      <c r="K87" s="12"/>
      <c r="L87" s="12"/>
      <c r="M87" s="12"/>
      <c r="N87" s="12"/>
      <c r="O87" s="12"/>
      <c r="P87" s="12"/>
      <c r="Q87" s="12"/>
      <c r="R87" s="12"/>
      <c r="S87" s="12"/>
      <c r="T87" s="12"/>
      <c r="U87" s="12"/>
      <c r="V87" s="12"/>
      <c r="W87" s="12"/>
      <c r="X87" s="12"/>
    </row>
    <row r="88" spans="1:24" ht="15.75" customHeight="1" x14ac:dyDescent="0.35">
      <c r="A88" s="12"/>
      <c r="B88" s="37"/>
      <c r="C88" s="37"/>
      <c r="D88" s="194"/>
      <c r="E88" s="12"/>
      <c r="F88" s="12"/>
      <c r="G88" s="12"/>
      <c r="H88" s="12"/>
      <c r="I88" s="12"/>
      <c r="J88" s="12"/>
      <c r="K88" s="12"/>
      <c r="L88" s="12"/>
      <c r="M88" s="12"/>
      <c r="N88" s="12"/>
      <c r="O88" s="12"/>
      <c r="P88" s="12"/>
      <c r="Q88" s="12"/>
      <c r="R88" s="12"/>
      <c r="S88" s="12"/>
      <c r="T88" s="12"/>
      <c r="U88" s="12"/>
      <c r="V88" s="12"/>
      <c r="W88" s="12"/>
      <c r="X88" s="12"/>
    </row>
    <row r="89" spans="1:24" ht="15.75" customHeight="1" x14ac:dyDescent="0.35">
      <c r="A89" s="12"/>
      <c r="B89" s="37"/>
      <c r="C89" s="37"/>
      <c r="D89" s="194"/>
      <c r="E89" s="12"/>
      <c r="F89" s="12"/>
      <c r="G89" s="12"/>
      <c r="H89" s="12"/>
      <c r="I89" s="12"/>
      <c r="J89" s="12"/>
      <c r="K89" s="12"/>
      <c r="L89" s="12"/>
      <c r="M89" s="12"/>
      <c r="N89" s="12"/>
      <c r="O89" s="12"/>
      <c r="P89" s="12"/>
      <c r="Q89" s="12"/>
      <c r="R89" s="12"/>
      <c r="S89" s="12"/>
      <c r="T89" s="12"/>
      <c r="U89" s="12"/>
      <c r="V89" s="12"/>
      <c r="W89" s="12"/>
      <c r="X89" s="12"/>
    </row>
    <row r="90" spans="1:24" ht="15.75" customHeight="1" x14ac:dyDescent="0.35">
      <c r="A90" s="12"/>
      <c r="B90" s="37"/>
      <c r="C90" s="37"/>
      <c r="D90" s="194"/>
      <c r="E90" s="12"/>
      <c r="F90" s="12"/>
      <c r="G90" s="12"/>
      <c r="H90" s="12"/>
      <c r="I90" s="12"/>
      <c r="J90" s="12"/>
      <c r="K90" s="12"/>
      <c r="L90" s="12"/>
      <c r="M90" s="12"/>
      <c r="N90" s="12"/>
      <c r="O90" s="12"/>
      <c r="P90" s="12"/>
      <c r="Q90" s="12"/>
      <c r="R90" s="12"/>
      <c r="S90" s="12"/>
      <c r="T90" s="12"/>
      <c r="U90" s="12"/>
      <c r="V90" s="12"/>
      <c r="W90" s="12"/>
      <c r="X90" s="12"/>
    </row>
    <row r="91" spans="1:24" ht="15.75" customHeight="1" x14ac:dyDescent="0.35">
      <c r="A91" s="12"/>
      <c r="B91" s="37"/>
      <c r="C91" s="37"/>
      <c r="D91" s="194"/>
      <c r="E91" s="12"/>
      <c r="F91" s="12"/>
      <c r="G91" s="12"/>
      <c r="H91" s="12"/>
      <c r="I91" s="12"/>
      <c r="J91" s="12"/>
      <c r="K91" s="12"/>
      <c r="L91" s="12"/>
      <c r="M91" s="12"/>
      <c r="N91" s="12"/>
      <c r="O91" s="12"/>
      <c r="P91" s="12"/>
      <c r="Q91" s="12"/>
      <c r="R91" s="12"/>
      <c r="S91" s="12"/>
      <c r="T91" s="12"/>
      <c r="U91" s="12"/>
      <c r="V91" s="12"/>
      <c r="W91" s="12"/>
      <c r="X91" s="12"/>
    </row>
    <row r="92" spans="1:24" ht="15.75" customHeight="1" x14ac:dyDescent="0.35">
      <c r="A92" s="12"/>
      <c r="B92" s="37"/>
      <c r="C92" s="37"/>
      <c r="D92" s="194"/>
      <c r="E92" s="12"/>
      <c r="F92" s="12"/>
      <c r="G92" s="12"/>
      <c r="H92" s="12"/>
      <c r="I92" s="12"/>
      <c r="J92" s="12"/>
      <c r="K92" s="12"/>
      <c r="L92" s="12"/>
      <c r="M92" s="12"/>
      <c r="N92" s="12"/>
      <c r="O92" s="12"/>
      <c r="P92" s="12"/>
      <c r="Q92" s="12"/>
      <c r="R92" s="12"/>
      <c r="S92" s="12"/>
      <c r="T92" s="12"/>
      <c r="U92" s="12"/>
      <c r="V92" s="12"/>
      <c r="W92" s="12"/>
      <c r="X92" s="12"/>
    </row>
    <row r="93" spans="1:24" ht="15.75" customHeight="1" x14ac:dyDescent="0.35">
      <c r="A93" s="12"/>
      <c r="B93" s="37"/>
      <c r="C93" s="37"/>
      <c r="D93" s="194"/>
      <c r="E93" s="12"/>
      <c r="F93" s="12"/>
      <c r="G93" s="12"/>
      <c r="H93" s="12"/>
      <c r="I93" s="12"/>
      <c r="J93" s="12"/>
      <c r="K93" s="12"/>
      <c r="L93" s="12"/>
      <c r="M93" s="12"/>
      <c r="N93" s="12"/>
      <c r="O93" s="12"/>
      <c r="P93" s="12"/>
      <c r="Q93" s="12"/>
      <c r="R93" s="12"/>
      <c r="S93" s="12"/>
      <c r="T93" s="12"/>
      <c r="U93" s="12"/>
      <c r="V93" s="12"/>
      <c r="W93" s="12"/>
      <c r="X93" s="12"/>
    </row>
    <row r="94" spans="1:24" ht="15.75" customHeight="1" x14ac:dyDescent="0.35">
      <c r="A94" s="12"/>
      <c r="B94" s="37"/>
      <c r="C94" s="37"/>
      <c r="D94" s="194"/>
      <c r="E94" s="12"/>
      <c r="F94" s="12"/>
      <c r="G94" s="12"/>
      <c r="H94" s="12"/>
      <c r="I94" s="12"/>
      <c r="J94" s="12"/>
      <c r="K94" s="12"/>
      <c r="L94" s="12"/>
      <c r="M94" s="12"/>
      <c r="N94" s="12"/>
      <c r="O94" s="12"/>
      <c r="P94" s="12"/>
      <c r="Q94" s="12"/>
      <c r="R94" s="12"/>
      <c r="S94" s="12"/>
      <c r="T94" s="12"/>
      <c r="U94" s="12"/>
      <c r="V94" s="12"/>
      <c r="W94" s="12"/>
      <c r="X94" s="12"/>
    </row>
    <row r="95" spans="1:24" ht="15.75" customHeight="1" x14ac:dyDescent="0.35">
      <c r="A95" s="12"/>
      <c r="B95" s="37"/>
      <c r="C95" s="37"/>
      <c r="D95" s="194"/>
      <c r="E95" s="12"/>
      <c r="F95" s="12"/>
      <c r="G95" s="12"/>
      <c r="H95" s="12"/>
      <c r="I95" s="12"/>
      <c r="J95" s="12"/>
      <c r="K95" s="12"/>
      <c r="L95" s="12"/>
      <c r="M95" s="12"/>
      <c r="N95" s="12"/>
      <c r="O95" s="12"/>
      <c r="P95" s="12"/>
      <c r="Q95" s="12"/>
      <c r="R95" s="12"/>
      <c r="S95" s="12"/>
      <c r="T95" s="12"/>
      <c r="U95" s="12"/>
      <c r="V95" s="12"/>
      <c r="W95" s="12"/>
      <c r="X95" s="12"/>
    </row>
    <row r="96" spans="1:24" ht="15.75" customHeight="1" x14ac:dyDescent="0.35">
      <c r="A96" s="12"/>
      <c r="B96" s="37"/>
      <c r="C96" s="37"/>
      <c r="D96" s="194"/>
      <c r="E96" s="12"/>
      <c r="F96" s="12"/>
      <c r="G96" s="12"/>
      <c r="H96" s="12"/>
      <c r="I96" s="12"/>
      <c r="J96" s="12"/>
      <c r="K96" s="12"/>
      <c r="L96" s="12"/>
      <c r="M96" s="12"/>
      <c r="N96" s="12"/>
      <c r="O96" s="12"/>
      <c r="P96" s="12"/>
      <c r="Q96" s="12"/>
      <c r="R96" s="12"/>
      <c r="S96" s="12"/>
      <c r="T96" s="12"/>
      <c r="U96" s="12"/>
      <c r="V96" s="12"/>
      <c r="W96" s="12"/>
      <c r="X96" s="12"/>
    </row>
    <row r="97" spans="1:24" ht="15.75" customHeight="1" x14ac:dyDescent="0.35">
      <c r="A97" s="12"/>
      <c r="B97" s="37"/>
      <c r="C97" s="37"/>
      <c r="D97" s="194"/>
      <c r="E97" s="12"/>
      <c r="F97" s="12"/>
      <c r="G97" s="12"/>
      <c r="H97" s="12"/>
      <c r="I97" s="12"/>
      <c r="J97" s="12"/>
      <c r="K97" s="12"/>
      <c r="L97" s="12"/>
      <c r="M97" s="12"/>
      <c r="N97" s="12"/>
      <c r="O97" s="12"/>
      <c r="P97" s="12"/>
      <c r="Q97" s="12"/>
      <c r="R97" s="12"/>
      <c r="S97" s="12"/>
      <c r="T97" s="12"/>
      <c r="U97" s="12"/>
      <c r="V97" s="12"/>
      <c r="W97" s="12"/>
      <c r="X97" s="12"/>
    </row>
    <row r="98" spans="1:24" ht="15.75" customHeight="1" x14ac:dyDescent="0.35">
      <c r="A98" s="12"/>
      <c r="B98" s="37"/>
      <c r="C98" s="37"/>
      <c r="D98" s="194"/>
      <c r="E98" s="12"/>
      <c r="F98" s="12"/>
      <c r="G98" s="12"/>
      <c r="H98" s="12"/>
      <c r="I98" s="12"/>
      <c r="J98" s="12"/>
      <c r="K98" s="12"/>
      <c r="L98" s="12"/>
      <c r="M98" s="12"/>
      <c r="N98" s="12"/>
      <c r="O98" s="12"/>
      <c r="P98" s="12"/>
      <c r="Q98" s="12"/>
      <c r="R98" s="12"/>
      <c r="S98" s="12"/>
      <c r="T98" s="12"/>
      <c r="U98" s="12"/>
      <c r="V98" s="12"/>
      <c r="W98" s="12"/>
      <c r="X98" s="12"/>
    </row>
    <row r="99" spans="1:24" ht="15.75" customHeight="1" x14ac:dyDescent="0.35">
      <c r="A99" s="12"/>
      <c r="B99" s="37"/>
      <c r="C99" s="37"/>
      <c r="D99" s="194"/>
      <c r="E99" s="12"/>
      <c r="F99" s="12"/>
      <c r="G99" s="12"/>
      <c r="H99" s="12"/>
      <c r="I99" s="12"/>
      <c r="J99" s="12"/>
      <c r="K99" s="12"/>
      <c r="L99" s="12"/>
      <c r="M99" s="12"/>
      <c r="N99" s="12"/>
      <c r="O99" s="12"/>
      <c r="P99" s="12"/>
      <c r="Q99" s="12"/>
      <c r="R99" s="12"/>
      <c r="S99" s="12"/>
      <c r="T99" s="12"/>
      <c r="U99" s="12"/>
      <c r="V99" s="12"/>
      <c r="W99" s="12"/>
      <c r="X99" s="12"/>
    </row>
    <row r="100" spans="1:24" ht="15.75" customHeight="1" x14ac:dyDescent="0.35">
      <c r="A100" s="12"/>
      <c r="B100" s="37"/>
      <c r="C100" s="37"/>
      <c r="D100" s="194"/>
      <c r="E100" s="12"/>
      <c r="F100" s="12"/>
      <c r="G100" s="12"/>
      <c r="H100" s="12"/>
      <c r="I100" s="12"/>
      <c r="J100" s="12"/>
      <c r="K100" s="12"/>
      <c r="L100" s="12"/>
      <c r="M100" s="12"/>
      <c r="N100" s="12"/>
      <c r="O100" s="12"/>
      <c r="P100" s="12"/>
      <c r="Q100" s="12"/>
      <c r="R100" s="12"/>
      <c r="S100" s="12"/>
      <c r="T100" s="12"/>
      <c r="U100" s="12"/>
      <c r="V100" s="12"/>
      <c r="W100" s="12"/>
      <c r="X100" s="12"/>
    </row>
    <row r="101" spans="1:24" ht="15.75" customHeight="1" x14ac:dyDescent="0.35">
      <c r="A101" s="12"/>
      <c r="B101" s="37"/>
      <c r="C101" s="37"/>
      <c r="D101" s="194"/>
      <c r="E101" s="12"/>
      <c r="F101" s="12"/>
      <c r="G101" s="12"/>
      <c r="H101" s="12"/>
      <c r="I101" s="12"/>
      <c r="J101" s="12"/>
      <c r="K101" s="12"/>
      <c r="L101" s="12"/>
      <c r="M101" s="12"/>
      <c r="N101" s="12"/>
      <c r="O101" s="12"/>
      <c r="P101" s="12"/>
      <c r="Q101" s="12"/>
      <c r="R101" s="12"/>
      <c r="S101" s="12"/>
      <c r="T101" s="12"/>
      <c r="U101" s="12"/>
      <c r="V101" s="12"/>
      <c r="W101" s="12"/>
      <c r="X101" s="12"/>
    </row>
    <row r="102" spans="1:24" ht="15.75" customHeight="1" x14ac:dyDescent="0.35">
      <c r="A102" s="12"/>
      <c r="B102" s="37"/>
      <c r="C102" s="37"/>
      <c r="D102" s="194"/>
      <c r="E102" s="12"/>
      <c r="F102" s="12"/>
      <c r="G102" s="12"/>
      <c r="H102" s="12"/>
      <c r="I102" s="12"/>
      <c r="J102" s="12"/>
      <c r="K102" s="12"/>
      <c r="L102" s="12"/>
      <c r="M102" s="12"/>
      <c r="N102" s="12"/>
      <c r="O102" s="12"/>
      <c r="P102" s="12"/>
      <c r="Q102" s="12"/>
      <c r="R102" s="12"/>
      <c r="S102" s="12"/>
      <c r="T102" s="12"/>
      <c r="U102" s="12"/>
      <c r="V102" s="12"/>
      <c r="W102" s="12"/>
      <c r="X102" s="12"/>
    </row>
    <row r="103" spans="1:24" ht="15.75" customHeight="1" x14ac:dyDescent="0.35">
      <c r="A103" s="12"/>
      <c r="B103" s="37"/>
      <c r="C103" s="37"/>
      <c r="D103" s="194"/>
      <c r="E103" s="12"/>
      <c r="F103" s="12"/>
      <c r="G103" s="12"/>
      <c r="H103" s="12"/>
      <c r="I103" s="12"/>
      <c r="J103" s="12"/>
      <c r="K103" s="12"/>
      <c r="L103" s="12"/>
      <c r="M103" s="12"/>
      <c r="N103" s="12"/>
      <c r="O103" s="12"/>
      <c r="P103" s="12"/>
      <c r="Q103" s="12"/>
      <c r="R103" s="12"/>
      <c r="S103" s="12"/>
      <c r="T103" s="12"/>
      <c r="U103" s="12"/>
      <c r="V103" s="12"/>
      <c r="W103" s="12"/>
      <c r="X103" s="12"/>
    </row>
    <row r="104" spans="1:24" ht="15.75" customHeight="1" x14ac:dyDescent="0.35">
      <c r="A104" s="12"/>
      <c r="B104" s="37"/>
      <c r="C104" s="37"/>
      <c r="D104" s="194"/>
      <c r="E104" s="12"/>
      <c r="F104" s="12"/>
      <c r="G104" s="12"/>
      <c r="H104" s="12"/>
      <c r="I104" s="12"/>
      <c r="J104" s="12"/>
      <c r="K104" s="12"/>
      <c r="L104" s="12"/>
      <c r="M104" s="12"/>
      <c r="N104" s="12"/>
      <c r="O104" s="12"/>
      <c r="P104" s="12"/>
      <c r="Q104" s="12"/>
      <c r="R104" s="12"/>
      <c r="S104" s="12"/>
      <c r="T104" s="12"/>
      <c r="U104" s="12"/>
      <c r="V104" s="12"/>
      <c r="W104" s="12"/>
      <c r="X104" s="12"/>
    </row>
    <row r="105" spans="1:24" ht="15.75" customHeight="1" x14ac:dyDescent="0.35">
      <c r="A105" s="12"/>
      <c r="B105" s="37"/>
      <c r="C105" s="37"/>
      <c r="D105" s="194"/>
      <c r="E105" s="12"/>
      <c r="F105" s="12"/>
      <c r="G105" s="12"/>
      <c r="H105" s="12"/>
      <c r="I105" s="12"/>
      <c r="J105" s="12"/>
      <c r="K105" s="12"/>
      <c r="L105" s="12"/>
      <c r="M105" s="12"/>
      <c r="N105" s="12"/>
      <c r="O105" s="12"/>
      <c r="P105" s="12"/>
      <c r="Q105" s="12"/>
      <c r="R105" s="12"/>
      <c r="S105" s="12"/>
      <c r="T105" s="12"/>
      <c r="U105" s="12"/>
      <c r="V105" s="12"/>
      <c r="W105" s="12"/>
      <c r="X105" s="12"/>
    </row>
    <row r="106" spans="1:24" ht="15.75" customHeight="1" x14ac:dyDescent="0.35">
      <c r="A106" s="12"/>
      <c r="B106" s="37"/>
      <c r="C106" s="37"/>
      <c r="D106" s="194"/>
      <c r="E106" s="12"/>
      <c r="F106" s="12"/>
      <c r="G106" s="12"/>
      <c r="H106" s="12"/>
      <c r="I106" s="12"/>
      <c r="J106" s="12"/>
      <c r="K106" s="12"/>
      <c r="L106" s="12"/>
      <c r="M106" s="12"/>
      <c r="N106" s="12"/>
      <c r="O106" s="12"/>
      <c r="P106" s="12"/>
      <c r="Q106" s="12"/>
      <c r="R106" s="12"/>
      <c r="S106" s="12"/>
      <c r="T106" s="12"/>
      <c r="U106" s="12"/>
      <c r="V106" s="12"/>
      <c r="W106" s="12"/>
      <c r="X106" s="12"/>
    </row>
    <row r="107" spans="1:24" ht="15.75" customHeight="1" x14ac:dyDescent="0.35">
      <c r="A107" s="12"/>
      <c r="B107" s="37"/>
      <c r="C107" s="37"/>
      <c r="D107" s="194"/>
      <c r="E107" s="12"/>
      <c r="F107" s="12"/>
      <c r="G107" s="12"/>
      <c r="H107" s="12"/>
      <c r="I107" s="12"/>
      <c r="J107" s="12"/>
      <c r="K107" s="12"/>
      <c r="L107" s="12"/>
      <c r="M107" s="12"/>
      <c r="N107" s="12"/>
      <c r="O107" s="12"/>
      <c r="P107" s="12"/>
      <c r="Q107" s="12"/>
      <c r="R107" s="12"/>
      <c r="S107" s="12"/>
      <c r="T107" s="12"/>
      <c r="U107" s="12"/>
      <c r="V107" s="12"/>
      <c r="W107" s="12"/>
      <c r="X107" s="12"/>
    </row>
    <row r="108" spans="1:24" ht="15.75" customHeight="1" x14ac:dyDescent="0.35">
      <c r="A108" s="12"/>
      <c r="B108" s="37"/>
      <c r="C108" s="37"/>
      <c r="D108" s="194"/>
      <c r="E108" s="12"/>
      <c r="F108" s="12"/>
      <c r="G108" s="12"/>
      <c r="H108" s="12"/>
      <c r="I108" s="12"/>
      <c r="J108" s="12"/>
      <c r="K108" s="12"/>
      <c r="L108" s="12"/>
      <c r="M108" s="12"/>
      <c r="N108" s="12"/>
      <c r="O108" s="12"/>
      <c r="P108" s="12"/>
      <c r="Q108" s="12"/>
      <c r="R108" s="12"/>
      <c r="S108" s="12"/>
      <c r="T108" s="12"/>
      <c r="U108" s="12"/>
      <c r="V108" s="12"/>
      <c r="W108" s="12"/>
      <c r="X108" s="12"/>
    </row>
    <row r="109" spans="1:24" ht="15.75" customHeight="1" x14ac:dyDescent="0.35">
      <c r="A109" s="12"/>
      <c r="B109" s="37"/>
      <c r="C109" s="37"/>
      <c r="D109" s="194"/>
      <c r="E109" s="12"/>
      <c r="F109" s="12"/>
      <c r="G109" s="12"/>
      <c r="H109" s="12"/>
      <c r="I109" s="12"/>
      <c r="J109" s="12"/>
      <c r="K109" s="12"/>
      <c r="L109" s="12"/>
      <c r="M109" s="12"/>
      <c r="N109" s="12"/>
      <c r="O109" s="12"/>
      <c r="P109" s="12"/>
      <c r="Q109" s="12"/>
      <c r="R109" s="12"/>
      <c r="S109" s="12"/>
      <c r="T109" s="12"/>
      <c r="U109" s="12"/>
      <c r="V109" s="12"/>
      <c r="W109" s="12"/>
      <c r="X109" s="12"/>
    </row>
    <row r="110" spans="1:24" ht="15.75" customHeight="1" x14ac:dyDescent="0.35">
      <c r="A110" s="12"/>
      <c r="B110" s="37"/>
      <c r="C110" s="37"/>
      <c r="D110" s="194"/>
      <c r="E110" s="12"/>
      <c r="F110" s="12"/>
      <c r="G110" s="12"/>
      <c r="H110" s="12"/>
      <c r="I110" s="12"/>
      <c r="J110" s="12"/>
      <c r="K110" s="12"/>
      <c r="L110" s="12"/>
      <c r="M110" s="12"/>
      <c r="N110" s="12"/>
      <c r="O110" s="12"/>
      <c r="P110" s="12"/>
      <c r="Q110" s="12"/>
      <c r="R110" s="12"/>
      <c r="S110" s="12"/>
      <c r="T110" s="12"/>
      <c r="U110" s="12"/>
      <c r="V110" s="12"/>
      <c r="W110" s="12"/>
      <c r="X110" s="12"/>
    </row>
    <row r="111" spans="1:24" ht="15.75" customHeight="1" x14ac:dyDescent="0.35">
      <c r="A111" s="12"/>
      <c r="B111" s="37"/>
      <c r="C111" s="37"/>
      <c r="D111" s="194"/>
      <c r="E111" s="12"/>
      <c r="F111" s="12"/>
      <c r="G111" s="12"/>
      <c r="H111" s="12"/>
      <c r="I111" s="12"/>
      <c r="J111" s="12"/>
      <c r="K111" s="12"/>
      <c r="L111" s="12"/>
      <c r="M111" s="12"/>
      <c r="N111" s="12"/>
      <c r="O111" s="12"/>
      <c r="P111" s="12"/>
      <c r="Q111" s="12"/>
      <c r="R111" s="12"/>
      <c r="S111" s="12"/>
      <c r="T111" s="12"/>
      <c r="U111" s="12"/>
      <c r="V111" s="12"/>
      <c r="W111" s="12"/>
      <c r="X111" s="12"/>
    </row>
    <row r="112" spans="1:24" ht="15.75" customHeight="1" x14ac:dyDescent="0.35">
      <c r="A112" s="12"/>
      <c r="B112" s="37"/>
      <c r="C112" s="37"/>
      <c r="D112" s="194"/>
      <c r="E112" s="12"/>
      <c r="F112" s="12"/>
      <c r="G112" s="12"/>
      <c r="H112" s="12"/>
      <c r="I112" s="12"/>
      <c r="J112" s="12"/>
      <c r="K112" s="12"/>
      <c r="L112" s="12"/>
      <c r="M112" s="12"/>
      <c r="N112" s="12"/>
      <c r="O112" s="12"/>
      <c r="P112" s="12"/>
      <c r="Q112" s="12"/>
      <c r="R112" s="12"/>
      <c r="S112" s="12"/>
      <c r="T112" s="12"/>
      <c r="U112" s="12"/>
      <c r="V112" s="12"/>
      <c r="W112" s="12"/>
      <c r="X112" s="12"/>
    </row>
    <row r="113" spans="1:24" ht="15.75" customHeight="1" x14ac:dyDescent="0.35">
      <c r="A113" s="12"/>
      <c r="B113" s="37"/>
      <c r="C113" s="37"/>
      <c r="D113" s="194"/>
      <c r="E113" s="12"/>
      <c r="F113" s="12"/>
      <c r="G113" s="12"/>
      <c r="H113" s="12"/>
      <c r="I113" s="12"/>
      <c r="J113" s="12"/>
      <c r="K113" s="12"/>
      <c r="L113" s="12"/>
      <c r="M113" s="12"/>
      <c r="N113" s="12"/>
      <c r="O113" s="12"/>
      <c r="P113" s="12"/>
      <c r="Q113" s="12"/>
      <c r="R113" s="12"/>
      <c r="S113" s="12"/>
      <c r="T113" s="12"/>
      <c r="U113" s="12"/>
      <c r="V113" s="12"/>
      <c r="W113" s="12"/>
      <c r="X113" s="12"/>
    </row>
    <row r="114" spans="1:24" ht="15.75" customHeight="1" x14ac:dyDescent="0.35">
      <c r="A114" s="12"/>
      <c r="B114" s="37"/>
      <c r="C114" s="37"/>
      <c r="D114" s="194"/>
      <c r="E114" s="12"/>
      <c r="F114" s="12"/>
      <c r="G114" s="12"/>
      <c r="H114" s="12"/>
      <c r="I114" s="12"/>
      <c r="J114" s="12"/>
      <c r="K114" s="12"/>
      <c r="L114" s="12"/>
      <c r="M114" s="12"/>
      <c r="N114" s="12"/>
      <c r="O114" s="12"/>
      <c r="P114" s="12"/>
      <c r="Q114" s="12"/>
      <c r="R114" s="12"/>
      <c r="S114" s="12"/>
      <c r="T114" s="12"/>
      <c r="U114" s="12"/>
      <c r="V114" s="12"/>
      <c r="W114" s="12"/>
      <c r="X114" s="12"/>
    </row>
    <row r="115" spans="1:24" ht="15.75" customHeight="1" x14ac:dyDescent="0.35">
      <c r="A115" s="12"/>
      <c r="B115" s="37"/>
      <c r="C115" s="37"/>
      <c r="D115" s="194"/>
      <c r="E115" s="12"/>
      <c r="F115" s="12"/>
      <c r="G115" s="12"/>
      <c r="H115" s="12"/>
      <c r="I115" s="12"/>
      <c r="J115" s="12"/>
      <c r="K115" s="12"/>
      <c r="L115" s="12"/>
      <c r="M115" s="12"/>
      <c r="N115" s="12"/>
      <c r="O115" s="12"/>
      <c r="P115" s="12"/>
      <c r="Q115" s="12"/>
      <c r="R115" s="12"/>
      <c r="S115" s="12"/>
      <c r="T115" s="12"/>
      <c r="U115" s="12"/>
      <c r="V115" s="12"/>
      <c r="W115" s="12"/>
      <c r="X115" s="12"/>
    </row>
    <row r="116" spans="1:24" ht="15.75" customHeight="1" x14ac:dyDescent="0.35">
      <c r="A116" s="12"/>
      <c r="B116" s="37"/>
      <c r="C116" s="37"/>
      <c r="D116" s="194"/>
      <c r="E116" s="12"/>
      <c r="F116" s="12"/>
      <c r="G116" s="12"/>
      <c r="H116" s="12"/>
      <c r="I116" s="12"/>
      <c r="J116" s="12"/>
      <c r="K116" s="12"/>
      <c r="L116" s="12"/>
      <c r="M116" s="12"/>
      <c r="N116" s="12"/>
      <c r="O116" s="12"/>
      <c r="P116" s="12"/>
      <c r="Q116" s="12"/>
      <c r="R116" s="12"/>
      <c r="S116" s="12"/>
      <c r="T116" s="12"/>
      <c r="U116" s="12"/>
      <c r="V116" s="12"/>
      <c r="W116" s="12"/>
      <c r="X116" s="12"/>
    </row>
    <row r="117" spans="1:24" ht="15.75" customHeight="1" x14ac:dyDescent="0.35">
      <c r="A117" s="12"/>
      <c r="B117" s="37"/>
      <c r="C117" s="37"/>
      <c r="D117" s="194"/>
      <c r="E117" s="12"/>
      <c r="F117" s="12"/>
      <c r="G117" s="12"/>
      <c r="H117" s="12"/>
      <c r="I117" s="12"/>
      <c r="J117" s="12"/>
      <c r="K117" s="12"/>
      <c r="L117" s="12"/>
      <c r="M117" s="12"/>
      <c r="N117" s="12"/>
      <c r="O117" s="12"/>
      <c r="P117" s="12"/>
      <c r="Q117" s="12"/>
      <c r="R117" s="12"/>
      <c r="S117" s="12"/>
      <c r="T117" s="12"/>
      <c r="U117" s="12"/>
      <c r="V117" s="12"/>
      <c r="W117" s="12"/>
      <c r="X117" s="12"/>
    </row>
    <row r="118" spans="1:24" ht="15.75" customHeight="1" x14ac:dyDescent="0.35">
      <c r="A118" s="12"/>
      <c r="B118" s="37"/>
      <c r="C118" s="37"/>
      <c r="D118" s="194"/>
      <c r="E118" s="12"/>
      <c r="F118" s="12"/>
      <c r="G118" s="12"/>
      <c r="H118" s="12"/>
      <c r="I118" s="12"/>
      <c r="J118" s="12"/>
      <c r="K118" s="12"/>
      <c r="L118" s="12"/>
      <c r="M118" s="12"/>
      <c r="N118" s="12"/>
      <c r="O118" s="12"/>
      <c r="P118" s="12"/>
      <c r="Q118" s="12"/>
      <c r="R118" s="12"/>
      <c r="S118" s="12"/>
      <c r="T118" s="12"/>
      <c r="U118" s="12"/>
      <c r="V118" s="12"/>
      <c r="W118" s="12"/>
      <c r="X118" s="12"/>
    </row>
    <row r="119" spans="1:24" ht="15.75" customHeight="1" x14ac:dyDescent="0.35">
      <c r="A119" s="12"/>
      <c r="B119" s="37"/>
      <c r="C119" s="37"/>
      <c r="D119" s="194"/>
      <c r="E119" s="12"/>
      <c r="F119" s="12"/>
      <c r="G119" s="12"/>
      <c r="H119" s="12"/>
      <c r="I119" s="12"/>
      <c r="J119" s="12"/>
      <c r="K119" s="12"/>
      <c r="L119" s="12"/>
      <c r="M119" s="12"/>
      <c r="N119" s="12"/>
      <c r="O119" s="12"/>
      <c r="P119" s="12"/>
      <c r="Q119" s="12"/>
      <c r="R119" s="12"/>
      <c r="S119" s="12"/>
      <c r="T119" s="12"/>
      <c r="U119" s="12"/>
      <c r="V119" s="12"/>
      <c r="W119" s="12"/>
      <c r="X119" s="12"/>
    </row>
    <row r="120" spans="1:24" ht="15.75" customHeight="1" x14ac:dyDescent="0.35">
      <c r="A120" s="12"/>
      <c r="B120" s="37"/>
      <c r="C120" s="37"/>
      <c r="D120" s="194"/>
      <c r="E120" s="12"/>
      <c r="F120" s="12"/>
      <c r="G120" s="12"/>
      <c r="H120" s="12"/>
      <c r="I120" s="12"/>
      <c r="J120" s="12"/>
      <c r="K120" s="12"/>
      <c r="L120" s="12"/>
      <c r="M120" s="12"/>
      <c r="N120" s="12"/>
      <c r="O120" s="12"/>
      <c r="P120" s="12"/>
      <c r="Q120" s="12"/>
      <c r="R120" s="12"/>
      <c r="S120" s="12"/>
      <c r="T120" s="12"/>
      <c r="U120" s="12"/>
      <c r="V120" s="12"/>
      <c r="W120" s="12"/>
      <c r="X120" s="12"/>
    </row>
    <row r="121" spans="1:24" ht="15.75" customHeight="1" x14ac:dyDescent="0.35">
      <c r="A121" s="12"/>
      <c r="B121" s="37"/>
      <c r="C121" s="37"/>
      <c r="D121" s="194"/>
      <c r="E121" s="12"/>
      <c r="F121" s="12"/>
      <c r="G121" s="12"/>
      <c r="H121" s="12"/>
      <c r="I121" s="12"/>
      <c r="J121" s="12"/>
      <c r="K121" s="12"/>
      <c r="L121" s="12"/>
      <c r="M121" s="12"/>
      <c r="N121" s="12"/>
      <c r="O121" s="12"/>
      <c r="P121" s="12"/>
      <c r="Q121" s="12"/>
      <c r="R121" s="12"/>
      <c r="S121" s="12"/>
      <c r="T121" s="12"/>
      <c r="U121" s="12"/>
      <c r="V121" s="12"/>
      <c r="W121" s="12"/>
      <c r="X121" s="12"/>
    </row>
    <row r="122" spans="1:24" ht="15.75" customHeight="1" x14ac:dyDescent="0.35">
      <c r="A122" s="12"/>
      <c r="B122" s="37"/>
      <c r="C122" s="37"/>
      <c r="D122" s="194"/>
      <c r="E122" s="12"/>
      <c r="F122" s="12"/>
      <c r="G122" s="12"/>
      <c r="H122" s="12"/>
      <c r="I122" s="12"/>
      <c r="J122" s="12"/>
      <c r="K122" s="12"/>
      <c r="L122" s="12"/>
      <c r="M122" s="12"/>
      <c r="N122" s="12"/>
      <c r="O122" s="12"/>
      <c r="P122" s="12"/>
      <c r="Q122" s="12"/>
      <c r="R122" s="12"/>
      <c r="S122" s="12"/>
      <c r="T122" s="12"/>
      <c r="U122" s="12"/>
      <c r="V122" s="12"/>
      <c r="W122" s="12"/>
      <c r="X122" s="12"/>
    </row>
    <row r="123" spans="1:24" ht="15.75" customHeight="1" x14ac:dyDescent="0.35">
      <c r="A123" s="12"/>
      <c r="B123" s="37"/>
      <c r="C123" s="37"/>
      <c r="D123" s="194"/>
      <c r="E123" s="12"/>
      <c r="F123" s="12"/>
      <c r="G123" s="12"/>
      <c r="H123" s="12"/>
      <c r="I123" s="12"/>
      <c r="J123" s="12"/>
      <c r="K123" s="12"/>
      <c r="L123" s="12"/>
      <c r="M123" s="12"/>
      <c r="N123" s="12"/>
      <c r="O123" s="12"/>
      <c r="P123" s="12"/>
      <c r="Q123" s="12"/>
      <c r="R123" s="12"/>
      <c r="S123" s="12"/>
      <c r="T123" s="12"/>
      <c r="U123" s="12"/>
      <c r="V123" s="12"/>
      <c r="W123" s="12"/>
      <c r="X123" s="12"/>
    </row>
    <row r="124" spans="1:24" ht="15.75" customHeight="1" x14ac:dyDescent="0.35">
      <c r="A124" s="12"/>
      <c r="B124" s="37"/>
      <c r="C124" s="37"/>
      <c r="D124" s="194"/>
      <c r="E124" s="12"/>
      <c r="F124" s="12"/>
      <c r="G124" s="12"/>
      <c r="H124" s="12"/>
      <c r="I124" s="12"/>
      <c r="J124" s="12"/>
      <c r="K124" s="12"/>
      <c r="L124" s="12"/>
      <c r="M124" s="12"/>
      <c r="N124" s="12"/>
      <c r="O124" s="12"/>
      <c r="P124" s="12"/>
      <c r="Q124" s="12"/>
      <c r="R124" s="12"/>
      <c r="S124" s="12"/>
      <c r="T124" s="12"/>
      <c r="U124" s="12"/>
      <c r="V124" s="12"/>
      <c r="W124" s="12"/>
      <c r="X124" s="12"/>
    </row>
    <row r="125" spans="1:24" ht="15.75" customHeight="1" x14ac:dyDescent="0.35">
      <c r="A125" s="12"/>
      <c r="B125" s="37"/>
      <c r="C125" s="37"/>
      <c r="D125" s="194"/>
      <c r="E125" s="12"/>
      <c r="F125" s="12"/>
      <c r="G125" s="12"/>
      <c r="H125" s="12"/>
      <c r="I125" s="12"/>
      <c r="J125" s="12"/>
      <c r="K125" s="12"/>
      <c r="L125" s="12"/>
      <c r="M125" s="12"/>
      <c r="N125" s="12"/>
      <c r="O125" s="12"/>
      <c r="P125" s="12"/>
      <c r="Q125" s="12"/>
      <c r="R125" s="12"/>
      <c r="S125" s="12"/>
      <c r="T125" s="12"/>
      <c r="U125" s="12"/>
      <c r="V125" s="12"/>
      <c r="W125" s="12"/>
      <c r="X125" s="12"/>
    </row>
    <row r="126" spans="1:24" ht="15.75" customHeight="1" x14ac:dyDescent="0.35">
      <c r="A126" s="12"/>
      <c r="B126" s="37"/>
      <c r="C126" s="37"/>
      <c r="D126" s="194"/>
      <c r="E126" s="12"/>
      <c r="F126" s="12"/>
      <c r="G126" s="12"/>
      <c r="H126" s="12"/>
      <c r="I126" s="12"/>
      <c r="J126" s="12"/>
      <c r="K126" s="12"/>
      <c r="L126" s="12"/>
      <c r="M126" s="12"/>
      <c r="N126" s="12"/>
      <c r="O126" s="12"/>
      <c r="P126" s="12"/>
      <c r="Q126" s="12"/>
      <c r="R126" s="12"/>
      <c r="S126" s="12"/>
      <c r="T126" s="12"/>
      <c r="U126" s="12"/>
      <c r="V126" s="12"/>
      <c r="W126" s="12"/>
      <c r="X126" s="12"/>
    </row>
    <row r="127" spans="1:24" ht="15.75" customHeight="1" x14ac:dyDescent="0.35">
      <c r="A127" s="12"/>
      <c r="B127" s="37"/>
      <c r="C127" s="37"/>
      <c r="D127" s="194"/>
      <c r="E127" s="12"/>
      <c r="F127" s="12"/>
      <c r="G127" s="12"/>
      <c r="H127" s="12"/>
      <c r="I127" s="12"/>
      <c r="J127" s="12"/>
      <c r="K127" s="12"/>
      <c r="L127" s="12"/>
      <c r="M127" s="12"/>
      <c r="N127" s="12"/>
      <c r="O127" s="12"/>
      <c r="P127" s="12"/>
      <c r="Q127" s="12"/>
      <c r="R127" s="12"/>
      <c r="S127" s="12"/>
      <c r="T127" s="12"/>
      <c r="U127" s="12"/>
      <c r="V127" s="12"/>
      <c r="W127" s="12"/>
      <c r="X127" s="12"/>
    </row>
    <row r="128" spans="1:24" ht="15.75" customHeight="1" x14ac:dyDescent="0.35">
      <c r="A128" s="12"/>
      <c r="B128" s="37"/>
      <c r="C128" s="37"/>
      <c r="D128" s="194"/>
      <c r="E128" s="12"/>
      <c r="F128" s="12"/>
      <c r="G128" s="12"/>
      <c r="H128" s="12"/>
      <c r="I128" s="12"/>
      <c r="J128" s="12"/>
      <c r="K128" s="12"/>
      <c r="L128" s="12"/>
      <c r="M128" s="12"/>
      <c r="N128" s="12"/>
      <c r="O128" s="12"/>
      <c r="P128" s="12"/>
      <c r="Q128" s="12"/>
      <c r="R128" s="12"/>
      <c r="S128" s="12"/>
      <c r="T128" s="12"/>
      <c r="U128" s="12"/>
      <c r="V128" s="12"/>
      <c r="W128" s="12"/>
      <c r="X128" s="12"/>
    </row>
    <row r="129" spans="1:24" ht="15.75" customHeight="1" x14ac:dyDescent="0.35">
      <c r="A129" s="12"/>
      <c r="B129" s="37"/>
      <c r="C129" s="37"/>
      <c r="D129" s="194"/>
      <c r="E129" s="12"/>
      <c r="F129" s="12"/>
      <c r="G129" s="12"/>
      <c r="H129" s="12"/>
      <c r="I129" s="12"/>
      <c r="J129" s="12"/>
      <c r="K129" s="12"/>
      <c r="L129" s="12"/>
      <c r="M129" s="12"/>
      <c r="N129" s="12"/>
      <c r="O129" s="12"/>
      <c r="P129" s="12"/>
      <c r="Q129" s="12"/>
      <c r="R129" s="12"/>
      <c r="S129" s="12"/>
      <c r="T129" s="12"/>
      <c r="U129" s="12"/>
      <c r="V129" s="12"/>
      <c r="W129" s="12"/>
      <c r="X129" s="12"/>
    </row>
    <row r="130" spans="1:24" ht="15.75" customHeight="1" x14ac:dyDescent="0.35">
      <c r="A130" s="12"/>
      <c r="B130" s="37"/>
      <c r="C130" s="37"/>
      <c r="D130" s="194"/>
      <c r="E130" s="12"/>
      <c r="F130" s="12"/>
      <c r="G130" s="12"/>
      <c r="H130" s="12"/>
      <c r="I130" s="12"/>
      <c r="J130" s="12"/>
      <c r="K130" s="12"/>
      <c r="L130" s="12"/>
      <c r="M130" s="12"/>
      <c r="N130" s="12"/>
      <c r="O130" s="12"/>
      <c r="P130" s="12"/>
      <c r="Q130" s="12"/>
      <c r="R130" s="12"/>
      <c r="S130" s="12"/>
      <c r="T130" s="12"/>
      <c r="U130" s="12"/>
      <c r="V130" s="12"/>
      <c r="W130" s="12"/>
      <c r="X130" s="12"/>
    </row>
    <row r="131" spans="1:24" ht="15.75" customHeight="1" x14ac:dyDescent="0.35">
      <c r="A131" s="12"/>
      <c r="B131" s="37"/>
      <c r="C131" s="37"/>
      <c r="D131" s="194"/>
      <c r="E131" s="12"/>
      <c r="F131" s="12"/>
      <c r="G131" s="12"/>
      <c r="H131" s="12"/>
      <c r="I131" s="12"/>
      <c r="J131" s="12"/>
      <c r="K131" s="12"/>
      <c r="L131" s="12"/>
      <c r="M131" s="12"/>
      <c r="N131" s="12"/>
      <c r="O131" s="12"/>
      <c r="P131" s="12"/>
      <c r="Q131" s="12"/>
      <c r="R131" s="12"/>
      <c r="S131" s="12"/>
      <c r="T131" s="12"/>
      <c r="U131" s="12"/>
      <c r="V131" s="12"/>
      <c r="W131" s="12"/>
      <c r="X131" s="12"/>
    </row>
    <row r="132" spans="1:24" ht="15.75" customHeight="1" x14ac:dyDescent="0.35">
      <c r="A132" s="12"/>
      <c r="B132" s="37"/>
      <c r="C132" s="37"/>
      <c r="D132" s="194"/>
      <c r="E132" s="12"/>
      <c r="F132" s="12"/>
      <c r="G132" s="12"/>
      <c r="H132" s="12"/>
      <c r="I132" s="12"/>
      <c r="J132" s="12"/>
      <c r="K132" s="12"/>
      <c r="L132" s="12"/>
      <c r="M132" s="12"/>
      <c r="N132" s="12"/>
      <c r="O132" s="12"/>
      <c r="P132" s="12"/>
      <c r="Q132" s="12"/>
      <c r="R132" s="12"/>
      <c r="S132" s="12"/>
      <c r="T132" s="12"/>
      <c r="U132" s="12"/>
      <c r="V132" s="12"/>
      <c r="W132" s="12"/>
      <c r="X132" s="12"/>
    </row>
    <row r="133" spans="1:24" ht="15.75" customHeight="1" x14ac:dyDescent="0.35">
      <c r="A133" s="12"/>
      <c r="B133" s="37"/>
      <c r="C133" s="37"/>
      <c r="D133" s="194"/>
      <c r="E133" s="12"/>
      <c r="F133" s="12"/>
      <c r="G133" s="12"/>
      <c r="H133" s="12"/>
      <c r="I133" s="12"/>
      <c r="J133" s="12"/>
      <c r="K133" s="12"/>
      <c r="L133" s="12"/>
      <c r="M133" s="12"/>
      <c r="N133" s="12"/>
      <c r="O133" s="12"/>
      <c r="P133" s="12"/>
      <c r="Q133" s="12"/>
      <c r="R133" s="12"/>
      <c r="S133" s="12"/>
      <c r="T133" s="12"/>
      <c r="U133" s="12"/>
      <c r="V133" s="12"/>
      <c r="W133" s="12"/>
      <c r="X133" s="12"/>
    </row>
    <row r="134" spans="1:24" ht="15.75" customHeight="1" x14ac:dyDescent="0.35">
      <c r="A134" s="12"/>
      <c r="B134" s="37"/>
      <c r="C134" s="37"/>
      <c r="D134" s="194"/>
      <c r="E134" s="12"/>
      <c r="F134" s="12"/>
      <c r="G134" s="12"/>
      <c r="H134" s="12"/>
      <c r="I134" s="12"/>
      <c r="J134" s="12"/>
      <c r="K134" s="12"/>
      <c r="L134" s="12"/>
      <c r="M134" s="12"/>
      <c r="N134" s="12"/>
      <c r="O134" s="12"/>
      <c r="P134" s="12"/>
      <c r="Q134" s="12"/>
      <c r="R134" s="12"/>
      <c r="S134" s="12"/>
      <c r="T134" s="12"/>
      <c r="U134" s="12"/>
      <c r="V134" s="12"/>
      <c r="W134" s="12"/>
      <c r="X134" s="12"/>
    </row>
    <row r="135" spans="1:24" ht="15.75" customHeight="1" x14ac:dyDescent="0.35">
      <c r="A135" s="12"/>
      <c r="B135" s="37"/>
      <c r="C135" s="37"/>
      <c r="D135" s="194"/>
      <c r="E135" s="12"/>
      <c r="F135" s="12"/>
      <c r="G135" s="12"/>
      <c r="H135" s="12"/>
      <c r="I135" s="12"/>
      <c r="J135" s="12"/>
      <c r="K135" s="12"/>
      <c r="L135" s="12"/>
      <c r="M135" s="12"/>
      <c r="N135" s="12"/>
      <c r="O135" s="12"/>
      <c r="P135" s="12"/>
      <c r="Q135" s="12"/>
      <c r="R135" s="12"/>
      <c r="S135" s="12"/>
      <c r="T135" s="12"/>
      <c r="U135" s="12"/>
      <c r="V135" s="12"/>
      <c r="W135" s="12"/>
      <c r="X135" s="12"/>
    </row>
    <row r="136" spans="1:24" ht="15.75" customHeight="1" x14ac:dyDescent="0.35">
      <c r="A136" s="12"/>
      <c r="B136" s="37"/>
      <c r="C136" s="37"/>
      <c r="D136" s="194"/>
      <c r="E136" s="12"/>
      <c r="F136" s="12"/>
      <c r="G136" s="12"/>
      <c r="H136" s="12"/>
      <c r="I136" s="12"/>
      <c r="J136" s="12"/>
      <c r="K136" s="12"/>
      <c r="L136" s="12"/>
      <c r="M136" s="12"/>
      <c r="N136" s="12"/>
      <c r="O136" s="12"/>
      <c r="P136" s="12"/>
      <c r="Q136" s="12"/>
      <c r="R136" s="12"/>
      <c r="S136" s="12"/>
      <c r="T136" s="12"/>
      <c r="U136" s="12"/>
      <c r="V136" s="12"/>
      <c r="W136" s="12"/>
      <c r="X136" s="12"/>
    </row>
    <row r="137" spans="1:24" ht="15.75" customHeight="1" x14ac:dyDescent="0.35">
      <c r="A137" s="12"/>
      <c r="B137" s="37"/>
      <c r="C137" s="37"/>
      <c r="D137" s="194"/>
      <c r="E137" s="12"/>
      <c r="F137" s="12"/>
      <c r="G137" s="12"/>
      <c r="H137" s="12"/>
      <c r="I137" s="12"/>
      <c r="J137" s="12"/>
      <c r="K137" s="12"/>
      <c r="L137" s="12"/>
      <c r="M137" s="12"/>
      <c r="N137" s="12"/>
      <c r="O137" s="12"/>
      <c r="P137" s="12"/>
      <c r="Q137" s="12"/>
      <c r="R137" s="12"/>
      <c r="S137" s="12"/>
      <c r="T137" s="12"/>
      <c r="U137" s="12"/>
      <c r="V137" s="12"/>
      <c r="W137" s="12"/>
      <c r="X137" s="12"/>
    </row>
    <row r="138" spans="1:24" ht="15.75" customHeight="1" x14ac:dyDescent="0.35">
      <c r="A138" s="12"/>
      <c r="B138" s="37"/>
      <c r="C138" s="37"/>
      <c r="D138" s="194"/>
      <c r="E138" s="12"/>
      <c r="F138" s="12"/>
      <c r="G138" s="12"/>
      <c r="H138" s="12"/>
      <c r="I138" s="12"/>
      <c r="J138" s="12"/>
      <c r="K138" s="12"/>
      <c r="L138" s="12"/>
      <c r="M138" s="12"/>
      <c r="N138" s="12"/>
      <c r="O138" s="12"/>
      <c r="P138" s="12"/>
      <c r="Q138" s="12"/>
      <c r="R138" s="12"/>
      <c r="S138" s="12"/>
      <c r="T138" s="12"/>
      <c r="U138" s="12"/>
      <c r="V138" s="12"/>
      <c r="W138" s="12"/>
      <c r="X138" s="12"/>
    </row>
    <row r="139" spans="1:24" ht="15.75" customHeight="1" x14ac:dyDescent="0.35">
      <c r="A139" s="12"/>
      <c r="B139" s="37"/>
      <c r="C139" s="37"/>
      <c r="D139" s="194"/>
      <c r="E139" s="12"/>
      <c r="F139" s="12"/>
      <c r="G139" s="12"/>
      <c r="H139" s="12"/>
      <c r="I139" s="12"/>
      <c r="J139" s="12"/>
      <c r="K139" s="12"/>
      <c r="L139" s="12"/>
      <c r="M139" s="12"/>
      <c r="N139" s="12"/>
      <c r="O139" s="12"/>
      <c r="P139" s="12"/>
      <c r="Q139" s="12"/>
      <c r="R139" s="12"/>
      <c r="S139" s="12"/>
      <c r="T139" s="12"/>
      <c r="U139" s="12"/>
      <c r="V139" s="12"/>
      <c r="W139" s="12"/>
      <c r="X139" s="12"/>
    </row>
    <row r="140" spans="1:24" ht="15.75" customHeight="1" x14ac:dyDescent="0.35">
      <c r="A140" s="12"/>
      <c r="B140" s="37"/>
      <c r="C140" s="37"/>
      <c r="D140" s="194"/>
      <c r="E140" s="12"/>
      <c r="F140" s="12"/>
      <c r="G140" s="12"/>
      <c r="H140" s="12"/>
      <c r="I140" s="12"/>
      <c r="J140" s="12"/>
      <c r="K140" s="12"/>
      <c r="L140" s="12"/>
      <c r="M140" s="12"/>
      <c r="N140" s="12"/>
      <c r="O140" s="12"/>
      <c r="P140" s="12"/>
      <c r="Q140" s="12"/>
      <c r="R140" s="12"/>
      <c r="S140" s="12"/>
      <c r="T140" s="12"/>
      <c r="U140" s="12"/>
      <c r="V140" s="12"/>
      <c r="W140" s="12"/>
      <c r="X140" s="12"/>
    </row>
    <row r="141" spans="1:24" ht="15.75" customHeight="1" x14ac:dyDescent="0.35">
      <c r="A141" s="12"/>
      <c r="B141" s="37"/>
      <c r="C141" s="37"/>
      <c r="D141" s="194"/>
      <c r="E141" s="12"/>
      <c r="F141" s="12"/>
      <c r="G141" s="12"/>
      <c r="H141" s="12"/>
      <c r="I141" s="12"/>
      <c r="J141" s="12"/>
      <c r="K141" s="12"/>
      <c r="L141" s="12"/>
      <c r="M141" s="12"/>
      <c r="N141" s="12"/>
      <c r="O141" s="12"/>
      <c r="P141" s="12"/>
      <c r="Q141" s="12"/>
      <c r="R141" s="12"/>
      <c r="S141" s="12"/>
      <c r="T141" s="12"/>
      <c r="U141" s="12"/>
      <c r="V141" s="12"/>
      <c r="W141" s="12"/>
      <c r="X141" s="12"/>
    </row>
    <row r="142" spans="1:24" ht="15.75" customHeight="1" x14ac:dyDescent="0.35">
      <c r="A142" s="12"/>
      <c r="B142" s="37"/>
      <c r="C142" s="37"/>
      <c r="D142" s="194"/>
      <c r="E142" s="12"/>
      <c r="F142" s="12"/>
      <c r="G142" s="12"/>
      <c r="H142" s="12"/>
      <c r="I142" s="12"/>
      <c r="J142" s="12"/>
      <c r="K142" s="12"/>
      <c r="L142" s="12"/>
      <c r="M142" s="12"/>
      <c r="N142" s="12"/>
      <c r="O142" s="12"/>
      <c r="P142" s="12"/>
      <c r="Q142" s="12"/>
      <c r="R142" s="12"/>
      <c r="S142" s="12"/>
      <c r="T142" s="12"/>
      <c r="U142" s="12"/>
      <c r="V142" s="12"/>
      <c r="W142" s="12"/>
      <c r="X142" s="12"/>
    </row>
    <row r="143" spans="1:24" ht="15.75" customHeight="1" x14ac:dyDescent="0.35">
      <c r="A143" s="12"/>
      <c r="B143" s="37"/>
      <c r="C143" s="37"/>
      <c r="D143" s="194"/>
      <c r="E143" s="12"/>
      <c r="F143" s="12"/>
      <c r="G143" s="12"/>
      <c r="H143" s="12"/>
      <c r="I143" s="12"/>
      <c r="J143" s="12"/>
      <c r="K143" s="12"/>
      <c r="L143" s="12"/>
      <c r="M143" s="12"/>
      <c r="N143" s="12"/>
      <c r="O143" s="12"/>
      <c r="P143" s="12"/>
      <c r="Q143" s="12"/>
      <c r="R143" s="12"/>
      <c r="S143" s="12"/>
      <c r="T143" s="12"/>
      <c r="U143" s="12"/>
      <c r="V143" s="12"/>
      <c r="W143" s="12"/>
      <c r="X143" s="12"/>
    </row>
    <row r="144" spans="1:24" ht="15.75" customHeight="1" x14ac:dyDescent="0.35">
      <c r="A144" s="12"/>
      <c r="B144" s="37"/>
      <c r="C144" s="37"/>
      <c r="D144" s="194"/>
      <c r="E144" s="12"/>
      <c r="F144" s="12"/>
      <c r="G144" s="12"/>
      <c r="H144" s="12"/>
      <c r="I144" s="12"/>
      <c r="J144" s="12"/>
      <c r="K144" s="12"/>
      <c r="L144" s="12"/>
      <c r="M144" s="12"/>
      <c r="N144" s="12"/>
      <c r="O144" s="12"/>
      <c r="P144" s="12"/>
      <c r="Q144" s="12"/>
      <c r="R144" s="12"/>
      <c r="S144" s="12"/>
      <c r="T144" s="12"/>
      <c r="U144" s="12"/>
      <c r="V144" s="12"/>
      <c r="W144" s="12"/>
      <c r="X144" s="12"/>
    </row>
    <row r="145" spans="1:24" ht="15.75" customHeight="1" x14ac:dyDescent="0.35">
      <c r="A145" s="12"/>
      <c r="B145" s="37"/>
      <c r="C145" s="37"/>
      <c r="D145" s="194"/>
      <c r="E145" s="12"/>
      <c r="F145" s="12"/>
      <c r="G145" s="12"/>
      <c r="H145" s="12"/>
      <c r="I145" s="12"/>
      <c r="J145" s="12"/>
      <c r="K145" s="12"/>
      <c r="L145" s="12"/>
      <c r="M145" s="12"/>
      <c r="N145" s="12"/>
      <c r="O145" s="12"/>
      <c r="P145" s="12"/>
      <c r="Q145" s="12"/>
      <c r="R145" s="12"/>
      <c r="S145" s="12"/>
      <c r="T145" s="12"/>
      <c r="U145" s="12"/>
      <c r="V145" s="12"/>
      <c r="W145" s="12"/>
      <c r="X145" s="12"/>
    </row>
    <row r="146" spans="1:24" ht="15.75" customHeight="1" x14ac:dyDescent="0.35">
      <c r="A146" s="12"/>
      <c r="B146" s="37"/>
      <c r="C146" s="37"/>
      <c r="D146" s="194"/>
      <c r="E146" s="12"/>
      <c r="F146" s="12"/>
      <c r="G146" s="12"/>
      <c r="H146" s="12"/>
      <c r="I146" s="12"/>
      <c r="J146" s="12"/>
      <c r="K146" s="12"/>
      <c r="L146" s="12"/>
      <c r="M146" s="12"/>
      <c r="N146" s="12"/>
      <c r="O146" s="12"/>
      <c r="P146" s="12"/>
      <c r="Q146" s="12"/>
      <c r="R146" s="12"/>
      <c r="S146" s="12"/>
      <c r="T146" s="12"/>
      <c r="U146" s="12"/>
      <c r="V146" s="12"/>
      <c r="W146" s="12"/>
      <c r="X146" s="12"/>
    </row>
    <row r="147" spans="1:24" ht="15.75" customHeight="1" x14ac:dyDescent="0.35">
      <c r="A147" s="12"/>
      <c r="B147" s="37"/>
      <c r="C147" s="37"/>
      <c r="D147" s="194"/>
      <c r="E147" s="12"/>
      <c r="F147" s="12"/>
      <c r="G147" s="12"/>
      <c r="H147" s="12"/>
      <c r="I147" s="12"/>
      <c r="J147" s="12"/>
      <c r="K147" s="12"/>
      <c r="L147" s="12"/>
      <c r="M147" s="12"/>
      <c r="N147" s="12"/>
      <c r="O147" s="12"/>
      <c r="P147" s="12"/>
      <c r="Q147" s="12"/>
      <c r="R147" s="12"/>
      <c r="S147" s="12"/>
      <c r="T147" s="12"/>
      <c r="U147" s="12"/>
      <c r="V147" s="12"/>
      <c r="W147" s="12"/>
      <c r="X147" s="12"/>
    </row>
    <row r="148" spans="1:24" ht="15.75" customHeight="1" x14ac:dyDescent="0.35">
      <c r="A148" s="12"/>
      <c r="B148" s="37"/>
      <c r="C148" s="37"/>
      <c r="D148" s="194"/>
      <c r="E148" s="12"/>
      <c r="F148" s="12"/>
      <c r="G148" s="12"/>
      <c r="H148" s="12"/>
      <c r="I148" s="12"/>
      <c r="J148" s="12"/>
      <c r="K148" s="12"/>
      <c r="L148" s="12"/>
      <c r="M148" s="12"/>
      <c r="N148" s="12"/>
      <c r="O148" s="12"/>
      <c r="P148" s="12"/>
      <c r="Q148" s="12"/>
      <c r="R148" s="12"/>
      <c r="S148" s="12"/>
      <c r="T148" s="12"/>
      <c r="U148" s="12"/>
      <c r="V148" s="12"/>
      <c r="W148" s="12"/>
      <c r="X148" s="12"/>
    </row>
    <row r="149" spans="1:24" ht="15.75" customHeight="1" x14ac:dyDescent="0.35">
      <c r="A149" s="12"/>
      <c r="B149" s="37"/>
      <c r="C149" s="37"/>
      <c r="D149" s="194"/>
      <c r="E149" s="12"/>
      <c r="F149" s="12"/>
      <c r="G149" s="12"/>
      <c r="H149" s="12"/>
      <c r="I149" s="12"/>
      <c r="J149" s="12"/>
      <c r="K149" s="12"/>
      <c r="L149" s="12"/>
      <c r="M149" s="12"/>
      <c r="N149" s="12"/>
      <c r="O149" s="12"/>
      <c r="P149" s="12"/>
      <c r="Q149" s="12"/>
      <c r="R149" s="12"/>
      <c r="S149" s="12"/>
      <c r="T149" s="12"/>
      <c r="U149" s="12"/>
      <c r="V149" s="12"/>
      <c r="W149" s="12"/>
      <c r="X149" s="12"/>
    </row>
    <row r="150" spans="1:24" ht="15.75" customHeight="1" x14ac:dyDescent="0.35">
      <c r="A150" s="12"/>
      <c r="B150" s="37"/>
      <c r="C150" s="37"/>
      <c r="D150" s="194"/>
      <c r="E150" s="12"/>
      <c r="F150" s="12"/>
      <c r="G150" s="12"/>
      <c r="H150" s="12"/>
      <c r="I150" s="12"/>
      <c r="J150" s="12"/>
      <c r="K150" s="12"/>
      <c r="L150" s="12"/>
      <c r="M150" s="12"/>
      <c r="N150" s="12"/>
      <c r="O150" s="12"/>
      <c r="P150" s="12"/>
      <c r="Q150" s="12"/>
      <c r="R150" s="12"/>
      <c r="S150" s="12"/>
      <c r="T150" s="12"/>
      <c r="U150" s="12"/>
      <c r="V150" s="12"/>
      <c r="W150" s="12"/>
      <c r="X150" s="12"/>
    </row>
    <row r="151" spans="1:24" ht="15.75" customHeight="1" x14ac:dyDescent="0.35">
      <c r="A151" s="12"/>
      <c r="B151" s="37"/>
      <c r="C151" s="37"/>
      <c r="D151" s="194"/>
      <c r="E151" s="12"/>
      <c r="F151" s="12"/>
      <c r="G151" s="12"/>
      <c r="H151" s="12"/>
      <c r="I151" s="12"/>
      <c r="J151" s="12"/>
      <c r="K151" s="12"/>
      <c r="L151" s="12"/>
      <c r="M151" s="12"/>
      <c r="N151" s="12"/>
      <c r="O151" s="12"/>
      <c r="P151" s="12"/>
      <c r="Q151" s="12"/>
      <c r="R151" s="12"/>
      <c r="S151" s="12"/>
      <c r="T151" s="12"/>
      <c r="U151" s="12"/>
      <c r="V151" s="12"/>
      <c r="W151" s="12"/>
      <c r="X151" s="12"/>
    </row>
    <row r="152" spans="1:24" ht="15.75" customHeight="1" x14ac:dyDescent="0.35">
      <c r="A152" s="12"/>
      <c r="B152" s="37"/>
      <c r="C152" s="37"/>
      <c r="D152" s="194"/>
      <c r="E152" s="12"/>
      <c r="F152" s="12"/>
      <c r="G152" s="12"/>
      <c r="H152" s="12"/>
      <c r="I152" s="12"/>
      <c r="J152" s="12"/>
      <c r="K152" s="12"/>
      <c r="L152" s="12"/>
      <c r="M152" s="12"/>
      <c r="N152" s="12"/>
      <c r="O152" s="12"/>
      <c r="P152" s="12"/>
      <c r="Q152" s="12"/>
      <c r="R152" s="12"/>
      <c r="S152" s="12"/>
      <c r="T152" s="12"/>
      <c r="U152" s="12"/>
      <c r="V152" s="12"/>
      <c r="W152" s="12"/>
      <c r="X152" s="12"/>
    </row>
    <row r="153" spans="1:24" ht="15.75" customHeight="1" x14ac:dyDescent="0.35">
      <c r="A153" s="12"/>
      <c r="B153" s="37"/>
      <c r="C153" s="37"/>
      <c r="D153" s="194"/>
      <c r="E153" s="12"/>
      <c r="F153" s="12"/>
      <c r="G153" s="12"/>
      <c r="H153" s="12"/>
      <c r="I153" s="12"/>
      <c r="J153" s="12"/>
      <c r="K153" s="12"/>
      <c r="L153" s="12"/>
      <c r="M153" s="12"/>
      <c r="N153" s="12"/>
      <c r="O153" s="12"/>
      <c r="P153" s="12"/>
      <c r="Q153" s="12"/>
      <c r="R153" s="12"/>
      <c r="S153" s="12"/>
      <c r="T153" s="12"/>
      <c r="U153" s="12"/>
      <c r="V153" s="12"/>
      <c r="W153" s="12"/>
      <c r="X153" s="12"/>
    </row>
    <row r="154" spans="1:24" ht="15.75" customHeight="1" x14ac:dyDescent="0.35">
      <c r="A154" s="12"/>
      <c r="B154" s="37"/>
      <c r="C154" s="37"/>
      <c r="D154" s="194"/>
      <c r="E154" s="12"/>
      <c r="F154" s="12"/>
      <c r="G154" s="12"/>
      <c r="H154" s="12"/>
      <c r="I154" s="12"/>
      <c r="J154" s="12"/>
      <c r="K154" s="12"/>
      <c r="L154" s="12"/>
      <c r="M154" s="12"/>
      <c r="N154" s="12"/>
      <c r="O154" s="12"/>
      <c r="P154" s="12"/>
      <c r="Q154" s="12"/>
      <c r="R154" s="12"/>
      <c r="S154" s="12"/>
      <c r="T154" s="12"/>
      <c r="U154" s="12"/>
      <c r="V154" s="12"/>
      <c r="W154" s="12"/>
      <c r="X154" s="12"/>
    </row>
    <row r="155" spans="1:24" ht="15.75" customHeight="1" x14ac:dyDescent="0.35">
      <c r="A155" s="12"/>
      <c r="B155" s="37"/>
      <c r="C155" s="37"/>
      <c r="D155" s="194"/>
      <c r="E155" s="12"/>
      <c r="F155" s="12"/>
      <c r="G155" s="12"/>
      <c r="H155" s="12"/>
      <c r="I155" s="12"/>
      <c r="J155" s="12"/>
      <c r="K155" s="12"/>
      <c r="L155" s="12"/>
      <c r="M155" s="12"/>
      <c r="N155" s="12"/>
      <c r="O155" s="12"/>
      <c r="P155" s="12"/>
      <c r="Q155" s="12"/>
      <c r="R155" s="12"/>
      <c r="S155" s="12"/>
      <c r="T155" s="12"/>
      <c r="U155" s="12"/>
      <c r="V155" s="12"/>
      <c r="W155" s="12"/>
      <c r="X155" s="12"/>
    </row>
    <row r="156" spans="1:24" ht="15.75" customHeight="1" x14ac:dyDescent="0.35">
      <c r="A156" s="12"/>
      <c r="B156" s="37"/>
      <c r="C156" s="37"/>
      <c r="D156" s="194"/>
      <c r="E156" s="12"/>
      <c r="F156" s="12"/>
      <c r="G156" s="12"/>
      <c r="H156" s="12"/>
      <c r="I156" s="12"/>
      <c r="J156" s="12"/>
      <c r="K156" s="12"/>
      <c r="L156" s="12"/>
      <c r="M156" s="12"/>
      <c r="N156" s="12"/>
      <c r="O156" s="12"/>
      <c r="P156" s="12"/>
      <c r="Q156" s="12"/>
      <c r="R156" s="12"/>
      <c r="S156" s="12"/>
      <c r="T156" s="12"/>
      <c r="U156" s="12"/>
      <c r="V156" s="12"/>
      <c r="W156" s="12"/>
      <c r="X156" s="12"/>
    </row>
    <row r="157" spans="1:24" ht="15.75" customHeight="1" x14ac:dyDescent="0.35">
      <c r="A157" s="12"/>
      <c r="B157" s="37"/>
      <c r="C157" s="37"/>
      <c r="D157" s="194"/>
      <c r="E157" s="12"/>
      <c r="F157" s="12"/>
      <c r="G157" s="12"/>
      <c r="H157" s="12"/>
      <c r="I157" s="12"/>
      <c r="J157" s="12"/>
      <c r="K157" s="12"/>
      <c r="L157" s="12"/>
      <c r="M157" s="12"/>
      <c r="N157" s="12"/>
      <c r="O157" s="12"/>
      <c r="P157" s="12"/>
      <c r="Q157" s="12"/>
      <c r="R157" s="12"/>
      <c r="S157" s="12"/>
      <c r="T157" s="12"/>
      <c r="U157" s="12"/>
      <c r="V157" s="12"/>
      <c r="W157" s="12"/>
      <c r="X157" s="12"/>
    </row>
    <row r="158" spans="1:24" ht="15.75" customHeight="1" x14ac:dyDescent="0.35">
      <c r="A158" s="12"/>
      <c r="B158" s="37"/>
      <c r="C158" s="37"/>
      <c r="D158" s="194"/>
      <c r="E158" s="12"/>
      <c r="F158" s="12"/>
      <c r="G158" s="12"/>
      <c r="H158" s="12"/>
      <c r="I158" s="12"/>
      <c r="J158" s="12"/>
      <c r="K158" s="12"/>
      <c r="L158" s="12"/>
      <c r="M158" s="12"/>
      <c r="N158" s="12"/>
      <c r="O158" s="12"/>
      <c r="P158" s="12"/>
      <c r="Q158" s="12"/>
      <c r="R158" s="12"/>
      <c r="S158" s="12"/>
      <c r="T158" s="12"/>
      <c r="U158" s="12"/>
      <c r="V158" s="12"/>
      <c r="W158" s="12"/>
      <c r="X158" s="12"/>
    </row>
    <row r="159" spans="1:24" ht="15.75" customHeight="1" x14ac:dyDescent="0.35">
      <c r="A159" s="12"/>
      <c r="B159" s="37"/>
      <c r="C159" s="37"/>
      <c r="D159" s="194"/>
      <c r="E159" s="12"/>
      <c r="F159" s="12"/>
      <c r="G159" s="12"/>
      <c r="H159" s="12"/>
      <c r="I159" s="12"/>
      <c r="J159" s="12"/>
      <c r="K159" s="12"/>
      <c r="L159" s="12"/>
      <c r="M159" s="12"/>
      <c r="N159" s="12"/>
      <c r="O159" s="12"/>
      <c r="P159" s="12"/>
      <c r="Q159" s="12"/>
      <c r="R159" s="12"/>
      <c r="S159" s="12"/>
      <c r="T159" s="12"/>
      <c r="U159" s="12"/>
      <c r="V159" s="12"/>
      <c r="W159" s="12"/>
      <c r="X159" s="12"/>
    </row>
    <row r="160" spans="1:24" ht="15.75" customHeight="1" x14ac:dyDescent="0.35">
      <c r="A160" s="12"/>
      <c r="B160" s="37"/>
      <c r="C160" s="37"/>
      <c r="D160" s="194"/>
      <c r="E160" s="12"/>
      <c r="F160" s="12"/>
      <c r="G160" s="12"/>
      <c r="H160" s="12"/>
      <c r="I160" s="12"/>
      <c r="J160" s="12"/>
      <c r="K160" s="12"/>
      <c r="L160" s="12"/>
      <c r="M160" s="12"/>
      <c r="N160" s="12"/>
      <c r="O160" s="12"/>
      <c r="P160" s="12"/>
      <c r="Q160" s="12"/>
      <c r="R160" s="12"/>
      <c r="S160" s="12"/>
      <c r="T160" s="12"/>
      <c r="U160" s="12"/>
      <c r="V160" s="12"/>
      <c r="W160" s="12"/>
      <c r="X160" s="12"/>
    </row>
    <row r="161" spans="1:24" ht="15.75" customHeight="1" x14ac:dyDescent="0.35">
      <c r="A161" s="12"/>
      <c r="B161" s="37"/>
      <c r="C161" s="37"/>
      <c r="D161" s="194"/>
      <c r="E161" s="12"/>
      <c r="F161" s="12"/>
      <c r="G161" s="12"/>
      <c r="H161" s="12"/>
      <c r="I161" s="12"/>
      <c r="J161" s="12"/>
      <c r="K161" s="12"/>
      <c r="L161" s="12"/>
      <c r="M161" s="12"/>
      <c r="N161" s="12"/>
      <c r="O161" s="12"/>
      <c r="P161" s="12"/>
      <c r="Q161" s="12"/>
      <c r="R161" s="12"/>
      <c r="S161" s="12"/>
      <c r="T161" s="12"/>
      <c r="U161" s="12"/>
      <c r="V161" s="12"/>
      <c r="W161" s="12"/>
      <c r="X161" s="12"/>
    </row>
    <row r="162" spans="1:24" ht="15.75" customHeight="1" x14ac:dyDescent="0.35">
      <c r="A162" s="12"/>
      <c r="B162" s="37"/>
      <c r="C162" s="37"/>
      <c r="D162" s="194"/>
      <c r="E162" s="12"/>
      <c r="F162" s="12"/>
      <c r="G162" s="12"/>
      <c r="H162" s="12"/>
      <c r="I162" s="12"/>
      <c r="J162" s="12"/>
      <c r="K162" s="12"/>
      <c r="L162" s="12"/>
      <c r="M162" s="12"/>
      <c r="N162" s="12"/>
      <c r="O162" s="12"/>
      <c r="P162" s="12"/>
      <c r="Q162" s="12"/>
      <c r="R162" s="12"/>
      <c r="S162" s="12"/>
      <c r="T162" s="12"/>
      <c r="U162" s="12"/>
      <c r="V162" s="12"/>
      <c r="W162" s="12"/>
      <c r="X162" s="12"/>
    </row>
    <row r="163" spans="1:24" ht="15.75" customHeight="1" x14ac:dyDescent="0.35">
      <c r="A163" s="12"/>
      <c r="B163" s="37"/>
      <c r="C163" s="37"/>
      <c r="D163" s="194"/>
      <c r="E163" s="12"/>
      <c r="F163" s="12"/>
      <c r="G163" s="12"/>
      <c r="H163" s="12"/>
      <c r="I163" s="12"/>
      <c r="J163" s="12"/>
      <c r="K163" s="12"/>
      <c r="L163" s="12"/>
      <c r="M163" s="12"/>
      <c r="N163" s="12"/>
      <c r="O163" s="12"/>
      <c r="P163" s="12"/>
      <c r="Q163" s="12"/>
      <c r="R163" s="12"/>
      <c r="S163" s="12"/>
      <c r="T163" s="12"/>
      <c r="U163" s="12"/>
      <c r="V163" s="12"/>
      <c r="W163" s="12"/>
      <c r="X163" s="12"/>
    </row>
    <row r="164" spans="1:24" ht="15.75" customHeight="1" x14ac:dyDescent="0.35">
      <c r="A164" s="12"/>
      <c r="B164" s="37"/>
      <c r="C164" s="37"/>
      <c r="D164" s="194"/>
      <c r="E164" s="12"/>
      <c r="F164" s="12"/>
      <c r="G164" s="12"/>
      <c r="H164" s="12"/>
      <c r="I164" s="12"/>
      <c r="J164" s="12"/>
      <c r="K164" s="12"/>
      <c r="L164" s="12"/>
      <c r="M164" s="12"/>
      <c r="N164" s="12"/>
      <c r="O164" s="12"/>
      <c r="P164" s="12"/>
      <c r="Q164" s="12"/>
      <c r="R164" s="12"/>
      <c r="S164" s="12"/>
      <c r="T164" s="12"/>
      <c r="U164" s="12"/>
      <c r="V164" s="12"/>
      <c r="W164" s="12"/>
      <c r="X164" s="12"/>
    </row>
    <row r="165" spans="1:24" ht="15.75" customHeight="1" x14ac:dyDescent="0.35">
      <c r="A165" s="12"/>
      <c r="B165" s="37"/>
      <c r="C165" s="37"/>
      <c r="D165" s="194"/>
      <c r="E165" s="12"/>
      <c r="F165" s="12"/>
      <c r="G165" s="12"/>
      <c r="H165" s="12"/>
      <c r="I165" s="12"/>
      <c r="J165" s="12"/>
      <c r="K165" s="12"/>
      <c r="L165" s="12"/>
      <c r="M165" s="12"/>
      <c r="N165" s="12"/>
      <c r="O165" s="12"/>
      <c r="P165" s="12"/>
      <c r="Q165" s="12"/>
      <c r="R165" s="12"/>
      <c r="S165" s="12"/>
      <c r="T165" s="12"/>
      <c r="U165" s="12"/>
      <c r="V165" s="12"/>
      <c r="W165" s="12"/>
      <c r="X165" s="12"/>
    </row>
    <row r="166" spans="1:24" ht="15.75" customHeight="1" x14ac:dyDescent="0.35">
      <c r="A166" s="12"/>
      <c r="B166" s="37"/>
      <c r="C166" s="37"/>
      <c r="D166" s="194"/>
      <c r="E166" s="12"/>
      <c r="F166" s="12"/>
      <c r="G166" s="12"/>
      <c r="H166" s="12"/>
      <c r="I166" s="12"/>
      <c r="J166" s="12"/>
      <c r="K166" s="12"/>
      <c r="L166" s="12"/>
      <c r="M166" s="12"/>
      <c r="N166" s="12"/>
      <c r="O166" s="12"/>
      <c r="P166" s="12"/>
      <c r="Q166" s="12"/>
      <c r="R166" s="12"/>
      <c r="S166" s="12"/>
      <c r="T166" s="12"/>
      <c r="U166" s="12"/>
      <c r="V166" s="12"/>
      <c r="W166" s="12"/>
      <c r="X166" s="12"/>
    </row>
    <row r="167" spans="1:24" ht="15.75" customHeight="1" x14ac:dyDescent="0.35">
      <c r="A167" s="12"/>
      <c r="B167" s="37"/>
      <c r="C167" s="37"/>
      <c r="D167" s="194"/>
      <c r="E167" s="12"/>
      <c r="F167" s="12"/>
      <c r="G167" s="12"/>
      <c r="H167" s="12"/>
      <c r="I167" s="12"/>
      <c r="J167" s="12"/>
      <c r="K167" s="12"/>
      <c r="L167" s="12"/>
      <c r="M167" s="12"/>
      <c r="N167" s="12"/>
      <c r="O167" s="12"/>
      <c r="P167" s="12"/>
      <c r="Q167" s="12"/>
      <c r="R167" s="12"/>
      <c r="S167" s="12"/>
      <c r="T167" s="12"/>
      <c r="U167" s="12"/>
      <c r="V167" s="12"/>
      <c r="W167" s="12"/>
      <c r="X167" s="12"/>
    </row>
    <row r="168" spans="1:24" ht="15.75" customHeight="1" x14ac:dyDescent="0.35">
      <c r="A168" s="12"/>
      <c r="B168" s="37"/>
      <c r="C168" s="37"/>
      <c r="D168" s="194"/>
      <c r="E168" s="12"/>
      <c r="F168" s="12"/>
      <c r="G168" s="12"/>
      <c r="H168" s="12"/>
      <c r="I168" s="12"/>
      <c r="J168" s="12"/>
      <c r="K168" s="12"/>
      <c r="L168" s="12"/>
      <c r="M168" s="12"/>
      <c r="N168" s="12"/>
      <c r="O168" s="12"/>
      <c r="P168" s="12"/>
      <c r="Q168" s="12"/>
      <c r="R168" s="12"/>
      <c r="S168" s="12"/>
      <c r="T168" s="12"/>
      <c r="U168" s="12"/>
      <c r="V168" s="12"/>
      <c r="W168" s="12"/>
      <c r="X168" s="12"/>
    </row>
    <row r="169" spans="1:24" ht="15.75" customHeight="1" x14ac:dyDescent="0.35">
      <c r="A169" s="12"/>
      <c r="B169" s="37"/>
      <c r="C169" s="37"/>
      <c r="D169" s="194"/>
      <c r="E169" s="12"/>
      <c r="F169" s="12"/>
      <c r="G169" s="12"/>
      <c r="H169" s="12"/>
      <c r="I169" s="12"/>
      <c r="J169" s="12"/>
      <c r="K169" s="12"/>
      <c r="L169" s="12"/>
      <c r="M169" s="12"/>
      <c r="N169" s="12"/>
      <c r="O169" s="12"/>
      <c r="P169" s="12"/>
      <c r="Q169" s="12"/>
      <c r="R169" s="12"/>
      <c r="S169" s="12"/>
      <c r="T169" s="12"/>
      <c r="U169" s="12"/>
      <c r="V169" s="12"/>
      <c r="W169" s="12"/>
      <c r="X169" s="12"/>
    </row>
    <row r="170" spans="1:24" ht="15.75" customHeight="1" x14ac:dyDescent="0.35">
      <c r="A170" s="12"/>
      <c r="B170" s="37"/>
      <c r="C170" s="37"/>
      <c r="D170" s="194"/>
      <c r="E170" s="12"/>
      <c r="F170" s="12"/>
      <c r="G170" s="12"/>
      <c r="H170" s="12"/>
      <c r="I170" s="12"/>
      <c r="J170" s="12"/>
      <c r="K170" s="12"/>
      <c r="L170" s="12"/>
      <c r="M170" s="12"/>
      <c r="N170" s="12"/>
      <c r="O170" s="12"/>
      <c r="P170" s="12"/>
      <c r="Q170" s="12"/>
      <c r="R170" s="12"/>
      <c r="S170" s="12"/>
      <c r="T170" s="12"/>
      <c r="U170" s="12"/>
      <c r="V170" s="12"/>
      <c r="W170" s="12"/>
      <c r="X170" s="12"/>
    </row>
    <row r="171" spans="1:24" ht="15.75" customHeight="1" x14ac:dyDescent="0.35">
      <c r="A171" s="12"/>
      <c r="B171" s="37"/>
      <c r="C171" s="37"/>
      <c r="D171" s="194"/>
      <c r="E171" s="12"/>
      <c r="F171" s="12"/>
      <c r="G171" s="12"/>
      <c r="H171" s="12"/>
      <c r="I171" s="12"/>
      <c r="J171" s="12"/>
      <c r="K171" s="12"/>
      <c r="L171" s="12"/>
      <c r="M171" s="12"/>
      <c r="N171" s="12"/>
      <c r="O171" s="12"/>
      <c r="P171" s="12"/>
      <c r="Q171" s="12"/>
      <c r="R171" s="12"/>
      <c r="S171" s="12"/>
      <c r="T171" s="12"/>
      <c r="U171" s="12"/>
      <c r="V171" s="12"/>
      <c r="W171" s="12"/>
      <c r="X171" s="12"/>
    </row>
    <row r="172" spans="1:24" ht="15.75" customHeight="1" x14ac:dyDescent="0.35">
      <c r="A172" s="12"/>
      <c r="B172" s="37"/>
      <c r="C172" s="37"/>
      <c r="D172" s="194"/>
      <c r="E172" s="12"/>
      <c r="F172" s="12"/>
      <c r="G172" s="12"/>
      <c r="H172" s="12"/>
      <c r="I172" s="12"/>
      <c r="J172" s="12"/>
      <c r="K172" s="12"/>
      <c r="L172" s="12"/>
      <c r="M172" s="12"/>
      <c r="N172" s="12"/>
      <c r="O172" s="12"/>
      <c r="P172" s="12"/>
      <c r="Q172" s="12"/>
      <c r="R172" s="12"/>
      <c r="S172" s="12"/>
      <c r="T172" s="12"/>
      <c r="U172" s="12"/>
      <c r="V172" s="12"/>
      <c r="W172" s="12"/>
      <c r="X172" s="12"/>
    </row>
    <row r="173" spans="1:24" ht="15.75" customHeight="1" x14ac:dyDescent="0.35">
      <c r="A173" s="12"/>
      <c r="B173" s="37"/>
      <c r="C173" s="37"/>
      <c r="D173" s="194"/>
      <c r="E173" s="12"/>
      <c r="F173" s="12"/>
      <c r="G173" s="12"/>
      <c r="H173" s="12"/>
      <c r="I173" s="12"/>
      <c r="J173" s="12"/>
      <c r="K173" s="12"/>
      <c r="L173" s="12"/>
      <c r="M173" s="12"/>
      <c r="N173" s="12"/>
      <c r="O173" s="12"/>
      <c r="P173" s="12"/>
      <c r="Q173" s="12"/>
      <c r="R173" s="12"/>
      <c r="S173" s="12"/>
      <c r="T173" s="12"/>
      <c r="U173" s="12"/>
      <c r="V173" s="12"/>
      <c r="W173" s="12"/>
      <c r="X173" s="12"/>
    </row>
    <row r="174" spans="1:24" ht="15.75" customHeight="1" x14ac:dyDescent="0.35">
      <c r="A174" s="12"/>
      <c r="B174" s="37"/>
      <c r="C174" s="37"/>
      <c r="D174" s="194"/>
      <c r="E174" s="12"/>
      <c r="F174" s="12"/>
      <c r="G174" s="12"/>
      <c r="H174" s="12"/>
      <c r="I174" s="12"/>
      <c r="J174" s="12"/>
      <c r="K174" s="12"/>
      <c r="L174" s="12"/>
      <c r="M174" s="12"/>
      <c r="N174" s="12"/>
      <c r="O174" s="12"/>
      <c r="P174" s="12"/>
      <c r="Q174" s="12"/>
      <c r="R174" s="12"/>
      <c r="S174" s="12"/>
      <c r="T174" s="12"/>
      <c r="U174" s="12"/>
      <c r="V174" s="12"/>
      <c r="W174" s="12"/>
      <c r="X174" s="12"/>
    </row>
    <row r="175" spans="1:24" ht="15.75" customHeight="1" x14ac:dyDescent="0.35">
      <c r="A175" s="12"/>
      <c r="B175" s="37"/>
      <c r="C175" s="37"/>
      <c r="D175" s="194"/>
      <c r="E175" s="12"/>
      <c r="F175" s="12"/>
      <c r="G175" s="12"/>
      <c r="H175" s="12"/>
      <c r="I175" s="12"/>
      <c r="J175" s="12"/>
      <c r="K175" s="12"/>
      <c r="L175" s="12"/>
      <c r="M175" s="12"/>
      <c r="N175" s="12"/>
      <c r="O175" s="12"/>
      <c r="P175" s="12"/>
      <c r="Q175" s="12"/>
      <c r="R175" s="12"/>
      <c r="S175" s="12"/>
      <c r="T175" s="12"/>
      <c r="U175" s="12"/>
      <c r="V175" s="12"/>
      <c r="W175" s="12"/>
      <c r="X175" s="12"/>
    </row>
    <row r="176" spans="1:24" ht="15.75" customHeight="1" x14ac:dyDescent="0.35">
      <c r="A176" s="12"/>
      <c r="B176" s="37"/>
      <c r="C176" s="37"/>
      <c r="D176" s="194"/>
      <c r="E176" s="12"/>
      <c r="F176" s="12"/>
      <c r="G176" s="12"/>
      <c r="H176" s="12"/>
      <c r="I176" s="12"/>
      <c r="J176" s="12"/>
      <c r="K176" s="12"/>
      <c r="L176" s="12"/>
      <c r="M176" s="12"/>
      <c r="N176" s="12"/>
      <c r="O176" s="12"/>
      <c r="P176" s="12"/>
      <c r="Q176" s="12"/>
      <c r="R176" s="12"/>
      <c r="S176" s="12"/>
      <c r="T176" s="12"/>
      <c r="U176" s="12"/>
      <c r="V176" s="12"/>
      <c r="W176" s="12"/>
      <c r="X176" s="12"/>
    </row>
    <row r="177" spans="1:24" ht="15.75" customHeight="1" x14ac:dyDescent="0.35">
      <c r="A177" s="12"/>
      <c r="B177" s="37"/>
      <c r="C177" s="37"/>
      <c r="D177" s="194"/>
      <c r="E177" s="12"/>
      <c r="F177" s="12"/>
      <c r="G177" s="12"/>
      <c r="H177" s="12"/>
      <c r="I177" s="12"/>
      <c r="J177" s="12"/>
      <c r="K177" s="12"/>
      <c r="L177" s="12"/>
      <c r="M177" s="12"/>
      <c r="N177" s="12"/>
      <c r="O177" s="12"/>
      <c r="P177" s="12"/>
      <c r="Q177" s="12"/>
      <c r="R177" s="12"/>
      <c r="S177" s="12"/>
      <c r="T177" s="12"/>
      <c r="U177" s="12"/>
      <c r="V177" s="12"/>
      <c r="W177" s="12"/>
      <c r="X177" s="12"/>
    </row>
    <row r="178" spans="1:24" ht="15.75" customHeight="1" x14ac:dyDescent="0.35">
      <c r="A178" s="12"/>
      <c r="B178" s="37"/>
      <c r="C178" s="37"/>
      <c r="D178" s="194"/>
      <c r="E178" s="12"/>
      <c r="F178" s="12"/>
      <c r="G178" s="12"/>
      <c r="H178" s="12"/>
      <c r="I178" s="12"/>
      <c r="J178" s="12"/>
      <c r="K178" s="12"/>
      <c r="L178" s="12"/>
      <c r="M178" s="12"/>
      <c r="N178" s="12"/>
      <c r="O178" s="12"/>
      <c r="P178" s="12"/>
      <c r="Q178" s="12"/>
      <c r="R178" s="12"/>
      <c r="S178" s="12"/>
      <c r="T178" s="12"/>
      <c r="U178" s="12"/>
      <c r="V178" s="12"/>
      <c r="W178" s="12"/>
      <c r="X178" s="12"/>
    </row>
    <row r="179" spans="1:24" ht="15.75" customHeight="1" x14ac:dyDescent="0.35">
      <c r="A179" s="12"/>
      <c r="B179" s="37"/>
      <c r="C179" s="37"/>
      <c r="D179" s="194"/>
      <c r="E179" s="12"/>
      <c r="F179" s="12"/>
      <c r="G179" s="12"/>
      <c r="H179" s="12"/>
      <c r="I179" s="12"/>
      <c r="J179" s="12"/>
      <c r="K179" s="12"/>
      <c r="L179" s="12"/>
      <c r="M179" s="12"/>
      <c r="N179" s="12"/>
      <c r="O179" s="12"/>
      <c r="P179" s="12"/>
      <c r="Q179" s="12"/>
      <c r="R179" s="12"/>
      <c r="S179" s="12"/>
      <c r="T179" s="12"/>
      <c r="U179" s="12"/>
      <c r="V179" s="12"/>
      <c r="W179" s="12"/>
      <c r="X179" s="12"/>
    </row>
    <row r="180" spans="1:24" ht="15.75" customHeight="1" x14ac:dyDescent="0.35">
      <c r="A180" s="12"/>
      <c r="B180" s="37"/>
      <c r="C180" s="37"/>
      <c r="D180" s="194"/>
      <c r="E180" s="12"/>
      <c r="F180" s="12"/>
      <c r="G180" s="12"/>
      <c r="H180" s="12"/>
      <c r="I180" s="12"/>
      <c r="J180" s="12"/>
      <c r="K180" s="12"/>
      <c r="L180" s="12"/>
      <c r="M180" s="12"/>
      <c r="N180" s="12"/>
      <c r="O180" s="12"/>
      <c r="P180" s="12"/>
      <c r="Q180" s="12"/>
      <c r="R180" s="12"/>
      <c r="S180" s="12"/>
      <c r="T180" s="12"/>
      <c r="U180" s="12"/>
      <c r="V180" s="12"/>
      <c r="W180" s="12"/>
      <c r="X180" s="12"/>
    </row>
    <row r="181" spans="1:24" ht="15.75" customHeight="1" x14ac:dyDescent="0.35">
      <c r="A181" s="12"/>
      <c r="B181" s="37"/>
      <c r="C181" s="37"/>
      <c r="D181" s="194"/>
      <c r="E181" s="12"/>
      <c r="F181" s="12"/>
      <c r="G181" s="12"/>
      <c r="H181" s="12"/>
      <c r="I181" s="12"/>
      <c r="J181" s="12"/>
      <c r="K181" s="12"/>
      <c r="L181" s="12"/>
      <c r="M181" s="12"/>
      <c r="N181" s="12"/>
      <c r="O181" s="12"/>
      <c r="P181" s="12"/>
      <c r="Q181" s="12"/>
      <c r="R181" s="12"/>
      <c r="S181" s="12"/>
      <c r="T181" s="12"/>
      <c r="U181" s="12"/>
      <c r="V181" s="12"/>
      <c r="W181" s="12"/>
      <c r="X181" s="12"/>
    </row>
    <row r="182" spans="1:24" ht="15.75" customHeight="1" x14ac:dyDescent="0.35">
      <c r="A182" s="12"/>
      <c r="B182" s="37"/>
      <c r="C182" s="37"/>
      <c r="D182" s="194"/>
      <c r="E182" s="12"/>
      <c r="F182" s="12"/>
      <c r="G182" s="12"/>
      <c r="H182" s="12"/>
      <c r="I182" s="12"/>
      <c r="J182" s="12"/>
      <c r="K182" s="12"/>
      <c r="L182" s="12"/>
      <c r="M182" s="12"/>
      <c r="N182" s="12"/>
      <c r="O182" s="12"/>
      <c r="P182" s="12"/>
      <c r="Q182" s="12"/>
      <c r="R182" s="12"/>
      <c r="S182" s="12"/>
      <c r="T182" s="12"/>
      <c r="U182" s="12"/>
      <c r="V182" s="12"/>
      <c r="W182" s="12"/>
      <c r="X182" s="12"/>
    </row>
    <row r="183" spans="1:24" ht="15.75" customHeight="1" x14ac:dyDescent="0.35">
      <c r="A183" s="12"/>
      <c r="B183" s="37"/>
      <c r="C183" s="37"/>
      <c r="D183" s="194"/>
      <c r="E183" s="12"/>
      <c r="F183" s="12"/>
      <c r="G183" s="12"/>
      <c r="H183" s="12"/>
      <c r="I183" s="12"/>
      <c r="J183" s="12"/>
      <c r="K183" s="12"/>
      <c r="L183" s="12"/>
      <c r="M183" s="12"/>
      <c r="N183" s="12"/>
      <c r="O183" s="12"/>
      <c r="P183" s="12"/>
      <c r="Q183" s="12"/>
      <c r="R183" s="12"/>
      <c r="S183" s="12"/>
      <c r="T183" s="12"/>
      <c r="U183" s="12"/>
      <c r="V183" s="12"/>
      <c r="W183" s="12"/>
      <c r="X183" s="12"/>
    </row>
    <row r="184" spans="1:24" ht="15.75" customHeight="1" x14ac:dyDescent="0.35">
      <c r="A184" s="12"/>
      <c r="B184" s="37"/>
      <c r="C184" s="37"/>
      <c r="D184" s="194"/>
      <c r="E184" s="12"/>
      <c r="F184" s="12"/>
      <c r="G184" s="12"/>
      <c r="H184" s="12"/>
      <c r="I184" s="12"/>
      <c r="J184" s="12"/>
      <c r="K184" s="12"/>
      <c r="L184" s="12"/>
      <c r="M184" s="12"/>
      <c r="N184" s="12"/>
      <c r="O184" s="12"/>
      <c r="P184" s="12"/>
      <c r="Q184" s="12"/>
      <c r="R184" s="12"/>
      <c r="S184" s="12"/>
      <c r="T184" s="12"/>
      <c r="U184" s="12"/>
      <c r="V184" s="12"/>
      <c r="W184" s="12"/>
      <c r="X184" s="12"/>
    </row>
    <row r="185" spans="1:24" ht="15.75" customHeight="1" x14ac:dyDescent="0.35">
      <c r="A185" s="12"/>
      <c r="B185" s="37"/>
      <c r="C185" s="37"/>
      <c r="D185" s="194"/>
      <c r="E185" s="12"/>
      <c r="F185" s="12"/>
      <c r="G185" s="12"/>
      <c r="H185" s="12"/>
      <c r="I185" s="12"/>
      <c r="J185" s="12"/>
      <c r="K185" s="12"/>
      <c r="L185" s="12"/>
      <c r="M185" s="12"/>
      <c r="N185" s="12"/>
      <c r="O185" s="12"/>
      <c r="P185" s="12"/>
      <c r="Q185" s="12"/>
      <c r="R185" s="12"/>
      <c r="S185" s="12"/>
      <c r="T185" s="12"/>
      <c r="U185" s="12"/>
      <c r="V185" s="12"/>
      <c r="W185" s="12"/>
      <c r="X185" s="12"/>
    </row>
    <row r="186" spans="1:24" ht="15.75" customHeight="1" x14ac:dyDescent="0.35">
      <c r="A186" s="12"/>
      <c r="B186" s="37"/>
      <c r="C186" s="37"/>
      <c r="D186" s="194"/>
      <c r="E186" s="12"/>
      <c r="F186" s="12"/>
      <c r="G186" s="12"/>
      <c r="H186" s="12"/>
      <c r="I186" s="12"/>
      <c r="J186" s="12"/>
      <c r="K186" s="12"/>
      <c r="L186" s="12"/>
      <c r="M186" s="12"/>
      <c r="N186" s="12"/>
      <c r="O186" s="12"/>
      <c r="P186" s="12"/>
      <c r="Q186" s="12"/>
      <c r="R186" s="12"/>
      <c r="S186" s="12"/>
      <c r="T186" s="12"/>
      <c r="U186" s="12"/>
      <c r="V186" s="12"/>
      <c r="W186" s="12"/>
      <c r="X186" s="12"/>
    </row>
    <row r="187" spans="1:24" ht="15.75" customHeight="1" x14ac:dyDescent="0.35">
      <c r="A187" s="12"/>
      <c r="B187" s="37"/>
      <c r="C187" s="37"/>
      <c r="D187" s="194"/>
      <c r="E187" s="12"/>
      <c r="F187" s="12"/>
      <c r="G187" s="12"/>
      <c r="H187" s="12"/>
      <c r="I187" s="12"/>
      <c r="J187" s="12"/>
      <c r="K187" s="12"/>
      <c r="L187" s="12"/>
      <c r="M187" s="12"/>
      <c r="N187" s="12"/>
      <c r="O187" s="12"/>
      <c r="P187" s="12"/>
      <c r="Q187" s="12"/>
      <c r="R187" s="12"/>
      <c r="S187" s="12"/>
      <c r="T187" s="12"/>
      <c r="U187" s="12"/>
      <c r="V187" s="12"/>
      <c r="W187" s="12"/>
      <c r="X187" s="12"/>
    </row>
    <row r="188" spans="1:24" ht="15.75" customHeight="1" x14ac:dyDescent="0.35">
      <c r="A188" s="12"/>
      <c r="B188" s="37"/>
      <c r="C188" s="37"/>
      <c r="D188" s="194"/>
      <c r="E188" s="12"/>
      <c r="F188" s="12"/>
      <c r="G188" s="12"/>
      <c r="H188" s="12"/>
      <c r="I188" s="12"/>
      <c r="J188" s="12"/>
      <c r="K188" s="12"/>
      <c r="L188" s="12"/>
      <c r="M188" s="12"/>
      <c r="N188" s="12"/>
      <c r="O188" s="12"/>
      <c r="P188" s="12"/>
      <c r="Q188" s="12"/>
      <c r="R188" s="12"/>
      <c r="S188" s="12"/>
      <c r="T188" s="12"/>
      <c r="U188" s="12"/>
      <c r="V188" s="12"/>
      <c r="W188" s="12"/>
      <c r="X188" s="12"/>
    </row>
    <row r="189" spans="1:24" ht="15.75" customHeight="1" x14ac:dyDescent="0.35">
      <c r="A189" s="12"/>
      <c r="B189" s="37"/>
      <c r="C189" s="37"/>
      <c r="D189" s="194"/>
      <c r="E189" s="12"/>
      <c r="F189" s="12"/>
      <c r="G189" s="12"/>
      <c r="H189" s="12"/>
      <c r="I189" s="12"/>
      <c r="J189" s="12"/>
      <c r="K189" s="12"/>
      <c r="L189" s="12"/>
      <c r="M189" s="12"/>
      <c r="N189" s="12"/>
      <c r="O189" s="12"/>
      <c r="P189" s="12"/>
      <c r="Q189" s="12"/>
      <c r="R189" s="12"/>
      <c r="S189" s="12"/>
      <c r="T189" s="12"/>
      <c r="U189" s="12"/>
      <c r="V189" s="12"/>
      <c r="W189" s="12"/>
      <c r="X189" s="12"/>
    </row>
    <row r="190" spans="1:24" ht="15.75" customHeight="1" x14ac:dyDescent="0.35">
      <c r="A190" s="12"/>
      <c r="B190" s="37"/>
      <c r="C190" s="37"/>
      <c r="D190" s="194"/>
      <c r="E190" s="12"/>
      <c r="F190" s="12"/>
      <c r="G190" s="12"/>
      <c r="H190" s="12"/>
      <c r="I190" s="12"/>
      <c r="J190" s="12"/>
      <c r="K190" s="12"/>
      <c r="L190" s="12"/>
      <c r="M190" s="12"/>
      <c r="N190" s="12"/>
      <c r="O190" s="12"/>
      <c r="P190" s="12"/>
      <c r="Q190" s="12"/>
      <c r="R190" s="12"/>
      <c r="S190" s="12"/>
      <c r="T190" s="12"/>
      <c r="U190" s="12"/>
      <c r="V190" s="12"/>
      <c r="W190" s="12"/>
      <c r="X190" s="12"/>
    </row>
    <row r="191" spans="1:24" ht="15.75" customHeight="1" x14ac:dyDescent="0.35">
      <c r="A191" s="12"/>
      <c r="B191" s="37"/>
      <c r="C191" s="37"/>
      <c r="D191" s="194"/>
      <c r="E191" s="12"/>
      <c r="F191" s="12"/>
      <c r="G191" s="12"/>
      <c r="H191" s="12"/>
      <c r="I191" s="12"/>
      <c r="J191" s="12"/>
      <c r="K191" s="12"/>
      <c r="L191" s="12"/>
      <c r="M191" s="12"/>
      <c r="N191" s="12"/>
      <c r="O191" s="12"/>
      <c r="P191" s="12"/>
      <c r="Q191" s="12"/>
      <c r="R191" s="12"/>
      <c r="S191" s="12"/>
      <c r="T191" s="12"/>
      <c r="U191" s="12"/>
      <c r="V191" s="12"/>
      <c r="W191" s="12"/>
      <c r="X191" s="12"/>
    </row>
    <row r="192" spans="1:24" ht="15.75" customHeight="1" x14ac:dyDescent="0.35">
      <c r="A192" s="12"/>
      <c r="B192" s="37"/>
      <c r="C192" s="37"/>
      <c r="D192" s="194"/>
      <c r="E192" s="12"/>
      <c r="F192" s="12"/>
      <c r="G192" s="12"/>
      <c r="H192" s="12"/>
      <c r="I192" s="12"/>
      <c r="J192" s="12"/>
      <c r="K192" s="12"/>
      <c r="L192" s="12"/>
      <c r="M192" s="12"/>
      <c r="N192" s="12"/>
      <c r="O192" s="12"/>
      <c r="P192" s="12"/>
      <c r="Q192" s="12"/>
      <c r="R192" s="12"/>
      <c r="S192" s="12"/>
      <c r="T192" s="12"/>
      <c r="U192" s="12"/>
      <c r="V192" s="12"/>
      <c r="W192" s="12"/>
      <c r="X192" s="12"/>
    </row>
    <row r="193" spans="1:24" ht="15.75" customHeight="1" x14ac:dyDescent="0.35">
      <c r="A193" s="12"/>
      <c r="B193" s="37"/>
      <c r="C193" s="37"/>
      <c r="D193" s="194"/>
      <c r="E193" s="12"/>
      <c r="F193" s="12"/>
      <c r="G193" s="12"/>
      <c r="H193" s="12"/>
      <c r="I193" s="12"/>
      <c r="J193" s="12"/>
      <c r="K193" s="12"/>
      <c r="L193" s="12"/>
      <c r="M193" s="12"/>
      <c r="N193" s="12"/>
      <c r="O193" s="12"/>
      <c r="P193" s="12"/>
      <c r="Q193" s="12"/>
      <c r="R193" s="12"/>
      <c r="S193" s="12"/>
      <c r="T193" s="12"/>
      <c r="U193" s="12"/>
      <c r="V193" s="12"/>
      <c r="W193" s="12"/>
      <c r="X193" s="12"/>
    </row>
    <row r="194" spans="1:24" ht="15.75" customHeight="1" x14ac:dyDescent="0.35">
      <c r="A194" s="12"/>
      <c r="B194" s="37"/>
      <c r="C194" s="37"/>
      <c r="D194" s="194"/>
      <c r="E194" s="12"/>
      <c r="F194" s="12"/>
      <c r="G194" s="12"/>
      <c r="H194" s="12"/>
      <c r="I194" s="12"/>
      <c r="J194" s="12"/>
      <c r="K194" s="12"/>
      <c r="L194" s="12"/>
      <c r="M194" s="12"/>
      <c r="N194" s="12"/>
      <c r="O194" s="12"/>
      <c r="P194" s="12"/>
      <c r="Q194" s="12"/>
      <c r="R194" s="12"/>
      <c r="S194" s="12"/>
      <c r="T194" s="12"/>
      <c r="U194" s="12"/>
      <c r="V194" s="12"/>
      <c r="W194" s="12"/>
      <c r="X194" s="12"/>
    </row>
    <row r="195" spans="1:24" ht="15.75" customHeight="1" x14ac:dyDescent="0.35">
      <c r="A195" s="12"/>
      <c r="B195" s="37"/>
      <c r="C195" s="37"/>
      <c r="D195" s="194"/>
      <c r="E195" s="12"/>
      <c r="F195" s="12"/>
      <c r="G195" s="12"/>
      <c r="H195" s="12"/>
      <c r="I195" s="12"/>
      <c r="J195" s="12"/>
      <c r="K195" s="12"/>
      <c r="L195" s="12"/>
      <c r="M195" s="12"/>
      <c r="N195" s="12"/>
      <c r="O195" s="12"/>
      <c r="P195" s="12"/>
      <c r="Q195" s="12"/>
      <c r="R195" s="12"/>
      <c r="S195" s="12"/>
      <c r="T195" s="12"/>
      <c r="U195" s="12"/>
      <c r="V195" s="12"/>
      <c r="W195" s="12"/>
      <c r="X195" s="12"/>
    </row>
    <row r="196" spans="1:24" ht="15.75" customHeight="1" x14ac:dyDescent="0.35">
      <c r="A196" s="12"/>
      <c r="B196" s="37"/>
      <c r="C196" s="37"/>
      <c r="D196" s="194"/>
      <c r="E196" s="12"/>
      <c r="F196" s="12"/>
      <c r="G196" s="12"/>
      <c r="H196" s="12"/>
      <c r="I196" s="12"/>
      <c r="J196" s="12"/>
      <c r="K196" s="12"/>
      <c r="L196" s="12"/>
      <c r="M196" s="12"/>
      <c r="N196" s="12"/>
      <c r="O196" s="12"/>
      <c r="P196" s="12"/>
      <c r="Q196" s="12"/>
      <c r="R196" s="12"/>
      <c r="S196" s="12"/>
      <c r="T196" s="12"/>
      <c r="U196" s="12"/>
      <c r="V196" s="12"/>
      <c r="W196" s="12"/>
      <c r="X196" s="12"/>
    </row>
    <row r="197" spans="1:24" ht="15.75" customHeight="1" x14ac:dyDescent="0.35">
      <c r="A197" s="12"/>
      <c r="B197" s="37"/>
      <c r="C197" s="37"/>
      <c r="D197" s="194"/>
      <c r="E197" s="12"/>
      <c r="F197" s="12"/>
      <c r="G197" s="12"/>
      <c r="H197" s="12"/>
      <c r="I197" s="12"/>
      <c r="J197" s="12"/>
      <c r="K197" s="12"/>
      <c r="L197" s="12"/>
      <c r="M197" s="12"/>
      <c r="N197" s="12"/>
      <c r="O197" s="12"/>
      <c r="P197" s="12"/>
      <c r="Q197" s="12"/>
      <c r="R197" s="12"/>
      <c r="S197" s="12"/>
      <c r="T197" s="12"/>
      <c r="U197" s="12"/>
      <c r="V197" s="12"/>
      <c r="W197" s="12"/>
      <c r="X197" s="12"/>
    </row>
    <row r="198" spans="1:24" ht="15.75" customHeight="1" x14ac:dyDescent="0.35">
      <c r="A198" s="12"/>
      <c r="B198" s="37"/>
      <c r="C198" s="37"/>
      <c r="D198" s="194"/>
      <c r="E198" s="12"/>
      <c r="F198" s="12"/>
      <c r="G198" s="12"/>
      <c r="H198" s="12"/>
      <c r="I198" s="12"/>
      <c r="J198" s="12"/>
      <c r="K198" s="12"/>
      <c r="L198" s="12"/>
      <c r="M198" s="12"/>
      <c r="N198" s="12"/>
      <c r="O198" s="12"/>
      <c r="P198" s="12"/>
      <c r="Q198" s="12"/>
      <c r="R198" s="12"/>
      <c r="S198" s="12"/>
      <c r="T198" s="12"/>
      <c r="U198" s="12"/>
      <c r="V198" s="12"/>
      <c r="W198" s="12"/>
      <c r="X198" s="12"/>
    </row>
    <row r="199" spans="1:24" ht="15.75" customHeight="1" x14ac:dyDescent="0.35">
      <c r="A199" s="12"/>
      <c r="B199" s="37"/>
      <c r="C199" s="37"/>
      <c r="D199" s="194"/>
      <c r="E199" s="12"/>
      <c r="F199" s="12"/>
      <c r="G199" s="12"/>
      <c r="H199" s="12"/>
      <c r="I199" s="12"/>
      <c r="J199" s="12"/>
      <c r="K199" s="12"/>
      <c r="L199" s="12"/>
      <c r="M199" s="12"/>
      <c r="N199" s="12"/>
      <c r="O199" s="12"/>
      <c r="P199" s="12"/>
      <c r="Q199" s="12"/>
      <c r="R199" s="12"/>
      <c r="S199" s="12"/>
      <c r="T199" s="12"/>
      <c r="U199" s="12"/>
      <c r="V199" s="12"/>
      <c r="W199" s="12"/>
      <c r="X199" s="12"/>
    </row>
    <row r="200" spans="1:24" ht="15.75" customHeight="1" x14ac:dyDescent="0.35">
      <c r="A200" s="12"/>
      <c r="B200" s="37"/>
      <c r="C200" s="37"/>
      <c r="D200" s="194"/>
      <c r="E200" s="12"/>
      <c r="F200" s="12"/>
      <c r="G200" s="12"/>
      <c r="H200" s="12"/>
      <c r="I200" s="12"/>
      <c r="J200" s="12"/>
      <c r="K200" s="12"/>
      <c r="L200" s="12"/>
      <c r="M200" s="12"/>
      <c r="N200" s="12"/>
      <c r="O200" s="12"/>
      <c r="P200" s="12"/>
      <c r="Q200" s="12"/>
      <c r="R200" s="12"/>
      <c r="S200" s="12"/>
      <c r="T200" s="12"/>
      <c r="U200" s="12"/>
      <c r="V200" s="12"/>
      <c r="W200" s="12"/>
      <c r="X200" s="12"/>
    </row>
    <row r="201" spans="1:24" ht="15.75" customHeight="1" x14ac:dyDescent="0.35">
      <c r="A201" s="12"/>
      <c r="B201" s="37"/>
      <c r="C201" s="37"/>
      <c r="D201" s="194"/>
      <c r="E201" s="12"/>
      <c r="F201" s="12"/>
      <c r="G201" s="12"/>
      <c r="H201" s="12"/>
      <c r="I201" s="12"/>
      <c r="J201" s="12"/>
      <c r="K201" s="12"/>
      <c r="L201" s="12"/>
      <c r="M201" s="12"/>
      <c r="N201" s="12"/>
      <c r="O201" s="12"/>
      <c r="P201" s="12"/>
      <c r="Q201" s="12"/>
      <c r="R201" s="12"/>
      <c r="S201" s="12"/>
      <c r="T201" s="12"/>
      <c r="U201" s="12"/>
      <c r="V201" s="12"/>
      <c r="W201" s="12"/>
      <c r="X201" s="12"/>
    </row>
    <row r="202" spans="1:24" ht="15.75" customHeight="1" x14ac:dyDescent="0.35">
      <c r="A202" s="12"/>
      <c r="B202" s="37"/>
      <c r="C202" s="37"/>
      <c r="D202" s="194"/>
      <c r="E202" s="12"/>
      <c r="F202" s="12"/>
      <c r="G202" s="12"/>
      <c r="H202" s="12"/>
      <c r="I202" s="12"/>
      <c r="J202" s="12"/>
      <c r="K202" s="12"/>
      <c r="L202" s="12"/>
      <c r="M202" s="12"/>
      <c r="N202" s="12"/>
      <c r="O202" s="12"/>
      <c r="P202" s="12"/>
      <c r="Q202" s="12"/>
      <c r="R202" s="12"/>
      <c r="S202" s="12"/>
      <c r="T202" s="12"/>
      <c r="U202" s="12"/>
      <c r="V202" s="12"/>
      <c r="W202" s="12"/>
      <c r="X202" s="12"/>
    </row>
    <row r="203" spans="1:24" ht="15.75" customHeight="1" x14ac:dyDescent="0.35">
      <c r="A203" s="12"/>
      <c r="B203" s="37"/>
      <c r="C203" s="37"/>
      <c r="D203" s="194"/>
      <c r="E203" s="12"/>
      <c r="F203" s="12"/>
      <c r="G203" s="12"/>
      <c r="H203" s="12"/>
      <c r="I203" s="12"/>
      <c r="J203" s="12"/>
      <c r="K203" s="12"/>
      <c r="L203" s="12"/>
      <c r="M203" s="12"/>
      <c r="N203" s="12"/>
      <c r="O203" s="12"/>
      <c r="P203" s="12"/>
      <c r="Q203" s="12"/>
      <c r="R203" s="12"/>
      <c r="S203" s="12"/>
      <c r="T203" s="12"/>
      <c r="U203" s="12"/>
      <c r="V203" s="12"/>
      <c r="W203" s="12"/>
      <c r="X203" s="12"/>
    </row>
    <row r="204" spans="1:24" ht="15.75" customHeight="1" x14ac:dyDescent="0.35">
      <c r="A204" s="12"/>
      <c r="B204" s="37"/>
      <c r="C204" s="37"/>
      <c r="D204" s="194"/>
      <c r="E204" s="12"/>
      <c r="F204" s="12"/>
      <c r="G204" s="12"/>
      <c r="H204" s="12"/>
      <c r="I204" s="12"/>
      <c r="J204" s="12"/>
      <c r="K204" s="12"/>
      <c r="L204" s="12"/>
      <c r="M204" s="12"/>
      <c r="N204" s="12"/>
      <c r="O204" s="12"/>
      <c r="P204" s="12"/>
      <c r="Q204" s="12"/>
      <c r="R204" s="12"/>
      <c r="S204" s="12"/>
      <c r="T204" s="12"/>
      <c r="U204" s="12"/>
      <c r="V204" s="12"/>
      <c r="W204" s="12"/>
      <c r="X204" s="12"/>
    </row>
    <row r="205" spans="1:24" ht="15.75" customHeight="1" x14ac:dyDescent="0.35">
      <c r="A205" s="12"/>
      <c r="B205" s="37"/>
      <c r="C205" s="37"/>
      <c r="D205" s="194"/>
      <c r="E205" s="12"/>
      <c r="F205" s="12"/>
      <c r="G205" s="12"/>
      <c r="H205" s="12"/>
      <c r="I205" s="12"/>
      <c r="J205" s="12"/>
      <c r="K205" s="12"/>
      <c r="L205" s="12"/>
      <c r="M205" s="12"/>
      <c r="N205" s="12"/>
      <c r="O205" s="12"/>
      <c r="P205" s="12"/>
      <c r="Q205" s="12"/>
      <c r="R205" s="12"/>
      <c r="S205" s="12"/>
      <c r="T205" s="12"/>
      <c r="U205" s="12"/>
      <c r="V205" s="12"/>
      <c r="W205" s="12"/>
      <c r="X205" s="12"/>
    </row>
    <row r="206" spans="1:24" ht="15.75" customHeight="1" x14ac:dyDescent="0.35">
      <c r="A206" s="12"/>
      <c r="B206" s="37"/>
      <c r="C206" s="37"/>
      <c r="D206" s="194"/>
      <c r="E206" s="12"/>
      <c r="F206" s="12"/>
      <c r="G206" s="12"/>
      <c r="H206" s="12"/>
      <c r="I206" s="12"/>
      <c r="J206" s="12"/>
      <c r="K206" s="12"/>
      <c r="L206" s="12"/>
      <c r="M206" s="12"/>
      <c r="N206" s="12"/>
      <c r="O206" s="12"/>
      <c r="P206" s="12"/>
      <c r="Q206" s="12"/>
      <c r="R206" s="12"/>
      <c r="S206" s="12"/>
      <c r="T206" s="12"/>
      <c r="U206" s="12"/>
      <c r="V206" s="12"/>
      <c r="W206" s="12"/>
      <c r="X206" s="12"/>
    </row>
    <row r="207" spans="1:24" ht="15.75" customHeight="1" x14ac:dyDescent="0.35">
      <c r="A207" s="12"/>
      <c r="B207" s="37"/>
      <c r="C207" s="37"/>
      <c r="D207" s="194"/>
      <c r="E207" s="12"/>
      <c r="F207" s="12"/>
      <c r="G207" s="12"/>
      <c r="H207" s="12"/>
      <c r="I207" s="12"/>
      <c r="J207" s="12"/>
      <c r="K207" s="12"/>
      <c r="L207" s="12"/>
      <c r="M207" s="12"/>
      <c r="N207" s="12"/>
      <c r="O207" s="12"/>
      <c r="P207" s="12"/>
      <c r="Q207" s="12"/>
      <c r="R207" s="12"/>
      <c r="S207" s="12"/>
      <c r="T207" s="12"/>
      <c r="U207" s="12"/>
      <c r="V207" s="12"/>
      <c r="W207" s="12"/>
      <c r="X207" s="12"/>
    </row>
    <row r="208" spans="1:24" ht="15.75" customHeight="1" x14ac:dyDescent="0.35">
      <c r="A208" s="12"/>
      <c r="B208" s="37"/>
      <c r="C208" s="37"/>
      <c r="D208" s="194"/>
      <c r="E208" s="12"/>
      <c r="F208" s="12"/>
      <c r="G208" s="12"/>
      <c r="H208" s="12"/>
      <c r="I208" s="12"/>
      <c r="J208" s="12"/>
      <c r="K208" s="12"/>
      <c r="L208" s="12"/>
      <c r="M208" s="12"/>
      <c r="N208" s="12"/>
      <c r="O208" s="12"/>
      <c r="P208" s="12"/>
      <c r="Q208" s="12"/>
      <c r="R208" s="12"/>
      <c r="S208" s="12"/>
      <c r="T208" s="12"/>
      <c r="U208" s="12"/>
      <c r="V208" s="12"/>
      <c r="W208" s="12"/>
      <c r="X208" s="12"/>
    </row>
    <row r="209" spans="1:24" ht="15.75" customHeight="1" x14ac:dyDescent="0.35">
      <c r="A209" s="12"/>
      <c r="B209" s="37"/>
      <c r="C209" s="37"/>
      <c r="D209" s="194"/>
      <c r="E209" s="12"/>
      <c r="F209" s="12"/>
      <c r="G209" s="12"/>
      <c r="H209" s="12"/>
      <c r="I209" s="12"/>
      <c r="J209" s="12"/>
      <c r="K209" s="12"/>
      <c r="L209" s="12"/>
      <c r="M209" s="12"/>
      <c r="N209" s="12"/>
      <c r="O209" s="12"/>
      <c r="P209" s="12"/>
      <c r="Q209" s="12"/>
      <c r="R209" s="12"/>
      <c r="S209" s="12"/>
      <c r="T209" s="12"/>
      <c r="U209" s="12"/>
      <c r="V209" s="12"/>
      <c r="W209" s="12"/>
      <c r="X209" s="12"/>
    </row>
    <row r="210" spans="1:24" ht="15.75" customHeight="1" x14ac:dyDescent="0.35">
      <c r="A210" s="12"/>
      <c r="B210" s="37"/>
      <c r="C210" s="37"/>
      <c r="D210" s="194"/>
      <c r="E210" s="12"/>
      <c r="F210" s="12"/>
      <c r="G210" s="12"/>
      <c r="H210" s="12"/>
      <c r="I210" s="12"/>
      <c r="J210" s="12"/>
      <c r="K210" s="12"/>
      <c r="L210" s="12"/>
      <c r="M210" s="12"/>
      <c r="N210" s="12"/>
      <c r="O210" s="12"/>
      <c r="P210" s="12"/>
      <c r="Q210" s="12"/>
      <c r="R210" s="12"/>
      <c r="S210" s="12"/>
      <c r="T210" s="12"/>
      <c r="U210" s="12"/>
      <c r="V210" s="12"/>
      <c r="W210" s="12"/>
      <c r="X210" s="12"/>
    </row>
    <row r="211" spans="1:24" ht="15.75" customHeight="1" x14ac:dyDescent="0.35">
      <c r="A211" s="12"/>
      <c r="B211" s="37"/>
      <c r="C211" s="37"/>
      <c r="D211" s="194"/>
      <c r="E211" s="12"/>
      <c r="F211" s="12"/>
      <c r="G211" s="12"/>
      <c r="H211" s="12"/>
      <c r="I211" s="12"/>
      <c r="J211" s="12"/>
      <c r="K211" s="12"/>
      <c r="L211" s="12"/>
      <c r="M211" s="12"/>
      <c r="N211" s="12"/>
      <c r="O211" s="12"/>
      <c r="P211" s="12"/>
      <c r="Q211" s="12"/>
      <c r="R211" s="12"/>
      <c r="S211" s="12"/>
      <c r="T211" s="12"/>
      <c r="U211" s="12"/>
      <c r="V211" s="12"/>
      <c r="W211" s="12"/>
      <c r="X211" s="12"/>
    </row>
    <row r="212" spans="1:24" ht="15.75" customHeight="1" x14ac:dyDescent="0.35">
      <c r="A212" s="12"/>
      <c r="B212" s="37"/>
      <c r="C212" s="37"/>
      <c r="D212" s="194"/>
      <c r="E212" s="12"/>
      <c r="F212" s="12"/>
      <c r="G212" s="12"/>
      <c r="H212" s="12"/>
      <c r="I212" s="12"/>
      <c r="J212" s="12"/>
      <c r="K212" s="12"/>
      <c r="L212" s="12"/>
      <c r="M212" s="12"/>
      <c r="N212" s="12"/>
      <c r="O212" s="12"/>
      <c r="P212" s="12"/>
      <c r="Q212" s="12"/>
      <c r="R212" s="12"/>
      <c r="S212" s="12"/>
      <c r="T212" s="12"/>
      <c r="U212" s="12"/>
      <c r="V212" s="12"/>
      <c r="W212" s="12"/>
      <c r="X212" s="12"/>
    </row>
    <row r="213" spans="1:24" ht="15.75" customHeight="1" x14ac:dyDescent="0.35">
      <c r="A213" s="12"/>
      <c r="B213" s="37"/>
      <c r="C213" s="37"/>
      <c r="D213" s="194"/>
      <c r="E213" s="12"/>
      <c r="F213" s="12"/>
      <c r="G213" s="12"/>
      <c r="H213" s="12"/>
      <c r="I213" s="12"/>
      <c r="J213" s="12"/>
      <c r="K213" s="12"/>
      <c r="L213" s="12"/>
      <c r="M213" s="12"/>
      <c r="N213" s="12"/>
      <c r="O213" s="12"/>
      <c r="P213" s="12"/>
      <c r="Q213" s="12"/>
      <c r="R213" s="12"/>
      <c r="S213" s="12"/>
      <c r="T213" s="12"/>
      <c r="U213" s="12"/>
      <c r="V213" s="12"/>
      <c r="W213" s="12"/>
      <c r="X213" s="12"/>
    </row>
    <row r="214" spans="1:24" ht="15.75" customHeight="1" x14ac:dyDescent="0.35">
      <c r="A214" s="12"/>
      <c r="B214" s="37"/>
      <c r="C214" s="37"/>
      <c r="D214" s="194"/>
      <c r="E214" s="12"/>
      <c r="F214" s="12"/>
      <c r="G214" s="12"/>
      <c r="H214" s="12"/>
      <c r="I214" s="12"/>
      <c r="J214" s="12"/>
      <c r="K214" s="12"/>
      <c r="L214" s="12"/>
      <c r="M214" s="12"/>
      <c r="N214" s="12"/>
      <c r="O214" s="12"/>
      <c r="P214" s="12"/>
      <c r="Q214" s="12"/>
      <c r="R214" s="12"/>
      <c r="S214" s="12"/>
      <c r="T214" s="12"/>
      <c r="U214" s="12"/>
      <c r="V214" s="12"/>
      <c r="W214" s="12"/>
      <c r="X214" s="12"/>
    </row>
    <row r="215" spans="1:24" ht="15.75" customHeight="1" x14ac:dyDescent="0.35">
      <c r="A215" s="12"/>
      <c r="B215" s="37"/>
      <c r="C215" s="37"/>
      <c r="D215" s="194"/>
      <c r="E215" s="12"/>
      <c r="F215" s="12"/>
      <c r="G215" s="12"/>
      <c r="H215" s="12"/>
      <c r="I215" s="12"/>
      <c r="J215" s="12"/>
      <c r="K215" s="12"/>
      <c r="L215" s="12"/>
      <c r="M215" s="12"/>
      <c r="N215" s="12"/>
      <c r="O215" s="12"/>
      <c r="P215" s="12"/>
      <c r="Q215" s="12"/>
      <c r="R215" s="12"/>
      <c r="S215" s="12"/>
      <c r="T215" s="12"/>
      <c r="U215" s="12"/>
      <c r="V215" s="12"/>
      <c r="W215" s="12"/>
      <c r="X215" s="12"/>
    </row>
    <row r="216" spans="1:24" ht="15.75" customHeight="1" x14ac:dyDescent="0.35">
      <c r="A216" s="12"/>
      <c r="B216" s="37"/>
      <c r="C216" s="37"/>
      <c r="D216" s="194"/>
      <c r="E216" s="12"/>
      <c r="F216" s="12"/>
      <c r="G216" s="12"/>
      <c r="H216" s="12"/>
      <c r="I216" s="12"/>
      <c r="J216" s="12"/>
      <c r="K216" s="12"/>
      <c r="L216" s="12"/>
      <c r="M216" s="12"/>
      <c r="N216" s="12"/>
      <c r="O216" s="12"/>
      <c r="P216" s="12"/>
      <c r="Q216" s="12"/>
      <c r="R216" s="12"/>
      <c r="S216" s="12"/>
      <c r="T216" s="12"/>
      <c r="U216" s="12"/>
      <c r="V216" s="12"/>
      <c r="W216" s="12"/>
      <c r="X216" s="12"/>
    </row>
    <row r="217" spans="1:24" ht="15.75" customHeight="1" x14ac:dyDescent="0.35">
      <c r="A217" s="12"/>
      <c r="B217" s="37"/>
      <c r="C217" s="37"/>
      <c r="D217" s="194"/>
      <c r="E217" s="12"/>
      <c r="F217" s="12"/>
      <c r="G217" s="12"/>
      <c r="H217" s="12"/>
      <c r="I217" s="12"/>
      <c r="J217" s="12"/>
      <c r="K217" s="12"/>
      <c r="L217" s="12"/>
      <c r="M217" s="12"/>
      <c r="N217" s="12"/>
      <c r="O217" s="12"/>
      <c r="P217" s="12"/>
      <c r="Q217" s="12"/>
      <c r="R217" s="12"/>
      <c r="S217" s="12"/>
      <c r="T217" s="12"/>
      <c r="U217" s="12"/>
      <c r="V217" s="12"/>
      <c r="W217" s="12"/>
      <c r="X217" s="12"/>
    </row>
    <row r="218" spans="1:24" ht="15.75" customHeight="1" x14ac:dyDescent="0.35">
      <c r="A218" s="12"/>
      <c r="B218" s="37"/>
      <c r="C218" s="37"/>
      <c r="D218" s="194"/>
      <c r="E218" s="12"/>
      <c r="F218" s="12"/>
      <c r="G218" s="12"/>
      <c r="H218" s="12"/>
      <c r="I218" s="12"/>
      <c r="J218" s="12"/>
      <c r="K218" s="12"/>
      <c r="L218" s="12"/>
      <c r="M218" s="12"/>
      <c r="N218" s="12"/>
      <c r="O218" s="12"/>
      <c r="P218" s="12"/>
      <c r="Q218" s="12"/>
      <c r="R218" s="12"/>
      <c r="S218" s="12"/>
      <c r="T218" s="12"/>
      <c r="U218" s="12"/>
      <c r="V218" s="12"/>
      <c r="W218" s="12"/>
      <c r="X218" s="12"/>
    </row>
    <row r="219" spans="1:24" ht="15.75" customHeight="1" x14ac:dyDescent="0.35">
      <c r="A219" s="12"/>
      <c r="B219" s="37"/>
      <c r="C219" s="37"/>
      <c r="D219" s="194"/>
      <c r="E219" s="12"/>
      <c r="F219" s="12"/>
      <c r="G219" s="12"/>
      <c r="H219" s="12"/>
      <c r="I219" s="12"/>
      <c r="J219" s="12"/>
      <c r="K219" s="12"/>
      <c r="L219" s="12"/>
      <c r="M219" s="12"/>
      <c r="N219" s="12"/>
      <c r="O219" s="12"/>
      <c r="P219" s="12"/>
      <c r="Q219" s="12"/>
      <c r="R219" s="12"/>
      <c r="S219" s="12"/>
      <c r="T219" s="12"/>
      <c r="U219" s="12"/>
      <c r="V219" s="12"/>
      <c r="W219" s="12"/>
      <c r="X219" s="12"/>
    </row>
    <row r="220" spans="1:24" ht="15.75" customHeight="1" x14ac:dyDescent="0.35">
      <c r="A220" s="12"/>
      <c r="B220" s="37"/>
      <c r="C220" s="37"/>
      <c r="D220" s="194"/>
      <c r="E220" s="12"/>
      <c r="F220" s="12"/>
      <c r="G220" s="12"/>
      <c r="H220" s="12"/>
      <c r="I220" s="12"/>
      <c r="J220" s="12"/>
      <c r="K220" s="12"/>
      <c r="L220" s="12"/>
      <c r="M220" s="12"/>
      <c r="N220" s="12"/>
      <c r="O220" s="12"/>
      <c r="P220" s="12"/>
      <c r="Q220" s="12"/>
      <c r="R220" s="12"/>
      <c r="S220" s="12"/>
      <c r="T220" s="12"/>
      <c r="U220" s="12"/>
      <c r="V220" s="12"/>
      <c r="W220" s="12"/>
      <c r="X220" s="12"/>
    </row>
    <row r="221" spans="1:24" ht="15.75" customHeight="1" x14ac:dyDescent="0.35">
      <c r="A221" s="12"/>
      <c r="B221" s="37"/>
      <c r="C221" s="37"/>
      <c r="D221" s="194"/>
      <c r="E221" s="12"/>
      <c r="F221" s="12"/>
      <c r="G221" s="12"/>
      <c r="H221" s="12"/>
      <c r="I221" s="12"/>
      <c r="J221" s="12"/>
      <c r="K221" s="12"/>
      <c r="L221" s="12"/>
      <c r="M221" s="12"/>
      <c r="N221" s="12"/>
      <c r="O221" s="12"/>
      <c r="P221" s="12"/>
      <c r="Q221" s="12"/>
      <c r="R221" s="12"/>
      <c r="S221" s="12"/>
      <c r="T221" s="12"/>
      <c r="U221" s="12"/>
      <c r="V221" s="12"/>
      <c r="W221" s="12"/>
      <c r="X221" s="12"/>
    </row>
    <row r="222" spans="1:24" ht="15.75" customHeight="1" x14ac:dyDescent="0.35">
      <c r="A222" s="12"/>
      <c r="B222" s="37"/>
      <c r="C222" s="37"/>
      <c r="D222" s="194"/>
      <c r="E222" s="12"/>
      <c r="F222" s="12"/>
      <c r="G222" s="12"/>
      <c r="H222" s="12"/>
      <c r="I222" s="12"/>
      <c r="J222" s="12"/>
      <c r="K222" s="12"/>
      <c r="L222" s="12"/>
      <c r="M222" s="12"/>
      <c r="N222" s="12"/>
      <c r="O222" s="12"/>
      <c r="P222" s="12"/>
      <c r="Q222" s="12"/>
      <c r="R222" s="12"/>
      <c r="S222" s="12"/>
      <c r="T222" s="12"/>
      <c r="U222" s="12"/>
      <c r="V222" s="12"/>
      <c r="W222" s="12"/>
      <c r="X222" s="12"/>
    </row>
    <row r="223" spans="1:24" ht="15.75" customHeight="1" x14ac:dyDescent="0.35">
      <c r="A223" s="12"/>
      <c r="B223" s="37"/>
      <c r="C223" s="37"/>
      <c r="D223" s="194"/>
      <c r="E223" s="12"/>
      <c r="F223" s="12"/>
      <c r="G223" s="12"/>
      <c r="H223" s="12"/>
      <c r="I223" s="12"/>
      <c r="J223" s="12"/>
      <c r="K223" s="12"/>
      <c r="L223" s="12"/>
      <c r="M223" s="12"/>
      <c r="N223" s="12"/>
      <c r="O223" s="12"/>
      <c r="P223" s="12"/>
      <c r="Q223" s="12"/>
      <c r="R223" s="12"/>
      <c r="S223" s="12"/>
      <c r="T223" s="12"/>
      <c r="U223" s="12"/>
      <c r="V223" s="12"/>
      <c r="W223" s="12"/>
      <c r="X223" s="12"/>
    </row>
    <row r="224" spans="1:24" ht="15.75" customHeight="1" x14ac:dyDescent="0.35">
      <c r="A224" s="12"/>
      <c r="B224" s="37"/>
      <c r="C224" s="37"/>
      <c r="D224" s="194"/>
      <c r="E224" s="12"/>
      <c r="F224" s="12"/>
      <c r="G224" s="12"/>
      <c r="H224" s="12"/>
      <c r="I224" s="12"/>
      <c r="J224" s="12"/>
      <c r="K224" s="12"/>
      <c r="L224" s="12"/>
      <c r="M224" s="12"/>
      <c r="N224" s="12"/>
      <c r="O224" s="12"/>
      <c r="P224" s="12"/>
      <c r="Q224" s="12"/>
      <c r="R224" s="12"/>
      <c r="S224" s="12"/>
      <c r="T224" s="12"/>
      <c r="U224" s="12"/>
      <c r="V224" s="12"/>
      <c r="W224" s="12"/>
      <c r="X224" s="12"/>
    </row>
    <row r="225" spans="1:24" ht="15.75" customHeight="1" x14ac:dyDescent="0.35">
      <c r="A225" s="12"/>
      <c r="B225" s="37"/>
      <c r="C225" s="37"/>
      <c r="D225" s="194"/>
      <c r="E225" s="12"/>
      <c r="F225" s="12"/>
      <c r="G225" s="12"/>
      <c r="H225" s="12"/>
      <c r="I225" s="12"/>
      <c r="J225" s="12"/>
      <c r="K225" s="12"/>
      <c r="L225" s="12"/>
      <c r="M225" s="12"/>
      <c r="N225" s="12"/>
      <c r="O225" s="12"/>
      <c r="P225" s="12"/>
      <c r="Q225" s="12"/>
      <c r="R225" s="12"/>
      <c r="S225" s="12"/>
      <c r="T225" s="12"/>
      <c r="U225" s="12"/>
      <c r="V225" s="12"/>
      <c r="W225" s="12"/>
      <c r="X225" s="12"/>
    </row>
    <row r="226" spans="1:24" ht="15.75" customHeight="1" x14ac:dyDescent="0.35">
      <c r="A226" s="12"/>
      <c r="B226" s="37"/>
      <c r="C226" s="37"/>
      <c r="D226" s="194"/>
      <c r="E226" s="12"/>
      <c r="F226" s="12"/>
      <c r="G226" s="12"/>
      <c r="H226" s="12"/>
      <c r="I226" s="12"/>
      <c r="J226" s="12"/>
      <c r="K226" s="12"/>
      <c r="L226" s="12"/>
      <c r="M226" s="12"/>
      <c r="N226" s="12"/>
      <c r="O226" s="12"/>
      <c r="P226" s="12"/>
      <c r="Q226" s="12"/>
      <c r="R226" s="12"/>
      <c r="S226" s="12"/>
      <c r="T226" s="12"/>
      <c r="U226" s="12"/>
      <c r="V226" s="12"/>
      <c r="W226" s="12"/>
      <c r="X226" s="12"/>
    </row>
    <row r="227" spans="1:24" ht="15.75" customHeight="1" x14ac:dyDescent="0.35">
      <c r="A227" s="12"/>
      <c r="B227" s="37"/>
      <c r="C227" s="37"/>
      <c r="D227" s="194"/>
      <c r="E227" s="12"/>
      <c r="F227" s="12"/>
      <c r="G227" s="12"/>
      <c r="H227" s="12"/>
      <c r="I227" s="12"/>
      <c r="J227" s="12"/>
      <c r="K227" s="12"/>
      <c r="L227" s="12"/>
      <c r="M227" s="12"/>
      <c r="N227" s="12"/>
      <c r="O227" s="12"/>
      <c r="P227" s="12"/>
      <c r="Q227" s="12"/>
      <c r="R227" s="12"/>
      <c r="S227" s="12"/>
      <c r="T227" s="12"/>
      <c r="U227" s="12"/>
      <c r="V227" s="12"/>
      <c r="W227" s="12"/>
      <c r="X227" s="12"/>
    </row>
    <row r="228" spans="1:24" ht="15.75" customHeight="1" x14ac:dyDescent="0.35">
      <c r="A228" s="12"/>
      <c r="B228" s="37"/>
      <c r="C228" s="37"/>
      <c r="D228" s="194"/>
      <c r="E228" s="12"/>
      <c r="F228" s="12"/>
      <c r="G228" s="12"/>
      <c r="H228" s="12"/>
      <c r="I228" s="12"/>
      <c r="J228" s="12"/>
      <c r="K228" s="12"/>
      <c r="L228" s="12"/>
      <c r="M228" s="12"/>
      <c r="N228" s="12"/>
      <c r="O228" s="12"/>
      <c r="P228" s="12"/>
      <c r="Q228" s="12"/>
      <c r="R228" s="12"/>
      <c r="S228" s="12"/>
      <c r="T228" s="12"/>
      <c r="U228" s="12"/>
      <c r="V228" s="12"/>
      <c r="W228" s="12"/>
      <c r="X228" s="12"/>
    </row>
    <row r="229" spans="1:24" ht="15.75" customHeight="1" x14ac:dyDescent="0.35">
      <c r="A229" s="12"/>
      <c r="B229" s="37"/>
      <c r="C229" s="37"/>
      <c r="D229" s="194"/>
      <c r="E229" s="12"/>
      <c r="F229" s="12"/>
      <c r="G229" s="12"/>
      <c r="H229" s="12"/>
      <c r="I229" s="12"/>
      <c r="J229" s="12"/>
      <c r="K229" s="12"/>
      <c r="L229" s="12"/>
      <c r="M229" s="12"/>
      <c r="N229" s="12"/>
      <c r="O229" s="12"/>
      <c r="P229" s="12"/>
      <c r="Q229" s="12"/>
      <c r="R229" s="12"/>
      <c r="S229" s="12"/>
      <c r="T229" s="12"/>
      <c r="U229" s="12"/>
      <c r="V229" s="12"/>
      <c r="W229" s="12"/>
      <c r="X229" s="12"/>
    </row>
    <row r="230" spans="1:24" ht="15.75" customHeight="1" x14ac:dyDescent="0.35">
      <c r="A230" s="12"/>
      <c r="B230" s="37"/>
      <c r="C230" s="37"/>
      <c r="D230" s="194"/>
      <c r="E230" s="12"/>
      <c r="F230" s="12"/>
      <c r="G230" s="12"/>
      <c r="H230" s="12"/>
      <c r="I230" s="12"/>
      <c r="J230" s="12"/>
      <c r="K230" s="12"/>
      <c r="L230" s="12"/>
      <c r="M230" s="12"/>
      <c r="N230" s="12"/>
      <c r="O230" s="12"/>
      <c r="P230" s="12"/>
      <c r="Q230" s="12"/>
      <c r="R230" s="12"/>
      <c r="S230" s="12"/>
      <c r="T230" s="12"/>
      <c r="U230" s="12"/>
      <c r="V230" s="12"/>
      <c r="W230" s="12"/>
      <c r="X230" s="12"/>
    </row>
    <row r="231" spans="1:24" ht="15.75" customHeight="1" x14ac:dyDescent="0.35">
      <c r="A231" s="12"/>
      <c r="B231" s="37"/>
      <c r="C231" s="37"/>
      <c r="D231" s="194"/>
      <c r="E231" s="12"/>
      <c r="F231" s="12"/>
      <c r="G231" s="12"/>
      <c r="H231" s="12"/>
      <c r="I231" s="12"/>
      <c r="J231" s="12"/>
      <c r="K231" s="12"/>
      <c r="L231" s="12"/>
      <c r="M231" s="12"/>
      <c r="N231" s="12"/>
      <c r="O231" s="12"/>
      <c r="P231" s="12"/>
      <c r="Q231" s="12"/>
      <c r="R231" s="12"/>
      <c r="S231" s="12"/>
      <c r="T231" s="12"/>
      <c r="U231" s="12"/>
      <c r="V231" s="12"/>
      <c r="W231" s="12"/>
      <c r="X231" s="12"/>
    </row>
    <row r="232" spans="1:24" ht="15.75" customHeight="1" x14ac:dyDescent="0.35">
      <c r="A232" s="12"/>
      <c r="B232" s="37"/>
      <c r="C232" s="37"/>
      <c r="D232" s="194"/>
      <c r="E232" s="12"/>
      <c r="F232" s="12"/>
      <c r="G232" s="12"/>
      <c r="H232" s="12"/>
      <c r="I232" s="12"/>
      <c r="J232" s="12"/>
      <c r="K232" s="12"/>
      <c r="L232" s="12"/>
      <c r="M232" s="12"/>
      <c r="N232" s="12"/>
      <c r="O232" s="12"/>
      <c r="P232" s="12"/>
      <c r="Q232" s="12"/>
      <c r="R232" s="12"/>
      <c r="S232" s="12"/>
      <c r="T232" s="12"/>
      <c r="U232" s="12"/>
      <c r="V232" s="12"/>
      <c r="W232" s="12"/>
      <c r="X232" s="12"/>
    </row>
    <row r="233" spans="1:24" ht="15.75" customHeight="1" x14ac:dyDescent="0.35">
      <c r="A233" s="12"/>
      <c r="B233" s="37"/>
      <c r="C233" s="37"/>
      <c r="D233" s="194"/>
      <c r="E233" s="12"/>
      <c r="F233" s="12"/>
      <c r="G233" s="12"/>
      <c r="H233" s="12"/>
      <c r="I233" s="12"/>
      <c r="J233" s="12"/>
      <c r="K233" s="12"/>
      <c r="L233" s="12"/>
      <c r="M233" s="12"/>
      <c r="N233" s="12"/>
      <c r="O233" s="12"/>
      <c r="P233" s="12"/>
      <c r="Q233" s="12"/>
      <c r="R233" s="12"/>
      <c r="S233" s="12"/>
      <c r="T233" s="12"/>
      <c r="U233" s="12"/>
      <c r="V233" s="12"/>
      <c r="W233" s="12"/>
      <c r="X233" s="12"/>
    </row>
    <row r="234" spans="1:24" ht="15.75" customHeight="1" x14ac:dyDescent="0.35">
      <c r="A234" s="12"/>
      <c r="B234" s="37"/>
      <c r="C234" s="37"/>
      <c r="D234" s="194"/>
      <c r="E234" s="12"/>
      <c r="F234" s="12"/>
      <c r="G234" s="12"/>
      <c r="H234" s="12"/>
      <c r="I234" s="12"/>
      <c r="J234" s="12"/>
      <c r="K234" s="12"/>
      <c r="L234" s="12"/>
      <c r="M234" s="12"/>
      <c r="N234" s="12"/>
      <c r="O234" s="12"/>
      <c r="P234" s="12"/>
      <c r="Q234" s="12"/>
      <c r="R234" s="12"/>
      <c r="S234" s="12"/>
      <c r="T234" s="12"/>
      <c r="U234" s="12"/>
      <c r="V234" s="12"/>
      <c r="W234" s="12"/>
      <c r="X234" s="12"/>
    </row>
    <row r="235" spans="1:24" ht="15.75" customHeight="1" x14ac:dyDescent="0.35">
      <c r="A235" s="12"/>
      <c r="B235" s="37"/>
      <c r="C235" s="37"/>
      <c r="D235" s="194"/>
      <c r="E235" s="12"/>
      <c r="F235" s="12"/>
      <c r="G235" s="12"/>
      <c r="H235" s="12"/>
      <c r="I235" s="12"/>
      <c r="J235" s="12"/>
      <c r="K235" s="12"/>
      <c r="L235" s="12"/>
      <c r="M235" s="12"/>
      <c r="N235" s="12"/>
      <c r="O235" s="12"/>
      <c r="P235" s="12"/>
      <c r="Q235" s="12"/>
      <c r="R235" s="12"/>
      <c r="S235" s="12"/>
      <c r="T235" s="12"/>
      <c r="U235" s="12"/>
      <c r="V235" s="12"/>
      <c r="W235" s="12"/>
      <c r="X235" s="12"/>
    </row>
    <row r="236" spans="1:24" ht="15.75" customHeight="1" x14ac:dyDescent="0.35">
      <c r="A236" s="437"/>
      <c r="B236" s="438"/>
      <c r="C236" s="438"/>
      <c r="D236" s="437"/>
      <c r="E236" s="437"/>
      <c r="F236" s="437"/>
      <c r="G236" s="437"/>
      <c r="H236" s="437"/>
      <c r="I236" s="437"/>
      <c r="J236" s="437"/>
      <c r="K236" s="437"/>
      <c r="L236" s="437"/>
      <c r="M236" s="437"/>
      <c r="N236" s="437"/>
      <c r="O236" s="437"/>
      <c r="P236" s="437"/>
      <c r="Q236" s="437"/>
      <c r="R236" s="437"/>
      <c r="S236" s="437"/>
      <c r="T236" s="437"/>
      <c r="U236" s="437"/>
      <c r="V236" s="437"/>
      <c r="W236" s="437"/>
      <c r="X236" s="437"/>
    </row>
    <row r="237" spans="1:24" ht="15.75" customHeight="1" x14ac:dyDescent="0.35">
      <c r="A237" s="437"/>
      <c r="B237" s="438"/>
      <c r="C237" s="438"/>
      <c r="D237" s="437"/>
      <c r="E237" s="437"/>
      <c r="F237" s="437"/>
      <c r="G237" s="437"/>
      <c r="H237" s="437"/>
      <c r="I237" s="437"/>
      <c r="J237" s="437"/>
      <c r="K237" s="437"/>
      <c r="L237" s="437"/>
      <c r="M237" s="437"/>
      <c r="N237" s="437"/>
      <c r="O237" s="437"/>
      <c r="P237" s="437"/>
      <c r="Q237" s="437"/>
      <c r="R237" s="437"/>
      <c r="S237" s="437"/>
      <c r="T237" s="437"/>
      <c r="U237" s="437"/>
      <c r="V237" s="437"/>
      <c r="W237" s="437"/>
      <c r="X237" s="437"/>
    </row>
    <row r="238" spans="1:24" ht="15.75" customHeight="1" x14ac:dyDescent="0.35">
      <c r="A238" s="437"/>
      <c r="B238" s="438"/>
      <c r="C238" s="438"/>
      <c r="D238" s="437"/>
      <c r="E238" s="437"/>
      <c r="F238" s="437"/>
      <c r="G238" s="437"/>
      <c r="H238" s="437"/>
      <c r="I238" s="437"/>
      <c r="J238" s="437"/>
      <c r="K238" s="437"/>
      <c r="L238" s="437"/>
      <c r="M238" s="437"/>
      <c r="N238" s="437"/>
      <c r="O238" s="437"/>
      <c r="P238" s="437"/>
      <c r="Q238" s="437"/>
      <c r="R238" s="437"/>
      <c r="S238" s="437"/>
      <c r="T238" s="437"/>
      <c r="U238" s="437"/>
      <c r="V238" s="437"/>
      <c r="W238" s="437"/>
      <c r="X238" s="437"/>
    </row>
    <row r="239" spans="1:24" ht="15.75" customHeight="1" x14ac:dyDescent="0.35">
      <c r="A239" s="437"/>
      <c r="B239" s="438"/>
      <c r="C239" s="438"/>
      <c r="D239" s="437"/>
      <c r="E239" s="437"/>
      <c r="F239" s="437"/>
      <c r="G239" s="437"/>
      <c r="H239" s="437"/>
      <c r="I239" s="437"/>
      <c r="J239" s="437"/>
      <c r="K239" s="437"/>
      <c r="L239" s="437"/>
      <c r="M239" s="437"/>
      <c r="N239" s="437"/>
      <c r="O239" s="437"/>
      <c r="P239" s="437"/>
      <c r="Q239" s="437"/>
      <c r="R239" s="437"/>
      <c r="S239" s="437"/>
      <c r="T239" s="437"/>
      <c r="U239" s="437"/>
      <c r="V239" s="437"/>
      <c r="W239" s="437"/>
      <c r="X239" s="437"/>
    </row>
    <row r="240" spans="1:24" ht="15.75" customHeight="1" x14ac:dyDescent="0.35">
      <c r="A240" s="437"/>
      <c r="B240" s="438"/>
      <c r="C240" s="438"/>
      <c r="D240" s="437"/>
      <c r="E240" s="437"/>
      <c r="F240" s="437"/>
      <c r="G240" s="437"/>
      <c r="H240" s="437"/>
      <c r="I240" s="437"/>
      <c r="J240" s="437"/>
      <c r="K240" s="437"/>
      <c r="L240" s="437"/>
      <c r="M240" s="437"/>
      <c r="N240" s="437"/>
      <c r="O240" s="437"/>
      <c r="P240" s="437"/>
      <c r="Q240" s="437"/>
      <c r="R240" s="437"/>
      <c r="S240" s="437"/>
      <c r="T240" s="437"/>
      <c r="U240" s="437"/>
      <c r="V240" s="437"/>
      <c r="W240" s="437"/>
      <c r="X240" s="437"/>
    </row>
    <row r="241" spans="1:24" ht="15.75" customHeight="1" x14ac:dyDescent="0.35">
      <c r="A241" s="437"/>
      <c r="B241" s="438"/>
      <c r="C241" s="438"/>
      <c r="D241" s="437"/>
      <c r="E241" s="437"/>
      <c r="F241" s="437"/>
      <c r="G241" s="437"/>
      <c r="H241" s="437"/>
      <c r="I241" s="437"/>
      <c r="J241" s="437"/>
      <c r="K241" s="437"/>
      <c r="L241" s="437"/>
      <c r="M241" s="437"/>
      <c r="N241" s="437"/>
      <c r="O241" s="437"/>
      <c r="P241" s="437"/>
      <c r="Q241" s="437"/>
      <c r="R241" s="437"/>
      <c r="S241" s="437"/>
      <c r="T241" s="437"/>
      <c r="U241" s="437"/>
      <c r="V241" s="437"/>
      <c r="W241" s="437"/>
      <c r="X241" s="437"/>
    </row>
    <row r="242" spans="1:24" ht="15.75" customHeight="1" x14ac:dyDescent="0.35">
      <c r="A242" s="437"/>
      <c r="B242" s="438"/>
      <c r="C242" s="438"/>
      <c r="D242" s="437"/>
      <c r="E242" s="437"/>
      <c r="F242" s="437"/>
      <c r="G242" s="437"/>
      <c r="H242" s="437"/>
      <c r="I242" s="437"/>
      <c r="J242" s="437"/>
      <c r="K242" s="437"/>
      <c r="L242" s="437"/>
      <c r="M242" s="437"/>
      <c r="N242" s="437"/>
      <c r="O242" s="437"/>
      <c r="P242" s="437"/>
      <c r="Q242" s="437"/>
      <c r="R242" s="437"/>
      <c r="S242" s="437"/>
      <c r="T242" s="437"/>
      <c r="U242" s="437"/>
      <c r="V242" s="437"/>
      <c r="W242" s="437"/>
      <c r="X242" s="437"/>
    </row>
    <row r="243" spans="1:24" ht="15.75" customHeight="1" x14ac:dyDescent="0.35">
      <c r="A243" s="437"/>
      <c r="B243" s="438"/>
      <c r="C243" s="438"/>
      <c r="D243" s="437"/>
      <c r="E243" s="437"/>
      <c r="F243" s="437"/>
      <c r="G243" s="437"/>
      <c r="H243" s="437"/>
      <c r="I243" s="437"/>
      <c r="J243" s="437"/>
      <c r="K243" s="437"/>
      <c r="L243" s="437"/>
      <c r="M243" s="437"/>
      <c r="N243" s="437"/>
      <c r="O243" s="437"/>
      <c r="P243" s="437"/>
      <c r="Q243" s="437"/>
      <c r="R243" s="437"/>
      <c r="S243" s="437"/>
      <c r="T243" s="437"/>
      <c r="U243" s="437"/>
      <c r="V243" s="437"/>
      <c r="W243" s="437"/>
      <c r="X243" s="437"/>
    </row>
    <row r="244" spans="1:24" ht="15.75" customHeight="1" x14ac:dyDescent="0.35">
      <c r="A244" s="437"/>
      <c r="B244" s="438"/>
      <c r="C244" s="438"/>
      <c r="D244" s="437"/>
      <c r="E244" s="437"/>
      <c r="F244" s="437"/>
      <c r="G244" s="437"/>
      <c r="H244" s="437"/>
      <c r="I244" s="437"/>
      <c r="J244" s="437"/>
      <c r="K244" s="437"/>
      <c r="L244" s="437"/>
      <c r="M244" s="437"/>
      <c r="N244" s="437"/>
      <c r="O244" s="437"/>
      <c r="P244" s="437"/>
      <c r="Q244" s="437"/>
      <c r="R244" s="437"/>
      <c r="S244" s="437"/>
      <c r="T244" s="437"/>
      <c r="U244" s="437"/>
      <c r="V244" s="437"/>
      <c r="W244" s="437"/>
      <c r="X244" s="437"/>
    </row>
    <row r="245" spans="1:24" ht="15.75" customHeight="1" x14ac:dyDescent="0.35">
      <c r="A245" s="437"/>
      <c r="B245" s="438"/>
      <c r="C245" s="438"/>
      <c r="D245" s="437"/>
      <c r="E245" s="437"/>
      <c r="F245" s="437"/>
      <c r="G245" s="437"/>
      <c r="H245" s="437"/>
      <c r="I245" s="437"/>
      <c r="J245" s="437"/>
      <c r="K245" s="437"/>
      <c r="L245" s="437"/>
      <c r="M245" s="437"/>
      <c r="N245" s="437"/>
      <c r="O245" s="437"/>
      <c r="P245" s="437"/>
      <c r="Q245" s="437"/>
      <c r="R245" s="437"/>
      <c r="S245" s="437"/>
      <c r="T245" s="437"/>
      <c r="U245" s="437"/>
      <c r="V245" s="437"/>
      <c r="W245" s="437"/>
      <c r="X245" s="437"/>
    </row>
    <row r="246" spans="1:24" ht="15.75" customHeight="1" x14ac:dyDescent="0.35">
      <c r="A246" s="437"/>
      <c r="B246" s="438"/>
      <c r="C246" s="438"/>
      <c r="D246" s="437"/>
      <c r="E246" s="437"/>
      <c r="F246" s="437"/>
      <c r="G246" s="437"/>
      <c r="H246" s="437"/>
      <c r="I246" s="437"/>
      <c r="J246" s="437"/>
      <c r="K246" s="437"/>
      <c r="L246" s="437"/>
      <c r="M246" s="437"/>
      <c r="N246" s="437"/>
      <c r="O246" s="437"/>
      <c r="P246" s="437"/>
      <c r="Q246" s="437"/>
      <c r="R246" s="437"/>
      <c r="S246" s="437"/>
      <c r="T246" s="437"/>
      <c r="U246" s="437"/>
      <c r="V246" s="437"/>
      <c r="W246" s="437"/>
      <c r="X246" s="437"/>
    </row>
    <row r="247" spans="1:24" ht="15.75" customHeight="1" x14ac:dyDescent="0.35">
      <c r="A247" s="437"/>
      <c r="B247" s="438"/>
      <c r="C247" s="438"/>
      <c r="D247" s="437"/>
      <c r="E247" s="437"/>
      <c r="F247" s="437"/>
      <c r="G247" s="437"/>
      <c r="H247" s="437"/>
      <c r="I247" s="437"/>
      <c r="J247" s="437"/>
      <c r="K247" s="437"/>
      <c r="L247" s="437"/>
      <c r="M247" s="437"/>
      <c r="N247" s="437"/>
      <c r="O247" s="437"/>
      <c r="P247" s="437"/>
      <c r="Q247" s="437"/>
      <c r="R247" s="437"/>
      <c r="S247" s="437"/>
      <c r="T247" s="437"/>
      <c r="U247" s="437"/>
      <c r="V247" s="437"/>
      <c r="W247" s="437"/>
      <c r="X247" s="437"/>
    </row>
    <row r="248" spans="1:24" ht="15.75" customHeight="1" x14ac:dyDescent="0.35">
      <c r="A248" s="437"/>
      <c r="B248" s="438"/>
      <c r="C248" s="438"/>
      <c r="D248" s="437"/>
      <c r="E248" s="437"/>
      <c r="F248" s="437"/>
      <c r="G248" s="437"/>
      <c r="H248" s="437"/>
      <c r="I248" s="437"/>
      <c r="J248" s="437"/>
      <c r="K248" s="437"/>
      <c r="L248" s="437"/>
      <c r="M248" s="437"/>
      <c r="N248" s="437"/>
      <c r="O248" s="437"/>
      <c r="P248" s="437"/>
      <c r="Q248" s="437"/>
      <c r="R248" s="437"/>
      <c r="S248" s="437"/>
      <c r="T248" s="437"/>
      <c r="U248" s="437"/>
      <c r="V248" s="437"/>
      <c r="W248" s="437"/>
      <c r="X248" s="437"/>
    </row>
    <row r="249" spans="1:24" ht="15.75" customHeight="1" x14ac:dyDescent="0.35">
      <c r="A249" s="437"/>
      <c r="B249" s="438"/>
      <c r="C249" s="438"/>
      <c r="D249" s="437"/>
      <c r="E249" s="437"/>
      <c r="F249" s="437"/>
      <c r="G249" s="437"/>
      <c r="H249" s="437"/>
      <c r="I249" s="437"/>
      <c r="J249" s="437"/>
      <c r="K249" s="437"/>
      <c r="L249" s="437"/>
      <c r="M249" s="437"/>
      <c r="N249" s="437"/>
      <c r="O249" s="437"/>
      <c r="P249" s="437"/>
      <c r="Q249" s="437"/>
      <c r="R249" s="437"/>
      <c r="S249" s="437"/>
      <c r="T249" s="437"/>
      <c r="U249" s="437"/>
      <c r="V249" s="437"/>
      <c r="W249" s="437"/>
      <c r="X249" s="437"/>
    </row>
    <row r="250" spans="1:24" ht="15.75" customHeight="1" x14ac:dyDescent="0.35">
      <c r="A250" s="437"/>
      <c r="B250" s="438"/>
      <c r="C250" s="438"/>
      <c r="D250" s="437"/>
      <c r="E250" s="437"/>
      <c r="F250" s="437"/>
      <c r="G250" s="437"/>
      <c r="H250" s="437"/>
      <c r="I250" s="437"/>
      <c r="J250" s="437"/>
      <c r="K250" s="437"/>
      <c r="L250" s="437"/>
      <c r="M250" s="437"/>
      <c r="N250" s="437"/>
      <c r="O250" s="437"/>
      <c r="P250" s="437"/>
      <c r="Q250" s="437"/>
      <c r="R250" s="437"/>
      <c r="S250" s="437"/>
      <c r="T250" s="437"/>
      <c r="U250" s="437"/>
      <c r="V250" s="437"/>
      <c r="W250" s="437"/>
      <c r="X250" s="437"/>
    </row>
    <row r="251" spans="1:24" ht="15.75" customHeight="1" x14ac:dyDescent="0.35">
      <c r="A251" s="437"/>
      <c r="B251" s="438"/>
      <c r="C251" s="438"/>
      <c r="D251" s="437"/>
      <c r="E251" s="437"/>
      <c r="F251" s="437"/>
      <c r="G251" s="437"/>
      <c r="H251" s="437"/>
      <c r="I251" s="437"/>
      <c r="J251" s="437"/>
      <c r="K251" s="437"/>
      <c r="L251" s="437"/>
      <c r="M251" s="437"/>
      <c r="N251" s="437"/>
      <c r="O251" s="437"/>
      <c r="P251" s="437"/>
      <c r="Q251" s="437"/>
      <c r="R251" s="437"/>
      <c r="S251" s="437"/>
      <c r="T251" s="437"/>
      <c r="U251" s="437"/>
      <c r="V251" s="437"/>
      <c r="W251" s="437"/>
      <c r="X251" s="437"/>
    </row>
    <row r="252" spans="1:24" ht="15.75" customHeight="1" x14ac:dyDescent="0.35">
      <c r="A252" s="437"/>
      <c r="B252" s="438"/>
      <c r="C252" s="438"/>
      <c r="D252" s="437"/>
      <c r="E252" s="437"/>
      <c r="F252" s="437"/>
      <c r="G252" s="437"/>
      <c r="H252" s="437"/>
      <c r="I252" s="437"/>
      <c r="J252" s="437"/>
      <c r="K252" s="437"/>
      <c r="L252" s="437"/>
      <c r="M252" s="437"/>
      <c r="N252" s="437"/>
      <c r="O252" s="437"/>
      <c r="P252" s="437"/>
      <c r="Q252" s="437"/>
      <c r="R252" s="437"/>
      <c r="S252" s="437"/>
      <c r="T252" s="437"/>
      <c r="U252" s="437"/>
      <c r="V252" s="437"/>
      <c r="W252" s="437"/>
      <c r="X252" s="437"/>
    </row>
    <row r="253" spans="1:24" ht="15.75" customHeight="1" x14ac:dyDescent="0.35">
      <c r="A253" s="437"/>
      <c r="B253" s="438"/>
      <c r="C253" s="438"/>
      <c r="D253" s="437"/>
      <c r="E253" s="437"/>
      <c r="F253" s="437"/>
      <c r="G253" s="437"/>
      <c r="H253" s="437"/>
      <c r="I253" s="437"/>
      <c r="J253" s="437"/>
      <c r="K253" s="437"/>
      <c r="L253" s="437"/>
      <c r="M253" s="437"/>
      <c r="N253" s="437"/>
      <c r="O253" s="437"/>
      <c r="P253" s="437"/>
      <c r="Q253" s="437"/>
      <c r="R253" s="437"/>
      <c r="S253" s="437"/>
      <c r="T253" s="437"/>
      <c r="U253" s="437"/>
      <c r="V253" s="437"/>
      <c r="W253" s="437"/>
      <c r="X253" s="437"/>
    </row>
    <row r="254" spans="1:24" ht="15.75" customHeight="1" x14ac:dyDescent="0.35">
      <c r="A254" s="437"/>
      <c r="B254" s="438"/>
      <c r="C254" s="438"/>
      <c r="D254" s="437"/>
      <c r="E254" s="437"/>
      <c r="F254" s="437"/>
      <c r="G254" s="437"/>
      <c r="H254" s="437"/>
      <c r="I254" s="437"/>
      <c r="J254" s="437"/>
      <c r="K254" s="437"/>
      <c r="L254" s="437"/>
      <c r="M254" s="437"/>
      <c r="N254" s="437"/>
      <c r="O254" s="437"/>
      <c r="P254" s="437"/>
      <c r="Q254" s="437"/>
      <c r="R254" s="437"/>
      <c r="S254" s="437"/>
      <c r="T254" s="437"/>
      <c r="U254" s="437"/>
      <c r="V254" s="437"/>
      <c r="W254" s="437"/>
      <c r="X254" s="437"/>
    </row>
    <row r="255" spans="1:24" ht="15.75" customHeight="1" x14ac:dyDescent="0.35">
      <c r="A255" s="437"/>
      <c r="B255" s="438"/>
      <c r="C255" s="438"/>
      <c r="D255" s="437"/>
      <c r="E255" s="437"/>
      <c r="F255" s="437"/>
      <c r="G255" s="437"/>
      <c r="H255" s="437"/>
      <c r="I255" s="437"/>
      <c r="J255" s="437"/>
      <c r="K255" s="437"/>
      <c r="L255" s="437"/>
      <c r="M255" s="437"/>
      <c r="N255" s="437"/>
      <c r="O255" s="437"/>
      <c r="P255" s="437"/>
      <c r="Q255" s="437"/>
      <c r="R255" s="437"/>
      <c r="S255" s="437"/>
      <c r="T255" s="437"/>
      <c r="U255" s="437"/>
      <c r="V255" s="437"/>
      <c r="W255" s="437"/>
      <c r="X255" s="437"/>
    </row>
    <row r="256" spans="1:24" ht="15.75" customHeight="1" x14ac:dyDescent="0.35">
      <c r="A256" s="437"/>
      <c r="B256" s="438"/>
      <c r="C256" s="438"/>
      <c r="D256" s="437"/>
      <c r="E256" s="437"/>
      <c r="F256" s="437"/>
      <c r="G256" s="437"/>
      <c r="H256" s="437"/>
      <c r="I256" s="437"/>
      <c r="J256" s="437"/>
      <c r="K256" s="437"/>
      <c r="L256" s="437"/>
      <c r="M256" s="437"/>
      <c r="N256" s="437"/>
      <c r="O256" s="437"/>
      <c r="P256" s="437"/>
      <c r="Q256" s="437"/>
      <c r="R256" s="437"/>
      <c r="S256" s="437"/>
      <c r="T256" s="437"/>
      <c r="U256" s="437"/>
      <c r="V256" s="437"/>
      <c r="W256" s="437"/>
      <c r="X256" s="437"/>
    </row>
    <row r="257" spans="1:24" ht="15.75" customHeight="1" x14ac:dyDescent="0.35">
      <c r="A257" s="437"/>
      <c r="B257" s="438"/>
      <c r="C257" s="438"/>
      <c r="D257" s="437"/>
      <c r="E257" s="437"/>
      <c r="F257" s="437"/>
      <c r="G257" s="437"/>
      <c r="H257" s="437"/>
      <c r="I257" s="437"/>
      <c r="J257" s="437"/>
      <c r="K257" s="437"/>
      <c r="L257" s="437"/>
      <c r="M257" s="437"/>
      <c r="N257" s="437"/>
      <c r="O257" s="437"/>
      <c r="P257" s="437"/>
      <c r="Q257" s="437"/>
      <c r="R257" s="437"/>
      <c r="S257" s="437"/>
      <c r="T257" s="437"/>
      <c r="U257" s="437"/>
      <c r="V257" s="437"/>
      <c r="W257" s="437"/>
      <c r="X257" s="437"/>
    </row>
    <row r="258" spans="1:24" ht="15.75" customHeight="1" x14ac:dyDescent="0.35">
      <c r="A258" s="437"/>
      <c r="B258" s="438"/>
      <c r="C258" s="438"/>
      <c r="D258" s="437"/>
      <c r="E258" s="437"/>
      <c r="F258" s="437"/>
      <c r="G258" s="437"/>
      <c r="H258" s="437"/>
      <c r="I258" s="437"/>
      <c r="J258" s="437"/>
      <c r="K258" s="437"/>
      <c r="L258" s="437"/>
      <c r="M258" s="437"/>
      <c r="N258" s="437"/>
      <c r="O258" s="437"/>
      <c r="P258" s="437"/>
      <c r="Q258" s="437"/>
      <c r="R258" s="437"/>
      <c r="S258" s="437"/>
      <c r="T258" s="437"/>
      <c r="U258" s="437"/>
      <c r="V258" s="437"/>
      <c r="W258" s="437"/>
      <c r="X258" s="437"/>
    </row>
    <row r="259" spans="1:24" ht="15.75" customHeight="1" x14ac:dyDescent="0.35">
      <c r="A259" s="437"/>
      <c r="B259" s="438"/>
      <c r="C259" s="438"/>
      <c r="D259" s="437"/>
      <c r="E259" s="437"/>
      <c r="F259" s="437"/>
      <c r="G259" s="437"/>
      <c r="H259" s="437"/>
      <c r="I259" s="437"/>
      <c r="J259" s="437"/>
      <c r="K259" s="437"/>
      <c r="L259" s="437"/>
      <c r="M259" s="437"/>
      <c r="N259" s="437"/>
      <c r="O259" s="437"/>
      <c r="P259" s="437"/>
      <c r="Q259" s="437"/>
      <c r="R259" s="437"/>
      <c r="S259" s="437"/>
      <c r="T259" s="437"/>
      <c r="U259" s="437"/>
      <c r="V259" s="437"/>
      <c r="W259" s="437"/>
      <c r="X259" s="437"/>
    </row>
    <row r="260" spans="1:24" ht="15.75" customHeight="1" x14ac:dyDescent="0.35">
      <c r="A260" s="437"/>
      <c r="B260" s="438"/>
      <c r="C260" s="438"/>
      <c r="D260" s="437"/>
      <c r="E260" s="437"/>
      <c r="F260" s="437"/>
      <c r="G260" s="437"/>
      <c r="H260" s="437"/>
      <c r="I260" s="437"/>
      <c r="J260" s="437"/>
      <c r="K260" s="437"/>
      <c r="L260" s="437"/>
      <c r="M260" s="437"/>
      <c r="N260" s="437"/>
      <c r="O260" s="437"/>
      <c r="P260" s="437"/>
      <c r="Q260" s="437"/>
      <c r="R260" s="437"/>
      <c r="S260" s="437"/>
      <c r="T260" s="437"/>
      <c r="U260" s="437"/>
      <c r="V260" s="437"/>
      <c r="W260" s="437"/>
      <c r="X260" s="437"/>
    </row>
    <row r="261" spans="1:24" ht="15.75" customHeight="1" x14ac:dyDescent="0.35">
      <c r="A261" s="437"/>
      <c r="B261" s="438"/>
      <c r="C261" s="438"/>
      <c r="D261" s="437"/>
      <c r="E261" s="437"/>
      <c r="F261" s="437"/>
      <c r="G261" s="437"/>
      <c r="H261" s="437"/>
      <c r="I261" s="437"/>
      <c r="J261" s="437"/>
      <c r="K261" s="437"/>
      <c r="L261" s="437"/>
      <c r="M261" s="437"/>
      <c r="N261" s="437"/>
      <c r="O261" s="437"/>
      <c r="P261" s="437"/>
      <c r="Q261" s="437"/>
      <c r="R261" s="437"/>
      <c r="S261" s="437"/>
      <c r="T261" s="437"/>
      <c r="U261" s="437"/>
      <c r="V261" s="437"/>
      <c r="W261" s="437"/>
      <c r="X261" s="437"/>
    </row>
    <row r="262" spans="1:24" ht="15.75" customHeight="1" x14ac:dyDescent="0.35">
      <c r="A262" s="437"/>
      <c r="B262" s="438"/>
      <c r="C262" s="438"/>
      <c r="D262" s="437"/>
      <c r="E262" s="437"/>
      <c r="F262" s="437"/>
      <c r="G262" s="437"/>
      <c r="H262" s="437"/>
      <c r="I262" s="437"/>
      <c r="J262" s="437"/>
      <c r="K262" s="437"/>
      <c r="L262" s="437"/>
      <c r="M262" s="437"/>
      <c r="N262" s="437"/>
      <c r="O262" s="437"/>
      <c r="P262" s="437"/>
      <c r="Q262" s="437"/>
      <c r="R262" s="437"/>
      <c r="S262" s="437"/>
      <c r="T262" s="437"/>
      <c r="U262" s="437"/>
      <c r="V262" s="437"/>
      <c r="W262" s="437"/>
      <c r="X262" s="437"/>
    </row>
    <row r="263" spans="1:24" ht="15.75" customHeight="1" x14ac:dyDescent="0.35">
      <c r="A263" s="437"/>
      <c r="B263" s="438"/>
      <c r="C263" s="438"/>
      <c r="D263" s="437"/>
      <c r="E263" s="437"/>
      <c r="F263" s="437"/>
      <c r="G263" s="437"/>
      <c r="H263" s="437"/>
      <c r="I263" s="437"/>
      <c r="J263" s="437"/>
      <c r="K263" s="437"/>
      <c r="L263" s="437"/>
      <c r="M263" s="437"/>
      <c r="N263" s="437"/>
      <c r="O263" s="437"/>
      <c r="P263" s="437"/>
      <c r="Q263" s="437"/>
      <c r="R263" s="437"/>
      <c r="S263" s="437"/>
      <c r="T263" s="437"/>
      <c r="U263" s="437"/>
      <c r="V263" s="437"/>
      <c r="W263" s="437"/>
      <c r="X263" s="437"/>
    </row>
    <row r="264" spans="1:24" ht="15.75" customHeight="1" x14ac:dyDescent="0.35">
      <c r="A264" s="437"/>
      <c r="B264" s="438"/>
      <c r="C264" s="438"/>
      <c r="D264" s="437"/>
      <c r="E264" s="437"/>
      <c r="F264" s="437"/>
      <c r="G264" s="437"/>
      <c r="H264" s="437"/>
      <c r="I264" s="437"/>
      <c r="J264" s="437"/>
      <c r="K264" s="437"/>
      <c r="L264" s="437"/>
      <c r="M264" s="437"/>
      <c r="N264" s="437"/>
      <c r="O264" s="437"/>
      <c r="P264" s="437"/>
      <c r="Q264" s="437"/>
      <c r="R264" s="437"/>
      <c r="S264" s="437"/>
      <c r="T264" s="437"/>
      <c r="U264" s="437"/>
      <c r="V264" s="437"/>
      <c r="W264" s="437"/>
      <c r="X264" s="437"/>
    </row>
    <row r="265" spans="1:24" ht="15.75" customHeight="1" x14ac:dyDescent="0.35">
      <c r="A265" s="437"/>
      <c r="B265" s="438"/>
      <c r="C265" s="438"/>
      <c r="D265" s="437"/>
      <c r="E265" s="437"/>
      <c r="F265" s="437"/>
      <c r="G265" s="437"/>
      <c r="H265" s="437"/>
      <c r="I265" s="437"/>
      <c r="J265" s="437"/>
      <c r="K265" s="437"/>
      <c r="L265" s="437"/>
      <c r="M265" s="437"/>
      <c r="N265" s="437"/>
      <c r="O265" s="437"/>
      <c r="P265" s="437"/>
      <c r="Q265" s="437"/>
      <c r="R265" s="437"/>
      <c r="S265" s="437"/>
      <c r="T265" s="437"/>
      <c r="U265" s="437"/>
      <c r="V265" s="437"/>
      <c r="W265" s="437"/>
      <c r="X265" s="437"/>
    </row>
    <row r="266" spans="1:24" ht="15.75" customHeight="1" x14ac:dyDescent="0.35">
      <c r="A266" s="437"/>
      <c r="B266" s="438"/>
      <c r="C266" s="438"/>
      <c r="D266" s="437"/>
      <c r="E266" s="437"/>
      <c r="F266" s="437"/>
      <c r="G266" s="437"/>
      <c r="H266" s="437"/>
      <c r="I266" s="437"/>
      <c r="J266" s="437"/>
      <c r="K266" s="437"/>
      <c r="L266" s="437"/>
      <c r="M266" s="437"/>
      <c r="N266" s="437"/>
      <c r="O266" s="437"/>
      <c r="P266" s="437"/>
      <c r="Q266" s="437"/>
      <c r="R266" s="437"/>
      <c r="S266" s="437"/>
      <c r="T266" s="437"/>
      <c r="U266" s="437"/>
      <c r="V266" s="437"/>
      <c r="W266" s="437"/>
      <c r="X266" s="437"/>
    </row>
    <row r="267" spans="1:24" ht="15.75" customHeight="1" x14ac:dyDescent="0.35">
      <c r="A267" s="437"/>
      <c r="B267" s="438"/>
      <c r="C267" s="438"/>
      <c r="D267" s="437"/>
      <c r="E267" s="437"/>
      <c r="F267" s="437"/>
      <c r="G267" s="437"/>
      <c r="H267" s="437"/>
      <c r="I267" s="437"/>
      <c r="J267" s="437"/>
      <c r="K267" s="437"/>
      <c r="L267" s="437"/>
      <c r="M267" s="437"/>
      <c r="N267" s="437"/>
      <c r="O267" s="437"/>
      <c r="P267" s="437"/>
      <c r="Q267" s="437"/>
      <c r="R267" s="437"/>
      <c r="S267" s="437"/>
      <c r="T267" s="437"/>
      <c r="U267" s="437"/>
      <c r="V267" s="437"/>
      <c r="W267" s="437"/>
      <c r="X267" s="437"/>
    </row>
    <row r="268" spans="1:24" ht="15.75" customHeight="1" x14ac:dyDescent="0.35">
      <c r="A268" s="437"/>
      <c r="B268" s="438"/>
      <c r="C268" s="438"/>
      <c r="D268" s="437"/>
      <c r="E268" s="437"/>
      <c r="F268" s="437"/>
      <c r="G268" s="437"/>
      <c r="H268" s="437"/>
      <c r="I268" s="437"/>
      <c r="J268" s="437"/>
      <c r="K268" s="437"/>
      <c r="L268" s="437"/>
      <c r="M268" s="437"/>
      <c r="N268" s="437"/>
      <c r="O268" s="437"/>
      <c r="P268" s="437"/>
      <c r="Q268" s="437"/>
      <c r="R268" s="437"/>
      <c r="S268" s="437"/>
      <c r="T268" s="437"/>
      <c r="U268" s="437"/>
      <c r="V268" s="437"/>
      <c r="W268" s="437"/>
      <c r="X268" s="437"/>
    </row>
    <row r="269" spans="1:24" ht="15.75" customHeight="1" x14ac:dyDescent="0.35">
      <c r="A269" s="437"/>
      <c r="B269" s="438"/>
      <c r="C269" s="438"/>
      <c r="D269" s="437"/>
      <c r="E269" s="437"/>
      <c r="F269" s="437"/>
      <c r="G269" s="437"/>
      <c r="H269" s="437"/>
      <c r="I269" s="437"/>
      <c r="J269" s="437"/>
      <c r="K269" s="437"/>
      <c r="L269" s="437"/>
      <c r="M269" s="437"/>
      <c r="N269" s="437"/>
      <c r="O269" s="437"/>
      <c r="P269" s="437"/>
      <c r="Q269" s="437"/>
      <c r="R269" s="437"/>
      <c r="S269" s="437"/>
      <c r="T269" s="437"/>
      <c r="U269" s="437"/>
      <c r="V269" s="437"/>
      <c r="W269" s="437"/>
      <c r="X269" s="437"/>
    </row>
    <row r="270" spans="1:24" ht="15.75" customHeight="1" x14ac:dyDescent="0.35">
      <c r="A270" s="437"/>
      <c r="B270" s="438"/>
      <c r="C270" s="438"/>
      <c r="D270" s="437"/>
      <c r="E270" s="437"/>
      <c r="F270" s="437"/>
      <c r="G270" s="437"/>
      <c r="H270" s="437"/>
      <c r="I270" s="437"/>
      <c r="J270" s="437"/>
      <c r="K270" s="437"/>
      <c r="L270" s="437"/>
      <c r="M270" s="437"/>
      <c r="N270" s="437"/>
      <c r="O270" s="437"/>
      <c r="P270" s="437"/>
      <c r="Q270" s="437"/>
      <c r="R270" s="437"/>
      <c r="S270" s="437"/>
      <c r="T270" s="437"/>
      <c r="U270" s="437"/>
      <c r="V270" s="437"/>
      <c r="W270" s="437"/>
      <c r="X270" s="437"/>
    </row>
    <row r="271" spans="1:24" ht="15.75" customHeight="1" x14ac:dyDescent="0.35">
      <c r="A271" s="437"/>
      <c r="B271" s="438"/>
      <c r="C271" s="438"/>
      <c r="D271" s="437"/>
      <c r="E271" s="437"/>
      <c r="F271" s="437"/>
      <c r="G271" s="437"/>
      <c r="H271" s="437"/>
      <c r="I271" s="437"/>
      <c r="J271" s="437"/>
      <c r="K271" s="437"/>
      <c r="L271" s="437"/>
      <c r="M271" s="437"/>
      <c r="N271" s="437"/>
      <c r="O271" s="437"/>
      <c r="P271" s="437"/>
      <c r="Q271" s="437"/>
      <c r="R271" s="437"/>
      <c r="S271" s="437"/>
      <c r="T271" s="437"/>
      <c r="U271" s="437"/>
      <c r="V271" s="437"/>
      <c r="W271" s="437"/>
      <c r="X271" s="437"/>
    </row>
    <row r="272" spans="1:24" ht="15.75" customHeight="1" x14ac:dyDescent="0.35">
      <c r="A272" s="437"/>
      <c r="B272" s="438"/>
      <c r="C272" s="438"/>
      <c r="D272" s="437"/>
      <c r="E272" s="437"/>
      <c r="F272" s="437"/>
      <c r="G272" s="437"/>
      <c r="H272" s="437"/>
      <c r="I272" s="437"/>
      <c r="J272" s="437"/>
      <c r="K272" s="437"/>
      <c r="L272" s="437"/>
      <c r="M272" s="437"/>
      <c r="N272" s="437"/>
      <c r="O272" s="437"/>
      <c r="P272" s="437"/>
      <c r="Q272" s="437"/>
      <c r="R272" s="437"/>
      <c r="S272" s="437"/>
      <c r="T272" s="437"/>
      <c r="U272" s="437"/>
      <c r="V272" s="437"/>
      <c r="W272" s="437"/>
      <c r="X272" s="437"/>
    </row>
    <row r="273" spans="1:24" ht="15.75" customHeight="1" x14ac:dyDescent="0.35">
      <c r="A273" s="437"/>
      <c r="B273" s="438"/>
      <c r="C273" s="438"/>
      <c r="D273" s="437"/>
      <c r="E273" s="437"/>
      <c r="F273" s="437"/>
      <c r="G273" s="437"/>
      <c r="H273" s="437"/>
      <c r="I273" s="437"/>
      <c r="J273" s="437"/>
      <c r="K273" s="437"/>
      <c r="L273" s="437"/>
      <c r="M273" s="437"/>
      <c r="N273" s="437"/>
      <c r="O273" s="437"/>
      <c r="P273" s="437"/>
      <c r="Q273" s="437"/>
      <c r="R273" s="437"/>
      <c r="S273" s="437"/>
      <c r="T273" s="437"/>
      <c r="U273" s="437"/>
      <c r="V273" s="437"/>
      <c r="W273" s="437"/>
      <c r="X273" s="437"/>
    </row>
    <row r="274" spans="1:24" ht="15.75" customHeight="1" x14ac:dyDescent="0.35">
      <c r="A274" s="437"/>
      <c r="B274" s="438"/>
      <c r="C274" s="438"/>
      <c r="D274" s="437"/>
      <c r="E274" s="437"/>
      <c r="F274" s="437"/>
      <c r="G274" s="437"/>
      <c r="H274" s="437"/>
      <c r="I274" s="437"/>
      <c r="J274" s="437"/>
      <c r="K274" s="437"/>
      <c r="L274" s="437"/>
      <c r="M274" s="437"/>
      <c r="N274" s="437"/>
      <c r="O274" s="437"/>
      <c r="P274" s="437"/>
      <c r="Q274" s="437"/>
      <c r="R274" s="437"/>
      <c r="S274" s="437"/>
      <c r="T274" s="437"/>
      <c r="U274" s="437"/>
      <c r="V274" s="437"/>
      <c r="W274" s="437"/>
      <c r="X274" s="437"/>
    </row>
    <row r="275" spans="1:24" ht="15.75" customHeight="1" x14ac:dyDescent="0.35">
      <c r="A275" s="437"/>
      <c r="B275" s="438"/>
      <c r="C275" s="438"/>
      <c r="D275" s="437"/>
      <c r="E275" s="437"/>
      <c r="F275" s="437"/>
      <c r="G275" s="437"/>
      <c r="H275" s="437"/>
      <c r="I275" s="437"/>
      <c r="J275" s="437"/>
      <c r="K275" s="437"/>
      <c r="L275" s="437"/>
      <c r="M275" s="437"/>
      <c r="N275" s="437"/>
      <c r="O275" s="437"/>
      <c r="P275" s="437"/>
      <c r="Q275" s="437"/>
      <c r="R275" s="437"/>
      <c r="S275" s="437"/>
      <c r="T275" s="437"/>
      <c r="U275" s="437"/>
      <c r="V275" s="437"/>
      <c r="W275" s="437"/>
      <c r="X275" s="437"/>
    </row>
    <row r="276" spans="1:24" ht="15.75" customHeight="1" x14ac:dyDescent="0.35">
      <c r="A276" s="437"/>
      <c r="B276" s="438"/>
      <c r="C276" s="438"/>
      <c r="D276" s="437"/>
      <c r="E276" s="437"/>
      <c r="F276" s="437"/>
      <c r="G276" s="437"/>
      <c r="H276" s="437"/>
      <c r="I276" s="437"/>
      <c r="J276" s="437"/>
      <c r="K276" s="437"/>
      <c r="L276" s="437"/>
      <c r="M276" s="437"/>
      <c r="N276" s="437"/>
      <c r="O276" s="437"/>
      <c r="P276" s="437"/>
      <c r="Q276" s="437"/>
      <c r="R276" s="437"/>
      <c r="S276" s="437"/>
      <c r="T276" s="437"/>
      <c r="U276" s="437"/>
      <c r="V276" s="437"/>
      <c r="W276" s="437"/>
      <c r="X276" s="437"/>
    </row>
    <row r="277" spans="1:24" ht="15.75" customHeight="1" x14ac:dyDescent="0.35">
      <c r="A277" s="437"/>
      <c r="B277" s="438"/>
      <c r="C277" s="438"/>
      <c r="D277" s="437"/>
      <c r="E277" s="437"/>
      <c r="F277" s="437"/>
      <c r="G277" s="437"/>
      <c r="H277" s="437"/>
      <c r="I277" s="437"/>
      <c r="J277" s="437"/>
      <c r="K277" s="437"/>
      <c r="L277" s="437"/>
      <c r="M277" s="437"/>
      <c r="N277" s="437"/>
      <c r="O277" s="437"/>
      <c r="P277" s="437"/>
      <c r="Q277" s="437"/>
      <c r="R277" s="437"/>
      <c r="S277" s="437"/>
      <c r="T277" s="437"/>
      <c r="U277" s="437"/>
      <c r="V277" s="437"/>
      <c r="W277" s="437"/>
      <c r="X277" s="437"/>
    </row>
    <row r="278" spans="1:24" ht="15.75" customHeight="1" x14ac:dyDescent="0.35">
      <c r="A278" s="437"/>
      <c r="B278" s="438"/>
      <c r="C278" s="438"/>
      <c r="D278" s="437"/>
      <c r="E278" s="437"/>
      <c r="F278" s="437"/>
      <c r="G278" s="437"/>
      <c r="H278" s="437"/>
      <c r="I278" s="437"/>
      <c r="J278" s="437"/>
      <c r="K278" s="437"/>
      <c r="L278" s="437"/>
      <c r="M278" s="437"/>
      <c r="N278" s="437"/>
      <c r="O278" s="437"/>
      <c r="P278" s="437"/>
      <c r="Q278" s="437"/>
      <c r="R278" s="437"/>
      <c r="S278" s="437"/>
      <c r="T278" s="437"/>
      <c r="U278" s="437"/>
      <c r="V278" s="437"/>
      <c r="W278" s="437"/>
      <c r="X278" s="437"/>
    </row>
    <row r="279" spans="1:24" ht="15.75" customHeight="1" x14ac:dyDescent="0.35">
      <c r="A279" s="437"/>
      <c r="B279" s="438"/>
      <c r="C279" s="438"/>
      <c r="D279" s="437"/>
      <c r="E279" s="437"/>
      <c r="F279" s="437"/>
      <c r="G279" s="437"/>
      <c r="H279" s="437"/>
      <c r="I279" s="437"/>
      <c r="J279" s="437"/>
      <c r="K279" s="437"/>
      <c r="L279" s="437"/>
      <c r="M279" s="437"/>
      <c r="N279" s="437"/>
      <c r="O279" s="437"/>
      <c r="P279" s="437"/>
      <c r="Q279" s="437"/>
      <c r="R279" s="437"/>
      <c r="S279" s="437"/>
      <c r="T279" s="437"/>
      <c r="U279" s="437"/>
      <c r="V279" s="437"/>
      <c r="W279" s="437"/>
      <c r="X279" s="437"/>
    </row>
    <row r="280" spans="1:24" ht="15.75" customHeight="1" x14ac:dyDescent="0.35">
      <c r="A280" s="437"/>
      <c r="B280" s="438"/>
      <c r="C280" s="438"/>
      <c r="D280" s="437"/>
      <c r="E280" s="437"/>
      <c r="F280" s="437"/>
      <c r="G280" s="437"/>
      <c r="H280" s="437"/>
      <c r="I280" s="437"/>
      <c r="J280" s="437"/>
      <c r="K280" s="437"/>
      <c r="L280" s="437"/>
      <c r="M280" s="437"/>
      <c r="N280" s="437"/>
      <c r="O280" s="437"/>
      <c r="P280" s="437"/>
      <c r="Q280" s="437"/>
      <c r="R280" s="437"/>
      <c r="S280" s="437"/>
      <c r="T280" s="437"/>
      <c r="U280" s="437"/>
      <c r="V280" s="437"/>
      <c r="W280" s="437"/>
      <c r="X280" s="437"/>
    </row>
    <row r="281" spans="1:24" ht="15.75" customHeight="1" x14ac:dyDescent="0.35">
      <c r="A281" s="437"/>
      <c r="B281" s="438"/>
      <c r="C281" s="438"/>
      <c r="D281" s="437"/>
      <c r="E281" s="437"/>
      <c r="F281" s="437"/>
      <c r="G281" s="437"/>
      <c r="H281" s="437"/>
      <c r="I281" s="437"/>
      <c r="J281" s="437"/>
      <c r="K281" s="437"/>
      <c r="L281" s="437"/>
      <c r="M281" s="437"/>
      <c r="N281" s="437"/>
      <c r="O281" s="437"/>
      <c r="P281" s="437"/>
      <c r="Q281" s="437"/>
      <c r="R281" s="437"/>
      <c r="S281" s="437"/>
      <c r="T281" s="437"/>
      <c r="U281" s="437"/>
      <c r="V281" s="437"/>
      <c r="W281" s="437"/>
      <c r="X281" s="437"/>
    </row>
    <row r="282" spans="1:24" ht="15.75" customHeight="1" x14ac:dyDescent="0.35">
      <c r="A282" s="437"/>
      <c r="B282" s="438"/>
      <c r="C282" s="438"/>
      <c r="D282" s="437"/>
      <c r="E282" s="437"/>
      <c r="F282" s="437"/>
      <c r="G282" s="437"/>
      <c r="H282" s="437"/>
      <c r="I282" s="437"/>
      <c r="J282" s="437"/>
      <c r="K282" s="437"/>
      <c r="L282" s="437"/>
      <c r="M282" s="437"/>
      <c r="N282" s="437"/>
      <c r="O282" s="437"/>
      <c r="P282" s="437"/>
      <c r="Q282" s="437"/>
      <c r="R282" s="437"/>
      <c r="S282" s="437"/>
      <c r="T282" s="437"/>
      <c r="U282" s="437"/>
      <c r="V282" s="437"/>
      <c r="W282" s="437"/>
      <c r="X282" s="437"/>
    </row>
    <row r="283" spans="1:24" ht="15.75" customHeight="1" x14ac:dyDescent="0.35">
      <c r="A283" s="437"/>
      <c r="B283" s="438"/>
      <c r="C283" s="438"/>
      <c r="D283" s="437"/>
      <c r="E283" s="437"/>
      <c r="F283" s="437"/>
      <c r="G283" s="437"/>
      <c r="H283" s="437"/>
      <c r="I283" s="437"/>
      <c r="J283" s="437"/>
      <c r="K283" s="437"/>
      <c r="L283" s="437"/>
      <c r="M283" s="437"/>
      <c r="N283" s="437"/>
      <c r="O283" s="437"/>
      <c r="P283" s="437"/>
      <c r="Q283" s="437"/>
      <c r="R283" s="437"/>
      <c r="S283" s="437"/>
      <c r="T283" s="437"/>
      <c r="U283" s="437"/>
      <c r="V283" s="437"/>
      <c r="W283" s="437"/>
      <c r="X283" s="437"/>
    </row>
    <row r="284" spans="1:24" ht="15.75" customHeight="1" x14ac:dyDescent="0.35">
      <c r="A284" s="437"/>
      <c r="B284" s="438"/>
      <c r="C284" s="438"/>
      <c r="D284" s="437"/>
      <c r="E284" s="437"/>
      <c r="F284" s="437"/>
      <c r="G284" s="437"/>
      <c r="H284" s="437"/>
      <c r="I284" s="437"/>
      <c r="J284" s="437"/>
      <c r="K284" s="437"/>
      <c r="L284" s="437"/>
      <c r="M284" s="437"/>
      <c r="N284" s="437"/>
      <c r="O284" s="437"/>
      <c r="P284" s="437"/>
      <c r="Q284" s="437"/>
      <c r="R284" s="437"/>
      <c r="S284" s="437"/>
      <c r="T284" s="437"/>
      <c r="U284" s="437"/>
      <c r="V284" s="437"/>
      <c r="W284" s="437"/>
      <c r="X284" s="437"/>
    </row>
    <row r="285" spans="1:24" ht="15.75" customHeight="1" x14ac:dyDescent="0.35">
      <c r="A285" s="437"/>
      <c r="B285" s="438"/>
      <c r="C285" s="438"/>
      <c r="D285" s="437"/>
      <c r="E285" s="437"/>
      <c r="F285" s="437"/>
      <c r="G285" s="437"/>
      <c r="H285" s="437"/>
      <c r="I285" s="437"/>
      <c r="J285" s="437"/>
      <c r="K285" s="437"/>
      <c r="L285" s="437"/>
      <c r="M285" s="437"/>
      <c r="N285" s="437"/>
      <c r="O285" s="437"/>
      <c r="P285" s="437"/>
      <c r="Q285" s="437"/>
      <c r="R285" s="437"/>
      <c r="S285" s="437"/>
      <c r="T285" s="437"/>
      <c r="U285" s="437"/>
      <c r="V285" s="437"/>
      <c r="W285" s="437"/>
      <c r="X285" s="437"/>
    </row>
    <row r="286" spans="1:24" ht="15.75" customHeight="1" x14ac:dyDescent="0.35">
      <c r="A286" s="437"/>
      <c r="B286" s="438"/>
      <c r="C286" s="438"/>
      <c r="D286" s="437"/>
      <c r="E286" s="437"/>
      <c r="F286" s="437"/>
      <c r="G286" s="437"/>
      <c r="H286" s="437"/>
      <c r="I286" s="437"/>
      <c r="J286" s="437"/>
      <c r="K286" s="437"/>
      <c r="L286" s="437"/>
      <c r="M286" s="437"/>
      <c r="N286" s="437"/>
      <c r="O286" s="437"/>
      <c r="P286" s="437"/>
      <c r="Q286" s="437"/>
      <c r="R286" s="437"/>
      <c r="S286" s="437"/>
      <c r="T286" s="437"/>
      <c r="U286" s="437"/>
      <c r="V286" s="437"/>
      <c r="W286" s="437"/>
      <c r="X286" s="437"/>
    </row>
    <row r="287" spans="1:24" ht="15.75" customHeight="1" x14ac:dyDescent="0.35">
      <c r="A287" s="437"/>
      <c r="B287" s="438"/>
      <c r="C287" s="438"/>
      <c r="D287" s="437"/>
      <c r="E287" s="437"/>
      <c r="F287" s="437"/>
      <c r="G287" s="437"/>
      <c r="H287" s="437"/>
      <c r="I287" s="437"/>
      <c r="J287" s="437"/>
      <c r="K287" s="437"/>
      <c r="L287" s="437"/>
      <c r="M287" s="437"/>
      <c r="N287" s="437"/>
      <c r="O287" s="437"/>
      <c r="P287" s="437"/>
      <c r="Q287" s="437"/>
      <c r="R287" s="437"/>
      <c r="S287" s="437"/>
      <c r="T287" s="437"/>
      <c r="U287" s="437"/>
      <c r="V287" s="437"/>
      <c r="W287" s="437"/>
      <c r="X287" s="437"/>
    </row>
    <row r="288" spans="1:24" ht="15.75" customHeight="1" x14ac:dyDescent="0.35">
      <c r="A288" s="437"/>
      <c r="B288" s="438"/>
      <c r="C288" s="438"/>
      <c r="D288" s="437"/>
      <c r="E288" s="437"/>
      <c r="F288" s="437"/>
      <c r="G288" s="437"/>
      <c r="H288" s="437"/>
      <c r="I288" s="437"/>
      <c r="J288" s="437"/>
      <c r="K288" s="437"/>
      <c r="L288" s="437"/>
      <c r="M288" s="437"/>
      <c r="N288" s="437"/>
      <c r="O288" s="437"/>
      <c r="P288" s="437"/>
      <c r="Q288" s="437"/>
      <c r="R288" s="437"/>
      <c r="S288" s="437"/>
      <c r="T288" s="437"/>
      <c r="U288" s="437"/>
      <c r="V288" s="437"/>
      <c r="W288" s="437"/>
      <c r="X288" s="437"/>
    </row>
    <row r="289" spans="1:24" ht="15.75" customHeight="1" x14ac:dyDescent="0.35">
      <c r="A289" s="437"/>
      <c r="B289" s="438"/>
      <c r="C289" s="438"/>
      <c r="D289" s="437"/>
      <c r="E289" s="437"/>
      <c r="F289" s="437"/>
      <c r="G289" s="437"/>
      <c r="H289" s="437"/>
      <c r="I289" s="437"/>
      <c r="J289" s="437"/>
      <c r="K289" s="437"/>
      <c r="L289" s="437"/>
      <c r="M289" s="437"/>
      <c r="N289" s="437"/>
      <c r="O289" s="437"/>
      <c r="P289" s="437"/>
      <c r="Q289" s="437"/>
      <c r="R289" s="437"/>
      <c r="S289" s="437"/>
      <c r="T289" s="437"/>
      <c r="U289" s="437"/>
      <c r="V289" s="437"/>
      <c r="W289" s="437"/>
      <c r="X289" s="437"/>
    </row>
    <row r="290" spans="1:24" ht="15.75" customHeight="1" x14ac:dyDescent="0.35">
      <c r="A290" s="437"/>
      <c r="B290" s="438"/>
      <c r="C290" s="438"/>
      <c r="D290" s="437"/>
      <c r="E290" s="437"/>
      <c r="F290" s="437"/>
      <c r="G290" s="437"/>
      <c r="H290" s="437"/>
      <c r="I290" s="437"/>
      <c r="J290" s="437"/>
      <c r="K290" s="437"/>
      <c r="L290" s="437"/>
      <c r="M290" s="437"/>
      <c r="N290" s="437"/>
      <c r="O290" s="437"/>
      <c r="P290" s="437"/>
      <c r="Q290" s="437"/>
      <c r="R290" s="437"/>
      <c r="S290" s="437"/>
      <c r="T290" s="437"/>
      <c r="U290" s="437"/>
      <c r="V290" s="437"/>
      <c r="W290" s="437"/>
      <c r="X290" s="437"/>
    </row>
    <row r="291" spans="1:24" ht="15.75" customHeight="1" x14ac:dyDescent="0.35">
      <c r="A291" s="437"/>
      <c r="B291" s="438"/>
      <c r="C291" s="438"/>
      <c r="D291" s="437"/>
      <c r="E291" s="437"/>
      <c r="F291" s="437"/>
      <c r="G291" s="437"/>
      <c r="H291" s="437"/>
      <c r="I291" s="437"/>
      <c r="J291" s="437"/>
      <c r="K291" s="437"/>
      <c r="L291" s="437"/>
      <c r="M291" s="437"/>
      <c r="N291" s="437"/>
      <c r="O291" s="437"/>
      <c r="P291" s="437"/>
      <c r="Q291" s="437"/>
      <c r="R291" s="437"/>
      <c r="S291" s="437"/>
      <c r="T291" s="437"/>
      <c r="U291" s="437"/>
      <c r="V291" s="437"/>
      <c r="W291" s="437"/>
      <c r="X291" s="437"/>
    </row>
    <row r="292" spans="1:24" ht="15.75" customHeight="1" x14ac:dyDescent="0.35">
      <c r="A292" s="437"/>
      <c r="B292" s="438"/>
      <c r="C292" s="438"/>
      <c r="D292" s="437"/>
      <c r="E292" s="437"/>
      <c r="F292" s="437"/>
      <c r="G292" s="437"/>
      <c r="H292" s="437"/>
      <c r="I292" s="437"/>
      <c r="J292" s="437"/>
      <c r="K292" s="437"/>
      <c r="L292" s="437"/>
      <c r="M292" s="437"/>
      <c r="N292" s="437"/>
      <c r="O292" s="437"/>
      <c r="P292" s="437"/>
      <c r="Q292" s="437"/>
      <c r="R292" s="437"/>
      <c r="S292" s="437"/>
      <c r="T292" s="437"/>
      <c r="U292" s="437"/>
      <c r="V292" s="437"/>
      <c r="W292" s="437"/>
      <c r="X292" s="437"/>
    </row>
    <row r="293" spans="1:24" ht="15.75" customHeight="1" x14ac:dyDescent="0.35">
      <c r="A293" s="437"/>
      <c r="B293" s="438"/>
      <c r="C293" s="438"/>
      <c r="D293" s="437"/>
      <c r="E293" s="437"/>
      <c r="F293" s="437"/>
      <c r="G293" s="437"/>
      <c r="H293" s="437"/>
      <c r="I293" s="437"/>
      <c r="J293" s="437"/>
      <c r="K293" s="437"/>
      <c r="L293" s="437"/>
      <c r="M293" s="437"/>
      <c r="N293" s="437"/>
      <c r="O293" s="437"/>
      <c r="P293" s="437"/>
      <c r="Q293" s="437"/>
      <c r="R293" s="437"/>
      <c r="S293" s="437"/>
      <c r="T293" s="437"/>
      <c r="U293" s="437"/>
      <c r="V293" s="437"/>
      <c r="W293" s="437"/>
      <c r="X293" s="437"/>
    </row>
    <row r="294" spans="1:24" ht="15.75" customHeight="1" x14ac:dyDescent="0.35">
      <c r="A294" s="437"/>
      <c r="B294" s="438"/>
      <c r="C294" s="438"/>
      <c r="D294" s="437"/>
      <c r="E294" s="437"/>
      <c r="F294" s="437"/>
      <c r="G294" s="437"/>
      <c r="H294" s="437"/>
      <c r="I294" s="437"/>
      <c r="J294" s="437"/>
      <c r="K294" s="437"/>
      <c r="L294" s="437"/>
      <c r="M294" s="437"/>
      <c r="N294" s="437"/>
      <c r="O294" s="437"/>
      <c r="P294" s="437"/>
      <c r="Q294" s="437"/>
      <c r="R294" s="437"/>
      <c r="S294" s="437"/>
      <c r="T294" s="437"/>
      <c r="U294" s="437"/>
      <c r="V294" s="437"/>
      <c r="W294" s="437"/>
      <c r="X294" s="437"/>
    </row>
    <row r="295" spans="1:24" ht="15.75" customHeight="1" x14ac:dyDescent="0.35">
      <c r="A295" s="437"/>
      <c r="B295" s="438"/>
      <c r="C295" s="438"/>
      <c r="D295" s="437"/>
      <c r="E295" s="437"/>
      <c r="F295" s="437"/>
      <c r="G295" s="437"/>
      <c r="H295" s="437"/>
      <c r="I295" s="437"/>
      <c r="J295" s="437"/>
      <c r="K295" s="437"/>
      <c r="L295" s="437"/>
      <c r="M295" s="437"/>
      <c r="N295" s="437"/>
      <c r="O295" s="437"/>
      <c r="P295" s="437"/>
      <c r="Q295" s="437"/>
      <c r="R295" s="437"/>
      <c r="S295" s="437"/>
      <c r="T295" s="437"/>
      <c r="U295" s="437"/>
      <c r="V295" s="437"/>
      <c r="W295" s="437"/>
      <c r="X295" s="437"/>
    </row>
    <row r="296" spans="1:24" ht="15.75" customHeight="1" x14ac:dyDescent="0.35">
      <c r="A296" s="437"/>
      <c r="B296" s="438"/>
      <c r="C296" s="438"/>
      <c r="D296" s="437"/>
      <c r="E296" s="437"/>
      <c r="F296" s="437"/>
      <c r="G296" s="437"/>
      <c r="H296" s="437"/>
      <c r="I296" s="437"/>
      <c r="J296" s="437"/>
      <c r="K296" s="437"/>
      <c r="L296" s="437"/>
      <c r="M296" s="437"/>
      <c r="N296" s="437"/>
      <c r="O296" s="437"/>
      <c r="P296" s="437"/>
      <c r="Q296" s="437"/>
      <c r="R296" s="437"/>
      <c r="S296" s="437"/>
      <c r="T296" s="437"/>
      <c r="U296" s="437"/>
      <c r="V296" s="437"/>
      <c r="W296" s="437"/>
      <c r="X296" s="437"/>
    </row>
    <row r="297" spans="1:24" ht="15.75" customHeight="1" x14ac:dyDescent="0.35">
      <c r="A297" s="437"/>
      <c r="B297" s="438"/>
      <c r="C297" s="438"/>
      <c r="D297" s="437"/>
      <c r="E297" s="437"/>
      <c r="F297" s="437"/>
      <c r="G297" s="437"/>
      <c r="H297" s="437"/>
      <c r="I297" s="437"/>
      <c r="J297" s="437"/>
      <c r="K297" s="437"/>
      <c r="L297" s="437"/>
      <c r="M297" s="437"/>
      <c r="N297" s="437"/>
      <c r="O297" s="437"/>
      <c r="P297" s="437"/>
      <c r="Q297" s="437"/>
      <c r="R297" s="437"/>
      <c r="S297" s="437"/>
      <c r="T297" s="437"/>
      <c r="U297" s="437"/>
      <c r="V297" s="437"/>
      <c r="W297" s="437"/>
      <c r="X297" s="437"/>
    </row>
    <row r="298" spans="1:24" ht="15.75" customHeight="1" x14ac:dyDescent="0.35">
      <c r="A298" s="437"/>
      <c r="B298" s="438"/>
      <c r="C298" s="438"/>
      <c r="D298" s="437"/>
      <c r="E298" s="437"/>
      <c r="F298" s="437"/>
      <c r="G298" s="437"/>
      <c r="H298" s="437"/>
      <c r="I298" s="437"/>
      <c r="J298" s="437"/>
      <c r="K298" s="437"/>
      <c r="L298" s="437"/>
      <c r="M298" s="437"/>
      <c r="N298" s="437"/>
      <c r="O298" s="437"/>
      <c r="P298" s="437"/>
      <c r="Q298" s="437"/>
      <c r="R298" s="437"/>
      <c r="S298" s="437"/>
      <c r="T298" s="437"/>
      <c r="U298" s="437"/>
      <c r="V298" s="437"/>
      <c r="W298" s="437"/>
      <c r="X298" s="437"/>
    </row>
    <row r="299" spans="1:24" ht="15.75" customHeight="1" x14ac:dyDescent="0.35">
      <c r="A299" s="437"/>
      <c r="B299" s="438"/>
      <c r="C299" s="438"/>
      <c r="D299" s="437"/>
      <c r="E299" s="437"/>
      <c r="F299" s="437"/>
      <c r="G299" s="437"/>
      <c r="H299" s="437"/>
      <c r="I299" s="437"/>
      <c r="J299" s="437"/>
      <c r="K299" s="437"/>
      <c r="L299" s="437"/>
      <c r="M299" s="437"/>
      <c r="N299" s="437"/>
      <c r="O299" s="437"/>
      <c r="P299" s="437"/>
      <c r="Q299" s="437"/>
      <c r="R299" s="437"/>
      <c r="S299" s="437"/>
      <c r="T299" s="437"/>
      <c r="U299" s="437"/>
      <c r="V299" s="437"/>
      <c r="W299" s="437"/>
      <c r="X299" s="437"/>
    </row>
    <row r="300" spans="1:24" ht="15.75" customHeight="1" x14ac:dyDescent="0.35">
      <c r="A300" s="437"/>
      <c r="B300" s="438"/>
      <c r="C300" s="438"/>
      <c r="D300" s="437"/>
      <c r="E300" s="437"/>
      <c r="F300" s="437"/>
      <c r="G300" s="437"/>
      <c r="H300" s="437"/>
      <c r="I300" s="437"/>
      <c r="J300" s="437"/>
      <c r="K300" s="437"/>
      <c r="L300" s="437"/>
      <c r="M300" s="437"/>
      <c r="N300" s="437"/>
      <c r="O300" s="437"/>
      <c r="P300" s="437"/>
      <c r="Q300" s="437"/>
      <c r="R300" s="437"/>
      <c r="S300" s="437"/>
      <c r="T300" s="437"/>
      <c r="U300" s="437"/>
      <c r="V300" s="437"/>
      <c r="W300" s="437"/>
      <c r="X300" s="437"/>
    </row>
    <row r="301" spans="1:24" ht="15.75" customHeight="1" x14ac:dyDescent="0.35">
      <c r="A301" s="437"/>
      <c r="B301" s="438"/>
      <c r="C301" s="438"/>
      <c r="D301" s="437"/>
      <c r="E301" s="437"/>
      <c r="F301" s="437"/>
      <c r="G301" s="437"/>
      <c r="H301" s="437"/>
      <c r="I301" s="437"/>
      <c r="J301" s="437"/>
      <c r="K301" s="437"/>
      <c r="L301" s="437"/>
      <c r="M301" s="437"/>
      <c r="N301" s="437"/>
      <c r="O301" s="437"/>
      <c r="P301" s="437"/>
      <c r="Q301" s="437"/>
      <c r="R301" s="437"/>
      <c r="S301" s="437"/>
      <c r="T301" s="437"/>
      <c r="U301" s="437"/>
      <c r="V301" s="437"/>
      <c r="W301" s="437"/>
      <c r="X301" s="437"/>
    </row>
    <row r="302" spans="1:24" ht="15.75" customHeight="1" x14ac:dyDescent="0.35">
      <c r="A302" s="437"/>
      <c r="B302" s="438"/>
      <c r="C302" s="438"/>
      <c r="D302" s="437"/>
      <c r="E302" s="437"/>
      <c r="F302" s="437"/>
      <c r="G302" s="437"/>
      <c r="H302" s="437"/>
      <c r="I302" s="437"/>
      <c r="J302" s="437"/>
      <c r="K302" s="437"/>
      <c r="L302" s="437"/>
      <c r="M302" s="437"/>
      <c r="N302" s="437"/>
      <c r="O302" s="437"/>
      <c r="P302" s="437"/>
      <c r="Q302" s="437"/>
      <c r="R302" s="437"/>
      <c r="S302" s="437"/>
      <c r="T302" s="437"/>
      <c r="U302" s="437"/>
      <c r="V302" s="437"/>
      <c r="W302" s="437"/>
      <c r="X302" s="437"/>
    </row>
    <row r="303" spans="1:24" ht="15.75" customHeight="1" x14ac:dyDescent="0.35">
      <c r="A303" s="437"/>
      <c r="B303" s="438"/>
      <c r="C303" s="438"/>
      <c r="D303" s="437"/>
      <c r="E303" s="437"/>
      <c r="F303" s="437"/>
      <c r="G303" s="437"/>
      <c r="H303" s="437"/>
      <c r="I303" s="437"/>
      <c r="J303" s="437"/>
      <c r="K303" s="437"/>
      <c r="L303" s="437"/>
      <c r="M303" s="437"/>
      <c r="N303" s="437"/>
      <c r="O303" s="437"/>
      <c r="P303" s="437"/>
      <c r="Q303" s="437"/>
      <c r="R303" s="437"/>
      <c r="S303" s="437"/>
      <c r="T303" s="437"/>
      <c r="U303" s="437"/>
      <c r="V303" s="437"/>
      <c r="W303" s="437"/>
      <c r="X303" s="437"/>
    </row>
    <row r="304" spans="1:24" ht="15.75" customHeight="1" x14ac:dyDescent="0.35">
      <c r="A304" s="437"/>
      <c r="B304" s="438"/>
      <c r="C304" s="438"/>
      <c r="D304" s="437"/>
      <c r="E304" s="437"/>
      <c r="F304" s="437"/>
      <c r="G304" s="437"/>
      <c r="H304" s="437"/>
      <c r="I304" s="437"/>
      <c r="J304" s="437"/>
      <c r="K304" s="437"/>
      <c r="L304" s="437"/>
      <c r="M304" s="437"/>
      <c r="N304" s="437"/>
      <c r="O304" s="437"/>
      <c r="P304" s="437"/>
      <c r="Q304" s="437"/>
      <c r="R304" s="437"/>
      <c r="S304" s="437"/>
      <c r="T304" s="437"/>
      <c r="U304" s="437"/>
      <c r="V304" s="437"/>
      <c r="W304" s="437"/>
      <c r="X304" s="437"/>
    </row>
    <row r="305" spans="1:24" ht="15.75" customHeight="1" x14ac:dyDescent="0.35">
      <c r="A305" s="437"/>
      <c r="B305" s="438"/>
      <c r="C305" s="438"/>
      <c r="D305" s="437"/>
      <c r="E305" s="437"/>
      <c r="F305" s="437"/>
      <c r="G305" s="437"/>
      <c r="H305" s="437"/>
      <c r="I305" s="437"/>
      <c r="J305" s="437"/>
      <c r="K305" s="437"/>
      <c r="L305" s="437"/>
      <c r="M305" s="437"/>
      <c r="N305" s="437"/>
      <c r="O305" s="437"/>
      <c r="P305" s="437"/>
      <c r="Q305" s="437"/>
      <c r="R305" s="437"/>
      <c r="S305" s="437"/>
      <c r="T305" s="437"/>
      <c r="U305" s="437"/>
      <c r="V305" s="437"/>
      <c r="W305" s="437"/>
      <c r="X305" s="437"/>
    </row>
    <row r="306" spans="1:24" ht="15.75" customHeight="1" x14ac:dyDescent="0.35">
      <c r="A306" s="437"/>
      <c r="B306" s="438"/>
      <c r="C306" s="438"/>
      <c r="D306" s="437"/>
      <c r="E306" s="437"/>
      <c r="F306" s="437"/>
      <c r="G306" s="437"/>
      <c r="H306" s="437"/>
      <c r="I306" s="437"/>
      <c r="J306" s="437"/>
      <c r="K306" s="437"/>
      <c r="L306" s="437"/>
      <c r="M306" s="437"/>
      <c r="N306" s="437"/>
      <c r="O306" s="437"/>
      <c r="P306" s="437"/>
      <c r="Q306" s="437"/>
      <c r="R306" s="437"/>
      <c r="S306" s="437"/>
      <c r="T306" s="437"/>
      <c r="U306" s="437"/>
      <c r="V306" s="437"/>
      <c r="W306" s="437"/>
      <c r="X306" s="437"/>
    </row>
    <row r="307" spans="1:24" ht="15.75" customHeight="1" x14ac:dyDescent="0.35">
      <c r="A307" s="437"/>
      <c r="B307" s="438"/>
      <c r="C307" s="438"/>
      <c r="D307" s="437"/>
      <c r="E307" s="437"/>
      <c r="F307" s="437"/>
      <c r="G307" s="437"/>
      <c r="H307" s="437"/>
      <c r="I307" s="437"/>
      <c r="J307" s="437"/>
      <c r="K307" s="437"/>
      <c r="L307" s="437"/>
      <c r="M307" s="437"/>
      <c r="N307" s="437"/>
      <c r="O307" s="437"/>
      <c r="P307" s="437"/>
      <c r="Q307" s="437"/>
      <c r="R307" s="437"/>
      <c r="S307" s="437"/>
      <c r="T307" s="437"/>
      <c r="U307" s="437"/>
      <c r="V307" s="437"/>
      <c r="W307" s="437"/>
      <c r="X307" s="437"/>
    </row>
    <row r="308" spans="1:24" ht="15.75" customHeight="1" x14ac:dyDescent="0.35">
      <c r="A308" s="437"/>
      <c r="B308" s="438"/>
      <c r="C308" s="438"/>
      <c r="D308" s="437"/>
      <c r="E308" s="437"/>
      <c r="F308" s="437"/>
      <c r="G308" s="437"/>
      <c r="H308" s="437"/>
      <c r="I308" s="437"/>
      <c r="J308" s="437"/>
      <c r="K308" s="437"/>
      <c r="L308" s="437"/>
      <c r="M308" s="437"/>
      <c r="N308" s="437"/>
      <c r="O308" s="437"/>
      <c r="P308" s="437"/>
      <c r="Q308" s="437"/>
      <c r="R308" s="437"/>
      <c r="S308" s="437"/>
      <c r="T308" s="437"/>
      <c r="U308" s="437"/>
      <c r="V308" s="437"/>
      <c r="W308" s="437"/>
      <c r="X308" s="437"/>
    </row>
    <row r="309" spans="1:24" ht="15.75" customHeight="1" x14ac:dyDescent="0.35">
      <c r="A309" s="437"/>
      <c r="B309" s="438"/>
      <c r="C309" s="438"/>
      <c r="D309" s="437"/>
      <c r="E309" s="437"/>
      <c r="F309" s="437"/>
      <c r="G309" s="437"/>
      <c r="H309" s="437"/>
      <c r="I309" s="437"/>
      <c r="J309" s="437"/>
      <c r="K309" s="437"/>
      <c r="L309" s="437"/>
      <c r="M309" s="437"/>
      <c r="N309" s="437"/>
      <c r="O309" s="437"/>
      <c r="P309" s="437"/>
      <c r="Q309" s="437"/>
      <c r="R309" s="437"/>
      <c r="S309" s="437"/>
      <c r="T309" s="437"/>
      <c r="U309" s="437"/>
      <c r="V309" s="437"/>
      <c r="W309" s="437"/>
      <c r="X309" s="437"/>
    </row>
    <row r="310" spans="1:24" ht="15.75" customHeight="1" x14ac:dyDescent="0.35">
      <c r="A310" s="437"/>
      <c r="B310" s="438"/>
      <c r="C310" s="438"/>
      <c r="D310" s="437"/>
      <c r="E310" s="437"/>
      <c r="F310" s="437"/>
      <c r="G310" s="437"/>
      <c r="H310" s="437"/>
      <c r="I310" s="437"/>
      <c r="J310" s="437"/>
      <c r="K310" s="437"/>
      <c r="L310" s="437"/>
      <c r="M310" s="437"/>
      <c r="N310" s="437"/>
      <c r="O310" s="437"/>
      <c r="P310" s="437"/>
      <c r="Q310" s="437"/>
      <c r="R310" s="437"/>
      <c r="S310" s="437"/>
      <c r="T310" s="437"/>
      <c r="U310" s="437"/>
      <c r="V310" s="437"/>
      <c r="W310" s="437"/>
      <c r="X310" s="437"/>
    </row>
    <row r="311" spans="1:24" ht="15.75" customHeight="1" x14ac:dyDescent="0.35">
      <c r="A311" s="437"/>
      <c r="B311" s="438"/>
      <c r="C311" s="438"/>
      <c r="D311" s="437"/>
      <c r="E311" s="437"/>
      <c r="F311" s="437"/>
      <c r="G311" s="437"/>
      <c r="H311" s="437"/>
      <c r="I311" s="437"/>
      <c r="J311" s="437"/>
      <c r="K311" s="437"/>
      <c r="L311" s="437"/>
      <c r="M311" s="437"/>
      <c r="N311" s="437"/>
      <c r="O311" s="437"/>
      <c r="P311" s="437"/>
      <c r="Q311" s="437"/>
      <c r="R311" s="437"/>
      <c r="S311" s="437"/>
      <c r="T311" s="437"/>
      <c r="U311" s="437"/>
      <c r="V311" s="437"/>
      <c r="W311" s="437"/>
      <c r="X311" s="437"/>
    </row>
    <row r="312" spans="1:24" ht="15.75" customHeight="1" x14ac:dyDescent="0.35">
      <c r="A312" s="437"/>
      <c r="B312" s="438"/>
      <c r="C312" s="438"/>
      <c r="D312" s="437"/>
      <c r="E312" s="437"/>
      <c r="F312" s="437"/>
      <c r="G312" s="437"/>
      <c r="H312" s="437"/>
      <c r="I312" s="437"/>
      <c r="J312" s="437"/>
      <c r="K312" s="437"/>
      <c r="L312" s="437"/>
      <c r="M312" s="437"/>
      <c r="N312" s="437"/>
      <c r="O312" s="437"/>
      <c r="P312" s="437"/>
      <c r="Q312" s="437"/>
      <c r="R312" s="437"/>
      <c r="S312" s="437"/>
      <c r="T312" s="437"/>
      <c r="U312" s="437"/>
      <c r="V312" s="437"/>
      <c r="W312" s="437"/>
      <c r="X312" s="437"/>
    </row>
    <row r="313" spans="1:24" ht="15.75" customHeight="1" x14ac:dyDescent="0.35">
      <c r="A313" s="437"/>
      <c r="B313" s="438"/>
      <c r="C313" s="438"/>
      <c r="D313" s="437"/>
      <c r="E313" s="437"/>
      <c r="F313" s="437"/>
      <c r="G313" s="437"/>
      <c r="H313" s="437"/>
      <c r="I313" s="437"/>
      <c r="J313" s="437"/>
      <c r="K313" s="437"/>
      <c r="L313" s="437"/>
      <c r="M313" s="437"/>
      <c r="N313" s="437"/>
      <c r="O313" s="437"/>
      <c r="P313" s="437"/>
      <c r="Q313" s="437"/>
      <c r="R313" s="437"/>
      <c r="S313" s="437"/>
      <c r="T313" s="437"/>
      <c r="U313" s="437"/>
      <c r="V313" s="437"/>
      <c r="W313" s="437"/>
      <c r="X313" s="437"/>
    </row>
    <row r="314" spans="1:24" ht="15.75" customHeight="1" x14ac:dyDescent="0.35">
      <c r="A314" s="437"/>
      <c r="B314" s="438"/>
      <c r="C314" s="438"/>
      <c r="D314" s="437"/>
      <c r="E314" s="437"/>
      <c r="F314" s="437"/>
      <c r="G314" s="437"/>
      <c r="H314" s="437"/>
      <c r="I314" s="437"/>
      <c r="J314" s="437"/>
      <c r="K314" s="437"/>
      <c r="L314" s="437"/>
      <c r="M314" s="437"/>
      <c r="N314" s="437"/>
      <c r="O314" s="437"/>
      <c r="P314" s="437"/>
      <c r="Q314" s="437"/>
      <c r="R314" s="437"/>
      <c r="S314" s="437"/>
      <c r="T314" s="437"/>
      <c r="U314" s="437"/>
      <c r="V314" s="437"/>
      <c r="W314" s="437"/>
      <c r="X314" s="437"/>
    </row>
    <row r="315" spans="1:24" ht="15.75" customHeight="1" x14ac:dyDescent="0.35">
      <c r="A315" s="437"/>
      <c r="B315" s="438"/>
      <c r="C315" s="438"/>
      <c r="D315" s="437"/>
      <c r="E315" s="437"/>
      <c r="F315" s="437"/>
      <c r="G315" s="437"/>
      <c r="H315" s="437"/>
      <c r="I315" s="437"/>
      <c r="J315" s="437"/>
      <c r="K315" s="437"/>
      <c r="L315" s="437"/>
      <c r="M315" s="437"/>
      <c r="N315" s="437"/>
      <c r="O315" s="437"/>
      <c r="P315" s="437"/>
      <c r="Q315" s="437"/>
      <c r="R315" s="437"/>
      <c r="S315" s="437"/>
      <c r="T315" s="437"/>
      <c r="U315" s="437"/>
      <c r="V315" s="437"/>
      <c r="W315" s="437"/>
      <c r="X315" s="437"/>
    </row>
    <row r="316" spans="1:24" ht="15.75" customHeight="1" x14ac:dyDescent="0.35">
      <c r="A316" s="437"/>
      <c r="B316" s="438"/>
      <c r="C316" s="438"/>
      <c r="D316" s="437"/>
      <c r="E316" s="437"/>
      <c r="F316" s="437"/>
      <c r="G316" s="437"/>
      <c r="H316" s="437"/>
      <c r="I316" s="437"/>
      <c r="J316" s="437"/>
      <c r="K316" s="437"/>
      <c r="L316" s="437"/>
      <c r="M316" s="437"/>
      <c r="N316" s="437"/>
      <c r="O316" s="437"/>
      <c r="P316" s="437"/>
      <c r="Q316" s="437"/>
      <c r="R316" s="437"/>
      <c r="S316" s="437"/>
      <c r="T316" s="437"/>
      <c r="U316" s="437"/>
      <c r="V316" s="437"/>
      <c r="W316" s="437"/>
      <c r="X316" s="437"/>
    </row>
    <row r="317" spans="1:24" ht="15.75" customHeight="1" x14ac:dyDescent="0.35">
      <c r="A317" s="437"/>
      <c r="B317" s="438"/>
      <c r="C317" s="438"/>
      <c r="D317" s="437"/>
      <c r="E317" s="437"/>
      <c r="F317" s="437"/>
      <c r="G317" s="437"/>
      <c r="H317" s="437"/>
      <c r="I317" s="437"/>
      <c r="J317" s="437"/>
      <c r="K317" s="437"/>
      <c r="L317" s="437"/>
      <c r="M317" s="437"/>
      <c r="N317" s="437"/>
      <c r="O317" s="437"/>
      <c r="P317" s="437"/>
      <c r="Q317" s="437"/>
      <c r="R317" s="437"/>
      <c r="S317" s="437"/>
      <c r="T317" s="437"/>
      <c r="U317" s="437"/>
      <c r="V317" s="437"/>
      <c r="W317" s="437"/>
      <c r="X317" s="437"/>
    </row>
    <row r="318" spans="1:24" ht="15.75" customHeight="1" x14ac:dyDescent="0.35">
      <c r="A318" s="437"/>
      <c r="B318" s="438"/>
      <c r="C318" s="438"/>
      <c r="D318" s="437"/>
      <c r="E318" s="437"/>
      <c r="F318" s="437"/>
      <c r="G318" s="437"/>
      <c r="H318" s="437"/>
      <c r="I318" s="437"/>
      <c r="J318" s="437"/>
      <c r="K318" s="437"/>
      <c r="L318" s="437"/>
      <c r="M318" s="437"/>
      <c r="N318" s="437"/>
      <c r="O318" s="437"/>
      <c r="P318" s="437"/>
      <c r="Q318" s="437"/>
      <c r="R318" s="437"/>
      <c r="S318" s="437"/>
      <c r="T318" s="437"/>
      <c r="U318" s="437"/>
      <c r="V318" s="437"/>
      <c r="W318" s="437"/>
      <c r="X318" s="437"/>
    </row>
    <row r="319" spans="1:24" ht="15.75" customHeight="1" x14ac:dyDescent="0.35">
      <c r="A319" s="437"/>
      <c r="B319" s="438"/>
      <c r="C319" s="438"/>
      <c r="D319" s="437"/>
      <c r="E319" s="437"/>
      <c r="F319" s="437"/>
      <c r="G319" s="437"/>
      <c r="H319" s="437"/>
      <c r="I319" s="437"/>
      <c r="J319" s="437"/>
      <c r="K319" s="437"/>
      <c r="L319" s="437"/>
      <c r="M319" s="437"/>
      <c r="N319" s="437"/>
      <c r="O319" s="437"/>
      <c r="P319" s="437"/>
      <c r="Q319" s="437"/>
      <c r="R319" s="437"/>
      <c r="S319" s="437"/>
      <c r="T319" s="437"/>
      <c r="U319" s="437"/>
      <c r="V319" s="437"/>
      <c r="W319" s="437"/>
      <c r="X319" s="437"/>
    </row>
    <row r="320" spans="1:24" ht="15.75" customHeight="1" x14ac:dyDescent="0.35">
      <c r="A320" s="437"/>
      <c r="B320" s="438"/>
      <c r="C320" s="438"/>
      <c r="D320" s="437"/>
      <c r="E320" s="437"/>
      <c r="F320" s="437"/>
      <c r="G320" s="437"/>
      <c r="H320" s="437"/>
      <c r="I320" s="437"/>
      <c r="J320" s="437"/>
      <c r="K320" s="437"/>
      <c r="L320" s="437"/>
      <c r="M320" s="437"/>
      <c r="N320" s="437"/>
      <c r="O320" s="437"/>
      <c r="P320" s="437"/>
      <c r="Q320" s="437"/>
      <c r="R320" s="437"/>
      <c r="S320" s="437"/>
      <c r="T320" s="437"/>
      <c r="U320" s="437"/>
      <c r="V320" s="437"/>
      <c r="W320" s="437"/>
      <c r="X320" s="437"/>
    </row>
    <row r="321" spans="1:24" ht="15.75" customHeight="1" x14ac:dyDescent="0.35">
      <c r="A321" s="437"/>
      <c r="B321" s="438"/>
      <c r="C321" s="438"/>
      <c r="D321" s="437"/>
      <c r="E321" s="437"/>
      <c r="F321" s="437"/>
      <c r="G321" s="437"/>
      <c r="H321" s="437"/>
      <c r="I321" s="437"/>
      <c r="J321" s="437"/>
      <c r="K321" s="437"/>
      <c r="L321" s="437"/>
      <c r="M321" s="437"/>
      <c r="N321" s="437"/>
      <c r="O321" s="437"/>
      <c r="P321" s="437"/>
      <c r="Q321" s="437"/>
      <c r="R321" s="437"/>
      <c r="S321" s="437"/>
      <c r="T321" s="437"/>
      <c r="U321" s="437"/>
      <c r="V321" s="437"/>
      <c r="W321" s="437"/>
      <c r="X321" s="437"/>
    </row>
    <row r="322" spans="1:24" ht="15.75" customHeight="1" x14ac:dyDescent="0.35">
      <c r="A322" s="437"/>
      <c r="B322" s="438"/>
      <c r="C322" s="438"/>
      <c r="D322" s="437"/>
      <c r="E322" s="437"/>
      <c r="F322" s="437"/>
      <c r="G322" s="437"/>
      <c r="H322" s="437"/>
      <c r="I322" s="437"/>
      <c r="J322" s="437"/>
      <c r="K322" s="437"/>
      <c r="L322" s="437"/>
      <c r="M322" s="437"/>
      <c r="N322" s="437"/>
      <c r="O322" s="437"/>
      <c r="P322" s="437"/>
      <c r="Q322" s="437"/>
      <c r="R322" s="437"/>
      <c r="S322" s="437"/>
      <c r="T322" s="437"/>
      <c r="U322" s="437"/>
      <c r="V322" s="437"/>
      <c r="W322" s="437"/>
      <c r="X322" s="437"/>
    </row>
    <row r="323" spans="1:24" ht="15.75" customHeight="1" x14ac:dyDescent="0.35">
      <c r="A323" s="437"/>
      <c r="B323" s="438"/>
      <c r="C323" s="438"/>
      <c r="D323" s="437"/>
      <c r="E323" s="437"/>
      <c r="F323" s="437"/>
      <c r="G323" s="437"/>
      <c r="H323" s="437"/>
      <c r="I323" s="437"/>
      <c r="J323" s="437"/>
      <c r="K323" s="437"/>
      <c r="L323" s="437"/>
      <c r="M323" s="437"/>
      <c r="N323" s="437"/>
      <c r="O323" s="437"/>
      <c r="P323" s="437"/>
      <c r="Q323" s="437"/>
      <c r="R323" s="437"/>
      <c r="S323" s="437"/>
      <c r="T323" s="437"/>
      <c r="U323" s="437"/>
      <c r="V323" s="437"/>
      <c r="W323" s="437"/>
      <c r="X323" s="437"/>
    </row>
    <row r="324" spans="1:24" ht="15.75" customHeight="1" x14ac:dyDescent="0.35">
      <c r="A324" s="437"/>
      <c r="B324" s="438"/>
      <c r="C324" s="438"/>
      <c r="D324" s="437"/>
      <c r="E324" s="437"/>
      <c r="F324" s="437"/>
      <c r="G324" s="437"/>
      <c r="H324" s="437"/>
      <c r="I324" s="437"/>
      <c r="J324" s="437"/>
      <c r="K324" s="437"/>
      <c r="L324" s="437"/>
      <c r="M324" s="437"/>
      <c r="N324" s="437"/>
      <c r="O324" s="437"/>
      <c r="P324" s="437"/>
      <c r="Q324" s="437"/>
      <c r="R324" s="437"/>
      <c r="S324" s="437"/>
      <c r="T324" s="437"/>
      <c r="U324" s="437"/>
      <c r="V324" s="437"/>
      <c r="W324" s="437"/>
      <c r="X324" s="437"/>
    </row>
    <row r="325" spans="1:24" ht="15.75" customHeight="1" x14ac:dyDescent="0.35">
      <c r="A325" s="437"/>
      <c r="B325" s="438"/>
      <c r="C325" s="438"/>
      <c r="D325" s="437"/>
      <c r="E325" s="437"/>
      <c r="F325" s="437"/>
      <c r="G325" s="437"/>
      <c r="H325" s="437"/>
      <c r="I325" s="437"/>
      <c r="J325" s="437"/>
      <c r="K325" s="437"/>
      <c r="L325" s="437"/>
      <c r="M325" s="437"/>
      <c r="N325" s="437"/>
      <c r="O325" s="437"/>
      <c r="P325" s="437"/>
      <c r="Q325" s="437"/>
      <c r="R325" s="437"/>
      <c r="S325" s="437"/>
      <c r="T325" s="437"/>
      <c r="U325" s="437"/>
      <c r="V325" s="437"/>
      <c r="W325" s="437"/>
      <c r="X325" s="437"/>
    </row>
    <row r="326" spans="1:24" ht="15.75" customHeight="1" x14ac:dyDescent="0.35">
      <c r="A326" s="437"/>
      <c r="B326" s="438"/>
      <c r="C326" s="438"/>
      <c r="D326" s="437"/>
      <c r="E326" s="437"/>
      <c r="F326" s="437"/>
      <c r="G326" s="437"/>
      <c r="H326" s="437"/>
      <c r="I326" s="437"/>
      <c r="J326" s="437"/>
      <c r="K326" s="437"/>
      <c r="L326" s="437"/>
      <c r="M326" s="437"/>
      <c r="N326" s="437"/>
      <c r="O326" s="437"/>
      <c r="P326" s="437"/>
      <c r="Q326" s="437"/>
      <c r="R326" s="437"/>
      <c r="S326" s="437"/>
      <c r="T326" s="437"/>
      <c r="U326" s="437"/>
      <c r="V326" s="437"/>
      <c r="W326" s="437"/>
      <c r="X326" s="437"/>
    </row>
    <row r="327" spans="1:24" ht="15.75" customHeight="1" x14ac:dyDescent="0.35">
      <c r="A327" s="437"/>
      <c r="B327" s="438"/>
      <c r="C327" s="438"/>
      <c r="D327" s="437"/>
      <c r="E327" s="437"/>
      <c r="F327" s="437"/>
      <c r="G327" s="437"/>
      <c r="H327" s="437"/>
      <c r="I327" s="437"/>
      <c r="J327" s="437"/>
      <c r="K327" s="437"/>
      <c r="L327" s="437"/>
      <c r="M327" s="437"/>
      <c r="N327" s="437"/>
      <c r="O327" s="437"/>
      <c r="P327" s="437"/>
      <c r="Q327" s="437"/>
      <c r="R327" s="437"/>
      <c r="S327" s="437"/>
      <c r="T327" s="437"/>
      <c r="U327" s="437"/>
      <c r="V327" s="437"/>
      <c r="W327" s="437"/>
      <c r="X327" s="437"/>
    </row>
    <row r="328" spans="1:24" ht="15.75" customHeight="1" x14ac:dyDescent="0.35">
      <c r="A328" s="437"/>
      <c r="B328" s="438"/>
      <c r="C328" s="438"/>
      <c r="D328" s="437"/>
      <c r="E328" s="437"/>
      <c r="F328" s="437"/>
      <c r="G328" s="437"/>
      <c r="H328" s="437"/>
      <c r="I328" s="437"/>
      <c r="J328" s="437"/>
      <c r="K328" s="437"/>
      <c r="L328" s="437"/>
      <c r="M328" s="437"/>
      <c r="N328" s="437"/>
      <c r="O328" s="437"/>
      <c r="P328" s="437"/>
      <c r="Q328" s="437"/>
      <c r="R328" s="437"/>
      <c r="S328" s="437"/>
      <c r="T328" s="437"/>
      <c r="U328" s="437"/>
      <c r="V328" s="437"/>
      <c r="W328" s="437"/>
      <c r="X328" s="437"/>
    </row>
    <row r="329" spans="1:24" ht="15.75" customHeight="1" x14ac:dyDescent="0.35">
      <c r="A329" s="437"/>
      <c r="B329" s="438"/>
      <c r="C329" s="438"/>
      <c r="D329" s="437"/>
      <c r="E329" s="437"/>
      <c r="F329" s="437"/>
      <c r="G329" s="437"/>
      <c r="H329" s="437"/>
      <c r="I329" s="437"/>
      <c r="J329" s="437"/>
      <c r="K329" s="437"/>
      <c r="L329" s="437"/>
      <c r="M329" s="437"/>
      <c r="N329" s="437"/>
      <c r="O329" s="437"/>
      <c r="P329" s="437"/>
      <c r="Q329" s="437"/>
      <c r="R329" s="437"/>
      <c r="S329" s="437"/>
      <c r="T329" s="437"/>
      <c r="U329" s="437"/>
      <c r="V329" s="437"/>
      <c r="W329" s="437"/>
      <c r="X329" s="437"/>
    </row>
    <row r="330" spans="1:24" ht="15.75" customHeight="1" x14ac:dyDescent="0.35">
      <c r="A330" s="437"/>
      <c r="B330" s="438"/>
      <c r="C330" s="438"/>
      <c r="D330" s="437"/>
      <c r="E330" s="437"/>
      <c r="F330" s="437"/>
      <c r="G330" s="437"/>
      <c r="H330" s="437"/>
      <c r="I330" s="437"/>
      <c r="J330" s="437"/>
      <c r="K330" s="437"/>
      <c r="L330" s="437"/>
      <c r="M330" s="437"/>
      <c r="N330" s="437"/>
      <c r="O330" s="437"/>
      <c r="P330" s="437"/>
      <c r="Q330" s="437"/>
      <c r="R330" s="437"/>
      <c r="S330" s="437"/>
      <c r="T330" s="437"/>
      <c r="U330" s="437"/>
      <c r="V330" s="437"/>
      <c r="W330" s="437"/>
      <c r="X330" s="437"/>
    </row>
    <row r="331" spans="1:24" ht="15.75" customHeight="1" x14ac:dyDescent="0.35">
      <c r="A331" s="437"/>
      <c r="B331" s="438"/>
      <c r="C331" s="438"/>
      <c r="D331" s="437"/>
      <c r="E331" s="437"/>
      <c r="F331" s="437"/>
      <c r="G331" s="437"/>
      <c r="H331" s="437"/>
      <c r="I331" s="437"/>
      <c r="J331" s="437"/>
      <c r="K331" s="437"/>
      <c r="L331" s="437"/>
      <c r="M331" s="437"/>
      <c r="N331" s="437"/>
      <c r="O331" s="437"/>
      <c r="P331" s="437"/>
      <c r="Q331" s="437"/>
      <c r="R331" s="437"/>
      <c r="S331" s="437"/>
      <c r="T331" s="437"/>
      <c r="U331" s="437"/>
      <c r="V331" s="437"/>
      <c r="W331" s="437"/>
      <c r="X331" s="437"/>
    </row>
    <row r="332" spans="1:24" ht="15.75" customHeight="1" x14ac:dyDescent="0.35">
      <c r="A332" s="437"/>
      <c r="B332" s="438"/>
      <c r="C332" s="438"/>
      <c r="D332" s="437"/>
      <c r="E332" s="437"/>
      <c r="F332" s="437"/>
      <c r="G332" s="437"/>
      <c r="H332" s="437"/>
      <c r="I332" s="437"/>
      <c r="J332" s="437"/>
      <c r="K332" s="437"/>
      <c r="L332" s="437"/>
      <c r="M332" s="437"/>
      <c r="N332" s="437"/>
      <c r="O332" s="437"/>
      <c r="P332" s="437"/>
      <c r="Q332" s="437"/>
      <c r="R332" s="437"/>
      <c r="S332" s="437"/>
      <c r="T332" s="437"/>
      <c r="U332" s="437"/>
      <c r="V332" s="437"/>
      <c r="W332" s="437"/>
      <c r="X332" s="437"/>
    </row>
    <row r="333" spans="1:24" ht="15.75" customHeight="1" x14ac:dyDescent="0.35">
      <c r="A333" s="437"/>
      <c r="B333" s="438"/>
      <c r="C333" s="438"/>
      <c r="D333" s="437"/>
      <c r="E333" s="437"/>
      <c r="F333" s="437"/>
      <c r="G333" s="437"/>
      <c r="H333" s="437"/>
      <c r="I333" s="437"/>
      <c r="J333" s="437"/>
      <c r="K333" s="437"/>
      <c r="L333" s="437"/>
      <c r="M333" s="437"/>
      <c r="N333" s="437"/>
      <c r="O333" s="437"/>
      <c r="P333" s="437"/>
      <c r="Q333" s="437"/>
      <c r="R333" s="437"/>
      <c r="S333" s="437"/>
      <c r="T333" s="437"/>
      <c r="U333" s="437"/>
      <c r="V333" s="437"/>
      <c r="W333" s="437"/>
      <c r="X333" s="437"/>
    </row>
    <row r="334" spans="1:24" ht="15.75" customHeight="1" x14ac:dyDescent="0.35">
      <c r="A334" s="437"/>
      <c r="B334" s="438"/>
      <c r="C334" s="438"/>
      <c r="D334" s="437"/>
      <c r="E334" s="437"/>
      <c r="F334" s="437"/>
      <c r="G334" s="437"/>
      <c r="H334" s="437"/>
      <c r="I334" s="437"/>
      <c r="J334" s="437"/>
      <c r="K334" s="437"/>
      <c r="L334" s="437"/>
      <c r="M334" s="437"/>
      <c r="N334" s="437"/>
      <c r="O334" s="437"/>
      <c r="P334" s="437"/>
      <c r="Q334" s="437"/>
      <c r="R334" s="437"/>
      <c r="S334" s="437"/>
      <c r="T334" s="437"/>
      <c r="U334" s="437"/>
      <c r="V334" s="437"/>
      <c r="W334" s="437"/>
      <c r="X334" s="437"/>
    </row>
    <row r="335" spans="1:24" ht="15.75" customHeight="1" x14ac:dyDescent="0.35">
      <c r="A335" s="437"/>
      <c r="B335" s="438"/>
      <c r="C335" s="438"/>
      <c r="D335" s="437"/>
      <c r="E335" s="437"/>
      <c r="F335" s="437"/>
      <c r="G335" s="437"/>
      <c r="H335" s="437"/>
      <c r="I335" s="437"/>
      <c r="J335" s="437"/>
      <c r="K335" s="437"/>
      <c r="L335" s="437"/>
      <c r="M335" s="437"/>
      <c r="N335" s="437"/>
      <c r="O335" s="437"/>
      <c r="P335" s="437"/>
      <c r="Q335" s="437"/>
      <c r="R335" s="437"/>
      <c r="S335" s="437"/>
      <c r="T335" s="437"/>
      <c r="U335" s="437"/>
      <c r="V335" s="437"/>
      <c r="W335" s="437"/>
      <c r="X335" s="437"/>
    </row>
    <row r="336" spans="1:24" ht="15.75" customHeight="1" x14ac:dyDescent="0.35">
      <c r="A336" s="437"/>
      <c r="B336" s="438"/>
      <c r="C336" s="438"/>
      <c r="D336" s="437"/>
      <c r="E336" s="437"/>
      <c r="F336" s="437"/>
      <c r="G336" s="437"/>
      <c r="H336" s="437"/>
      <c r="I336" s="437"/>
      <c r="J336" s="437"/>
      <c r="K336" s="437"/>
      <c r="L336" s="437"/>
      <c r="M336" s="437"/>
      <c r="N336" s="437"/>
      <c r="O336" s="437"/>
      <c r="P336" s="437"/>
      <c r="Q336" s="437"/>
      <c r="R336" s="437"/>
      <c r="S336" s="437"/>
      <c r="T336" s="437"/>
      <c r="U336" s="437"/>
      <c r="V336" s="437"/>
      <c r="W336" s="437"/>
      <c r="X336" s="437"/>
    </row>
    <row r="337" spans="1:24" ht="15.75" customHeight="1" x14ac:dyDescent="0.35">
      <c r="A337" s="437"/>
      <c r="B337" s="438"/>
      <c r="C337" s="438"/>
      <c r="D337" s="437"/>
      <c r="E337" s="437"/>
      <c r="F337" s="437"/>
      <c r="G337" s="437"/>
      <c r="H337" s="437"/>
      <c r="I337" s="437"/>
      <c r="J337" s="437"/>
      <c r="K337" s="437"/>
      <c r="L337" s="437"/>
      <c r="M337" s="437"/>
      <c r="N337" s="437"/>
      <c r="O337" s="437"/>
      <c r="P337" s="437"/>
      <c r="Q337" s="437"/>
      <c r="R337" s="437"/>
      <c r="S337" s="437"/>
      <c r="T337" s="437"/>
      <c r="U337" s="437"/>
      <c r="V337" s="437"/>
      <c r="W337" s="437"/>
      <c r="X337" s="437"/>
    </row>
    <row r="338" spans="1:24" ht="15.75" customHeight="1" x14ac:dyDescent="0.35">
      <c r="A338" s="437"/>
      <c r="B338" s="438"/>
      <c r="C338" s="438"/>
      <c r="D338" s="437"/>
      <c r="E338" s="437"/>
      <c r="F338" s="437"/>
      <c r="G338" s="437"/>
      <c r="H338" s="437"/>
      <c r="I338" s="437"/>
      <c r="J338" s="437"/>
      <c r="K338" s="437"/>
      <c r="L338" s="437"/>
      <c r="M338" s="437"/>
      <c r="N338" s="437"/>
      <c r="O338" s="437"/>
      <c r="P338" s="437"/>
      <c r="Q338" s="437"/>
      <c r="R338" s="437"/>
      <c r="S338" s="437"/>
      <c r="T338" s="437"/>
      <c r="U338" s="437"/>
      <c r="V338" s="437"/>
      <c r="W338" s="437"/>
      <c r="X338" s="437"/>
    </row>
    <row r="339" spans="1:24" ht="15.75" customHeight="1" x14ac:dyDescent="0.35">
      <c r="A339" s="437"/>
      <c r="B339" s="438"/>
      <c r="C339" s="438"/>
      <c r="D339" s="437"/>
      <c r="E339" s="437"/>
      <c r="F339" s="437"/>
      <c r="G339" s="437"/>
      <c r="H339" s="437"/>
      <c r="I339" s="437"/>
      <c r="J339" s="437"/>
      <c r="K339" s="437"/>
      <c r="L339" s="437"/>
      <c r="M339" s="437"/>
      <c r="N339" s="437"/>
      <c r="O339" s="437"/>
      <c r="P339" s="437"/>
      <c r="Q339" s="437"/>
      <c r="R339" s="437"/>
      <c r="S339" s="437"/>
      <c r="T339" s="437"/>
      <c r="U339" s="437"/>
      <c r="V339" s="437"/>
      <c r="W339" s="437"/>
      <c r="X339" s="437"/>
    </row>
    <row r="340" spans="1:24" ht="15.75" customHeight="1" x14ac:dyDescent="0.35">
      <c r="A340" s="437"/>
      <c r="B340" s="438"/>
      <c r="C340" s="438"/>
      <c r="D340" s="437"/>
      <c r="E340" s="437"/>
      <c r="F340" s="437"/>
      <c r="G340" s="437"/>
      <c r="H340" s="437"/>
      <c r="I340" s="437"/>
      <c r="J340" s="437"/>
      <c r="K340" s="437"/>
      <c r="L340" s="437"/>
      <c r="M340" s="437"/>
      <c r="N340" s="437"/>
      <c r="O340" s="437"/>
      <c r="P340" s="437"/>
      <c r="Q340" s="437"/>
      <c r="R340" s="437"/>
      <c r="S340" s="437"/>
      <c r="T340" s="437"/>
      <c r="U340" s="437"/>
      <c r="V340" s="437"/>
      <c r="W340" s="437"/>
      <c r="X340" s="437"/>
    </row>
    <row r="341" spans="1:24" ht="15.75" customHeight="1" x14ac:dyDescent="0.35">
      <c r="A341" s="437"/>
      <c r="B341" s="438"/>
      <c r="C341" s="438"/>
      <c r="D341" s="437"/>
      <c r="E341" s="437"/>
      <c r="F341" s="437"/>
      <c r="G341" s="437"/>
      <c r="H341" s="437"/>
      <c r="I341" s="437"/>
      <c r="J341" s="437"/>
      <c r="K341" s="437"/>
      <c r="L341" s="437"/>
      <c r="M341" s="437"/>
      <c r="N341" s="437"/>
      <c r="O341" s="437"/>
      <c r="P341" s="437"/>
      <c r="Q341" s="437"/>
      <c r="R341" s="437"/>
      <c r="S341" s="437"/>
      <c r="T341" s="437"/>
      <c r="U341" s="437"/>
      <c r="V341" s="437"/>
      <c r="W341" s="437"/>
      <c r="X341" s="437"/>
    </row>
    <row r="342" spans="1:24" ht="15.75" customHeight="1" x14ac:dyDescent="0.35">
      <c r="A342" s="437"/>
      <c r="B342" s="438"/>
      <c r="C342" s="438"/>
      <c r="D342" s="437"/>
      <c r="E342" s="437"/>
      <c r="F342" s="437"/>
      <c r="G342" s="437"/>
      <c r="H342" s="437"/>
      <c r="I342" s="437"/>
      <c r="J342" s="437"/>
      <c r="K342" s="437"/>
      <c r="L342" s="437"/>
      <c r="M342" s="437"/>
      <c r="N342" s="437"/>
      <c r="O342" s="437"/>
      <c r="P342" s="437"/>
      <c r="Q342" s="437"/>
      <c r="R342" s="437"/>
      <c r="S342" s="437"/>
      <c r="T342" s="437"/>
      <c r="U342" s="437"/>
      <c r="V342" s="437"/>
      <c r="W342" s="437"/>
      <c r="X342" s="437"/>
    </row>
    <row r="343" spans="1:24" ht="15.75" customHeight="1" x14ac:dyDescent="0.35">
      <c r="A343" s="437"/>
      <c r="B343" s="438"/>
      <c r="C343" s="438"/>
      <c r="D343" s="437"/>
      <c r="E343" s="437"/>
      <c r="F343" s="437"/>
      <c r="G343" s="437"/>
      <c r="H343" s="437"/>
      <c r="I343" s="437"/>
      <c r="J343" s="437"/>
      <c r="K343" s="437"/>
      <c r="L343" s="437"/>
      <c r="M343" s="437"/>
      <c r="N343" s="437"/>
      <c r="O343" s="437"/>
      <c r="P343" s="437"/>
      <c r="Q343" s="437"/>
      <c r="R343" s="437"/>
      <c r="S343" s="437"/>
      <c r="T343" s="437"/>
      <c r="U343" s="437"/>
      <c r="V343" s="437"/>
      <c r="W343" s="437"/>
      <c r="X343" s="437"/>
    </row>
    <row r="344" spans="1:24" ht="15.75" customHeight="1" x14ac:dyDescent="0.35">
      <c r="A344" s="437"/>
      <c r="B344" s="438"/>
      <c r="C344" s="438"/>
      <c r="D344" s="437"/>
      <c r="E344" s="437"/>
      <c r="F344" s="437"/>
      <c r="G344" s="437"/>
      <c r="H344" s="437"/>
      <c r="I344" s="437"/>
      <c r="J344" s="437"/>
      <c r="K344" s="437"/>
      <c r="L344" s="437"/>
      <c r="M344" s="437"/>
      <c r="N344" s="437"/>
      <c r="O344" s="437"/>
      <c r="P344" s="437"/>
      <c r="Q344" s="437"/>
      <c r="R344" s="437"/>
      <c r="S344" s="437"/>
      <c r="T344" s="437"/>
      <c r="U344" s="437"/>
      <c r="V344" s="437"/>
      <c r="W344" s="437"/>
      <c r="X344" s="437"/>
    </row>
    <row r="345" spans="1:24" ht="15.75" customHeight="1" x14ac:dyDescent="0.35">
      <c r="A345" s="437"/>
      <c r="B345" s="438"/>
      <c r="C345" s="438"/>
      <c r="D345" s="437"/>
      <c r="E345" s="437"/>
      <c r="F345" s="437"/>
      <c r="G345" s="437"/>
      <c r="H345" s="437"/>
      <c r="I345" s="437"/>
      <c r="J345" s="437"/>
      <c r="K345" s="437"/>
      <c r="L345" s="437"/>
      <c r="M345" s="437"/>
      <c r="N345" s="437"/>
      <c r="O345" s="437"/>
      <c r="P345" s="437"/>
      <c r="Q345" s="437"/>
      <c r="R345" s="437"/>
      <c r="S345" s="437"/>
      <c r="T345" s="437"/>
      <c r="U345" s="437"/>
      <c r="V345" s="437"/>
      <c r="W345" s="437"/>
      <c r="X345" s="437"/>
    </row>
    <row r="346" spans="1:24" ht="15.75" customHeight="1" x14ac:dyDescent="0.35">
      <c r="A346" s="437"/>
      <c r="B346" s="438"/>
      <c r="C346" s="438"/>
      <c r="D346" s="437"/>
      <c r="E346" s="437"/>
      <c r="F346" s="437"/>
      <c r="G346" s="437"/>
      <c r="H346" s="437"/>
      <c r="I346" s="437"/>
      <c r="J346" s="437"/>
      <c r="K346" s="437"/>
      <c r="L346" s="437"/>
      <c r="M346" s="437"/>
      <c r="N346" s="437"/>
      <c r="O346" s="437"/>
      <c r="P346" s="437"/>
      <c r="Q346" s="437"/>
      <c r="R346" s="437"/>
      <c r="S346" s="437"/>
      <c r="T346" s="437"/>
      <c r="U346" s="437"/>
      <c r="V346" s="437"/>
      <c r="W346" s="437"/>
      <c r="X346" s="437"/>
    </row>
    <row r="347" spans="1:24" ht="15.75" customHeight="1" x14ac:dyDescent="0.35">
      <c r="A347" s="437"/>
      <c r="B347" s="438"/>
      <c r="C347" s="438"/>
      <c r="D347" s="437"/>
      <c r="E347" s="437"/>
      <c r="F347" s="437"/>
      <c r="G347" s="437"/>
      <c r="H347" s="437"/>
      <c r="I347" s="437"/>
      <c r="J347" s="437"/>
      <c r="K347" s="437"/>
      <c r="L347" s="437"/>
      <c r="M347" s="437"/>
      <c r="N347" s="437"/>
      <c r="O347" s="437"/>
      <c r="P347" s="437"/>
      <c r="Q347" s="437"/>
      <c r="R347" s="437"/>
      <c r="S347" s="437"/>
      <c r="T347" s="437"/>
      <c r="U347" s="437"/>
      <c r="V347" s="437"/>
      <c r="W347" s="437"/>
      <c r="X347" s="437"/>
    </row>
    <row r="348" spans="1:24" ht="15.75" customHeight="1" x14ac:dyDescent="0.35">
      <c r="A348" s="437"/>
      <c r="B348" s="438"/>
      <c r="C348" s="438"/>
      <c r="D348" s="437"/>
      <c r="E348" s="437"/>
      <c r="F348" s="437"/>
      <c r="G348" s="437"/>
      <c r="H348" s="437"/>
      <c r="I348" s="437"/>
      <c r="J348" s="437"/>
      <c r="K348" s="437"/>
      <c r="L348" s="437"/>
      <c r="M348" s="437"/>
      <c r="N348" s="437"/>
      <c r="O348" s="437"/>
      <c r="P348" s="437"/>
      <c r="Q348" s="437"/>
      <c r="R348" s="437"/>
      <c r="S348" s="437"/>
      <c r="T348" s="437"/>
      <c r="U348" s="437"/>
      <c r="V348" s="437"/>
      <c r="W348" s="437"/>
      <c r="X348" s="437"/>
    </row>
    <row r="349" spans="1:24" ht="15.75" customHeight="1" x14ac:dyDescent="0.35">
      <c r="A349" s="437"/>
      <c r="B349" s="438"/>
      <c r="C349" s="438"/>
      <c r="D349" s="437"/>
      <c r="E349" s="437"/>
      <c r="F349" s="437"/>
      <c r="G349" s="437"/>
      <c r="H349" s="437"/>
      <c r="I349" s="437"/>
      <c r="J349" s="437"/>
      <c r="K349" s="437"/>
      <c r="L349" s="437"/>
      <c r="M349" s="437"/>
      <c r="N349" s="437"/>
      <c r="O349" s="437"/>
      <c r="P349" s="437"/>
      <c r="Q349" s="437"/>
      <c r="R349" s="437"/>
      <c r="S349" s="437"/>
      <c r="T349" s="437"/>
      <c r="U349" s="437"/>
      <c r="V349" s="437"/>
      <c r="W349" s="437"/>
      <c r="X349" s="437"/>
    </row>
    <row r="350" spans="1:24" ht="15.75" customHeight="1" x14ac:dyDescent="0.35">
      <c r="A350" s="437"/>
      <c r="B350" s="438"/>
      <c r="C350" s="438"/>
      <c r="D350" s="437"/>
      <c r="E350" s="437"/>
      <c r="F350" s="437"/>
      <c r="G350" s="437"/>
      <c r="H350" s="437"/>
      <c r="I350" s="437"/>
      <c r="J350" s="437"/>
      <c r="K350" s="437"/>
      <c r="L350" s="437"/>
      <c r="M350" s="437"/>
      <c r="N350" s="437"/>
      <c r="O350" s="437"/>
      <c r="P350" s="437"/>
      <c r="Q350" s="437"/>
      <c r="R350" s="437"/>
      <c r="S350" s="437"/>
      <c r="T350" s="437"/>
      <c r="U350" s="437"/>
      <c r="V350" s="437"/>
      <c r="W350" s="437"/>
      <c r="X350" s="437"/>
    </row>
    <row r="351" spans="1:24" ht="15.75" customHeight="1" x14ac:dyDescent="0.35">
      <c r="A351" s="437"/>
      <c r="B351" s="438"/>
      <c r="C351" s="438"/>
      <c r="D351" s="437"/>
      <c r="E351" s="437"/>
      <c r="F351" s="437"/>
      <c r="G351" s="437"/>
      <c r="H351" s="437"/>
      <c r="I351" s="437"/>
      <c r="J351" s="437"/>
      <c r="K351" s="437"/>
      <c r="L351" s="437"/>
      <c r="M351" s="437"/>
      <c r="N351" s="437"/>
      <c r="O351" s="437"/>
      <c r="P351" s="437"/>
      <c r="Q351" s="437"/>
      <c r="R351" s="437"/>
      <c r="S351" s="437"/>
      <c r="T351" s="437"/>
      <c r="U351" s="437"/>
      <c r="V351" s="437"/>
      <c r="W351" s="437"/>
      <c r="X351" s="437"/>
    </row>
    <row r="352" spans="1:24" ht="15.75" customHeight="1" x14ac:dyDescent="0.35">
      <c r="A352" s="437"/>
      <c r="B352" s="438"/>
      <c r="C352" s="438"/>
      <c r="D352" s="437"/>
      <c r="E352" s="437"/>
      <c r="F352" s="437"/>
      <c r="G352" s="437"/>
      <c r="H352" s="437"/>
      <c r="I352" s="437"/>
      <c r="J352" s="437"/>
      <c r="K352" s="437"/>
      <c r="L352" s="437"/>
      <c r="M352" s="437"/>
      <c r="N352" s="437"/>
      <c r="O352" s="437"/>
      <c r="P352" s="437"/>
      <c r="Q352" s="437"/>
      <c r="R352" s="437"/>
      <c r="S352" s="437"/>
      <c r="T352" s="437"/>
      <c r="U352" s="437"/>
      <c r="V352" s="437"/>
      <c r="W352" s="437"/>
      <c r="X352" s="437"/>
    </row>
    <row r="353" spans="1:24" ht="15.75" customHeight="1" x14ac:dyDescent="0.35">
      <c r="A353" s="437"/>
      <c r="B353" s="438"/>
      <c r="C353" s="438"/>
      <c r="D353" s="437"/>
      <c r="E353" s="437"/>
      <c r="F353" s="437"/>
      <c r="G353" s="437"/>
      <c r="H353" s="437"/>
      <c r="I353" s="437"/>
      <c r="J353" s="437"/>
      <c r="K353" s="437"/>
      <c r="L353" s="437"/>
      <c r="M353" s="437"/>
      <c r="N353" s="437"/>
      <c r="O353" s="437"/>
      <c r="P353" s="437"/>
      <c r="Q353" s="437"/>
      <c r="R353" s="437"/>
      <c r="S353" s="437"/>
      <c r="T353" s="437"/>
      <c r="U353" s="437"/>
      <c r="V353" s="437"/>
      <c r="W353" s="437"/>
      <c r="X353" s="437"/>
    </row>
    <row r="354" spans="1:24" ht="15.75" customHeight="1" x14ac:dyDescent="0.35">
      <c r="A354" s="437"/>
      <c r="B354" s="438"/>
      <c r="C354" s="438"/>
      <c r="D354" s="437"/>
      <c r="E354" s="437"/>
      <c r="F354" s="437"/>
      <c r="G354" s="437"/>
      <c r="H354" s="437"/>
      <c r="I354" s="437"/>
      <c r="J354" s="437"/>
      <c r="K354" s="437"/>
      <c r="L354" s="437"/>
      <c r="M354" s="437"/>
      <c r="N354" s="437"/>
      <c r="O354" s="437"/>
      <c r="P354" s="437"/>
      <c r="Q354" s="437"/>
      <c r="R354" s="437"/>
      <c r="S354" s="437"/>
      <c r="T354" s="437"/>
      <c r="U354" s="437"/>
      <c r="V354" s="437"/>
      <c r="W354" s="437"/>
      <c r="X354" s="437"/>
    </row>
    <row r="355" spans="1:24" ht="15.75" customHeight="1" x14ac:dyDescent="0.35">
      <c r="A355" s="437"/>
      <c r="B355" s="438"/>
      <c r="C355" s="438"/>
      <c r="D355" s="437"/>
      <c r="E355" s="437"/>
      <c r="F355" s="437"/>
      <c r="G355" s="437"/>
      <c r="H355" s="437"/>
      <c r="I355" s="437"/>
      <c r="J355" s="437"/>
      <c r="K355" s="437"/>
      <c r="L355" s="437"/>
      <c r="M355" s="437"/>
      <c r="N355" s="437"/>
      <c r="O355" s="437"/>
      <c r="P355" s="437"/>
      <c r="Q355" s="437"/>
      <c r="R355" s="437"/>
      <c r="S355" s="437"/>
      <c r="T355" s="437"/>
      <c r="U355" s="437"/>
      <c r="V355" s="437"/>
      <c r="W355" s="437"/>
      <c r="X355" s="437"/>
    </row>
    <row r="356" spans="1:24" ht="15.75" customHeight="1" x14ac:dyDescent="0.35">
      <c r="A356" s="437"/>
      <c r="B356" s="438"/>
      <c r="C356" s="438"/>
      <c r="D356" s="437"/>
      <c r="E356" s="437"/>
      <c r="F356" s="437"/>
      <c r="G356" s="437"/>
      <c r="H356" s="437"/>
      <c r="I356" s="437"/>
      <c r="J356" s="437"/>
      <c r="K356" s="437"/>
      <c r="L356" s="437"/>
      <c r="M356" s="437"/>
      <c r="N356" s="437"/>
      <c r="O356" s="437"/>
      <c r="P356" s="437"/>
      <c r="Q356" s="437"/>
      <c r="R356" s="437"/>
      <c r="S356" s="437"/>
      <c r="T356" s="437"/>
      <c r="U356" s="437"/>
      <c r="V356" s="437"/>
      <c r="W356" s="437"/>
      <c r="X356" s="437"/>
    </row>
    <row r="357" spans="1:24" ht="15.75" customHeight="1" x14ac:dyDescent="0.35">
      <c r="A357" s="437"/>
      <c r="B357" s="438"/>
      <c r="C357" s="438"/>
      <c r="D357" s="437"/>
      <c r="E357" s="437"/>
      <c r="F357" s="437"/>
      <c r="G357" s="437"/>
      <c r="H357" s="437"/>
      <c r="I357" s="437"/>
      <c r="J357" s="437"/>
      <c r="K357" s="437"/>
      <c r="L357" s="437"/>
      <c r="M357" s="437"/>
      <c r="N357" s="437"/>
      <c r="O357" s="437"/>
      <c r="P357" s="437"/>
      <c r="Q357" s="437"/>
      <c r="R357" s="437"/>
      <c r="S357" s="437"/>
      <c r="T357" s="437"/>
      <c r="U357" s="437"/>
      <c r="V357" s="437"/>
      <c r="W357" s="437"/>
      <c r="X357" s="437"/>
    </row>
    <row r="358" spans="1:24" ht="15.75" customHeight="1" x14ac:dyDescent="0.35">
      <c r="A358" s="437"/>
      <c r="B358" s="438"/>
      <c r="C358" s="438"/>
      <c r="D358" s="437"/>
      <c r="E358" s="437"/>
      <c r="F358" s="437"/>
      <c r="G358" s="437"/>
      <c r="H358" s="437"/>
      <c r="I358" s="437"/>
      <c r="J358" s="437"/>
      <c r="K358" s="437"/>
      <c r="L358" s="437"/>
      <c r="M358" s="437"/>
      <c r="N358" s="437"/>
      <c r="O358" s="437"/>
      <c r="P358" s="437"/>
      <c r="Q358" s="437"/>
      <c r="R358" s="437"/>
      <c r="S358" s="437"/>
      <c r="T358" s="437"/>
      <c r="U358" s="437"/>
      <c r="V358" s="437"/>
      <c r="W358" s="437"/>
      <c r="X358" s="437"/>
    </row>
    <row r="359" spans="1:24" ht="15.75" customHeight="1" x14ac:dyDescent="0.35">
      <c r="A359" s="437"/>
      <c r="B359" s="438"/>
      <c r="C359" s="438"/>
      <c r="D359" s="437"/>
      <c r="E359" s="437"/>
      <c r="F359" s="437"/>
      <c r="G359" s="437"/>
      <c r="H359" s="437"/>
      <c r="I359" s="437"/>
      <c r="J359" s="437"/>
      <c r="K359" s="437"/>
      <c r="L359" s="437"/>
      <c r="M359" s="437"/>
      <c r="N359" s="437"/>
      <c r="O359" s="437"/>
      <c r="P359" s="437"/>
      <c r="Q359" s="437"/>
      <c r="R359" s="437"/>
      <c r="S359" s="437"/>
      <c r="T359" s="437"/>
      <c r="U359" s="437"/>
      <c r="V359" s="437"/>
      <c r="W359" s="437"/>
      <c r="X359" s="437"/>
    </row>
    <row r="360" spans="1:24" ht="15.75" customHeight="1" x14ac:dyDescent="0.35">
      <c r="A360" s="437"/>
      <c r="B360" s="438"/>
      <c r="C360" s="438"/>
      <c r="D360" s="437"/>
      <c r="E360" s="437"/>
      <c r="F360" s="437"/>
      <c r="G360" s="437"/>
      <c r="H360" s="437"/>
      <c r="I360" s="437"/>
      <c r="J360" s="437"/>
      <c r="K360" s="437"/>
      <c r="L360" s="437"/>
      <c r="M360" s="437"/>
      <c r="N360" s="437"/>
      <c r="O360" s="437"/>
      <c r="P360" s="437"/>
      <c r="Q360" s="437"/>
      <c r="R360" s="437"/>
      <c r="S360" s="437"/>
      <c r="T360" s="437"/>
      <c r="U360" s="437"/>
      <c r="V360" s="437"/>
      <c r="W360" s="437"/>
      <c r="X360" s="437"/>
    </row>
    <row r="361" spans="1:24" ht="15.75" customHeight="1" x14ac:dyDescent="0.35">
      <c r="A361" s="437"/>
      <c r="B361" s="438"/>
      <c r="C361" s="438"/>
      <c r="D361" s="437"/>
      <c r="E361" s="437"/>
      <c r="F361" s="437"/>
      <c r="G361" s="437"/>
      <c r="H361" s="437"/>
      <c r="I361" s="437"/>
      <c r="J361" s="437"/>
      <c r="K361" s="437"/>
      <c r="L361" s="437"/>
      <c r="M361" s="437"/>
      <c r="N361" s="437"/>
      <c r="O361" s="437"/>
      <c r="P361" s="437"/>
      <c r="Q361" s="437"/>
      <c r="R361" s="437"/>
      <c r="S361" s="437"/>
      <c r="T361" s="437"/>
      <c r="U361" s="437"/>
      <c r="V361" s="437"/>
      <c r="W361" s="437"/>
      <c r="X361" s="437"/>
    </row>
    <row r="362" spans="1:24" ht="15.75" customHeight="1" x14ac:dyDescent="0.35">
      <c r="A362" s="437"/>
      <c r="B362" s="438"/>
      <c r="C362" s="438"/>
      <c r="D362" s="437"/>
      <c r="E362" s="437"/>
      <c r="F362" s="437"/>
      <c r="G362" s="437"/>
      <c r="H362" s="437"/>
      <c r="I362" s="437"/>
      <c r="J362" s="437"/>
      <c r="K362" s="437"/>
      <c r="L362" s="437"/>
      <c r="M362" s="437"/>
      <c r="N362" s="437"/>
      <c r="O362" s="437"/>
      <c r="P362" s="437"/>
      <c r="Q362" s="437"/>
      <c r="R362" s="437"/>
      <c r="S362" s="437"/>
      <c r="T362" s="437"/>
      <c r="U362" s="437"/>
      <c r="V362" s="437"/>
      <c r="W362" s="437"/>
      <c r="X362" s="437"/>
    </row>
    <row r="363" spans="1:24" ht="15.75" customHeight="1" x14ac:dyDescent="0.35">
      <c r="A363" s="437"/>
      <c r="B363" s="438"/>
      <c r="C363" s="438"/>
      <c r="D363" s="437"/>
      <c r="E363" s="437"/>
      <c r="F363" s="437"/>
      <c r="G363" s="437"/>
      <c r="H363" s="437"/>
      <c r="I363" s="437"/>
      <c r="J363" s="437"/>
      <c r="K363" s="437"/>
      <c r="L363" s="437"/>
      <c r="M363" s="437"/>
      <c r="N363" s="437"/>
      <c r="O363" s="437"/>
      <c r="P363" s="437"/>
      <c r="Q363" s="437"/>
      <c r="R363" s="437"/>
      <c r="S363" s="437"/>
      <c r="T363" s="437"/>
      <c r="U363" s="437"/>
      <c r="V363" s="437"/>
      <c r="W363" s="437"/>
      <c r="X363" s="437"/>
    </row>
    <row r="364" spans="1:24" ht="15.75" customHeight="1" x14ac:dyDescent="0.35">
      <c r="A364" s="437"/>
      <c r="B364" s="438"/>
      <c r="C364" s="438"/>
      <c r="D364" s="437"/>
      <c r="E364" s="437"/>
      <c r="F364" s="437"/>
      <c r="G364" s="437"/>
      <c r="H364" s="437"/>
      <c r="I364" s="437"/>
      <c r="J364" s="437"/>
      <c r="K364" s="437"/>
      <c r="L364" s="437"/>
      <c r="M364" s="437"/>
      <c r="N364" s="437"/>
      <c r="O364" s="437"/>
      <c r="P364" s="437"/>
      <c r="Q364" s="437"/>
      <c r="R364" s="437"/>
      <c r="S364" s="437"/>
      <c r="T364" s="437"/>
      <c r="U364" s="437"/>
      <c r="V364" s="437"/>
      <c r="W364" s="437"/>
      <c r="X364" s="437"/>
    </row>
    <row r="365" spans="1:24" ht="15.75" customHeight="1" x14ac:dyDescent="0.35">
      <c r="A365" s="437"/>
      <c r="B365" s="438"/>
      <c r="C365" s="438"/>
      <c r="D365" s="437"/>
      <c r="E365" s="437"/>
      <c r="F365" s="437"/>
      <c r="G365" s="437"/>
      <c r="H365" s="437"/>
      <c r="I365" s="437"/>
      <c r="J365" s="437"/>
      <c r="K365" s="437"/>
      <c r="L365" s="437"/>
      <c r="M365" s="437"/>
      <c r="N365" s="437"/>
      <c r="O365" s="437"/>
      <c r="P365" s="437"/>
      <c r="Q365" s="437"/>
      <c r="R365" s="437"/>
      <c r="S365" s="437"/>
      <c r="T365" s="437"/>
      <c r="U365" s="437"/>
      <c r="V365" s="437"/>
      <c r="W365" s="437"/>
      <c r="X365" s="437"/>
    </row>
    <row r="366" spans="1:24" ht="15.75" customHeight="1" x14ac:dyDescent="0.35">
      <c r="A366" s="437"/>
      <c r="B366" s="438"/>
      <c r="C366" s="438"/>
      <c r="D366" s="437"/>
      <c r="E366" s="437"/>
      <c r="F366" s="437"/>
      <c r="G366" s="437"/>
      <c r="H366" s="437"/>
      <c r="I366" s="437"/>
      <c r="J366" s="437"/>
      <c r="K366" s="437"/>
      <c r="L366" s="437"/>
      <c r="M366" s="437"/>
      <c r="N366" s="437"/>
      <c r="O366" s="437"/>
      <c r="P366" s="437"/>
      <c r="Q366" s="437"/>
      <c r="R366" s="437"/>
      <c r="S366" s="437"/>
      <c r="T366" s="437"/>
      <c r="U366" s="437"/>
      <c r="V366" s="437"/>
      <c r="W366" s="437"/>
      <c r="X366" s="437"/>
    </row>
    <row r="367" spans="1:24" ht="15.75" customHeight="1" x14ac:dyDescent="0.35">
      <c r="A367" s="437"/>
      <c r="B367" s="438"/>
      <c r="C367" s="438"/>
      <c r="D367" s="437"/>
      <c r="E367" s="437"/>
      <c r="F367" s="437"/>
      <c r="G367" s="437"/>
      <c r="H367" s="437"/>
      <c r="I367" s="437"/>
      <c r="J367" s="437"/>
      <c r="K367" s="437"/>
      <c r="L367" s="437"/>
      <c r="M367" s="437"/>
      <c r="N367" s="437"/>
      <c r="O367" s="437"/>
      <c r="P367" s="437"/>
      <c r="Q367" s="437"/>
      <c r="R367" s="437"/>
      <c r="S367" s="437"/>
      <c r="T367" s="437"/>
      <c r="U367" s="437"/>
      <c r="V367" s="437"/>
      <c r="W367" s="437"/>
      <c r="X367" s="437"/>
    </row>
    <row r="368" spans="1:24" ht="15.75" customHeight="1" x14ac:dyDescent="0.35">
      <c r="A368" s="437"/>
      <c r="B368" s="438"/>
      <c r="C368" s="438"/>
      <c r="D368" s="437"/>
      <c r="E368" s="437"/>
      <c r="F368" s="437"/>
      <c r="G368" s="437"/>
      <c r="H368" s="437"/>
      <c r="I368" s="437"/>
      <c r="J368" s="437"/>
      <c r="K368" s="437"/>
      <c r="L368" s="437"/>
      <c r="M368" s="437"/>
      <c r="N368" s="437"/>
      <c r="O368" s="437"/>
      <c r="P368" s="437"/>
      <c r="Q368" s="437"/>
      <c r="R368" s="437"/>
      <c r="S368" s="437"/>
      <c r="T368" s="437"/>
      <c r="U368" s="437"/>
      <c r="V368" s="437"/>
      <c r="W368" s="437"/>
      <c r="X368" s="437"/>
    </row>
    <row r="369" spans="1:24" ht="15.75" customHeight="1" x14ac:dyDescent="0.35">
      <c r="A369" s="437"/>
      <c r="B369" s="438"/>
      <c r="C369" s="438"/>
      <c r="D369" s="437"/>
      <c r="E369" s="437"/>
      <c r="F369" s="437"/>
      <c r="G369" s="437"/>
      <c r="H369" s="437"/>
      <c r="I369" s="437"/>
      <c r="J369" s="437"/>
      <c r="K369" s="437"/>
      <c r="L369" s="437"/>
      <c r="M369" s="437"/>
      <c r="N369" s="437"/>
      <c r="O369" s="437"/>
      <c r="P369" s="437"/>
      <c r="Q369" s="437"/>
      <c r="R369" s="437"/>
      <c r="S369" s="437"/>
      <c r="T369" s="437"/>
      <c r="U369" s="437"/>
      <c r="V369" s="437"/>
      <c r="W369" s="437"/>
      <c r="X369" s="437"/>
    </row>
    <row r="370" spans="1:24" ht="15.75" customHeight="1" x14ac:dyDescent="0.35">
      <c r="A370" s="437"/>
      <c r="B370" s="438"/>
      <c r="C370" s="438"/>
      <c r="D370" s="437"/>
      <c r="E370" s="437"/>
      <c r="F370" s="437"/>
      <c r="G370" s="437"/>
      <c r="H370" s="437"/>
      <c r="I370" s="437"/>
      <c r="J370" s="437"/>
      <c r="K370" s="437"/>
      <c r="L370" s="437"/>
      <c r="M370" s="437"/>
      <c r="N370" s="437"/>
      <c r="O370" s="437"/>
      <c r="P370" s="437"/>
      <c r="Q370" s="437"/>
      <c r="R370" s="437"/>
      <c r="S370" s="437"/>
      <c r="T370" s="437"/>
      <c r="U370" s="437"/>
      <c r="V370" s="437"/>
      <c r="W370" s="437"/>
      <c r="X370" s="437"/>
    </row>
    <row r="371" spans="1:24" ht="15.75" customHeight="1" x14ac:dyDescent="0.35">
      <c r="A371" s="437"/>
      <c r="B371" s="438"/>
      <c r="C371" s="438"/>
      <c r="D371" s="437"/>
      <c r="E371" s="437"/>
      <c r="F371" s="437"/>
      <c r="G371" s="437"/>
      <c r="H371" s="437"/>
      <c r="I371" s="437"/>
      <c r="J371" s="437"/>
      <c r="K371" s="437"/>
      <c r="L371" s="437"/>
      <c r="M371" s="437"/>
      <c r="N371" s="437"/>
      <c r="O371" s="437"/>
      <c r="P371" s="437"/>
      <c r="Q371" s="437"/>
      <c r="R371" s="437"/>
      <c r="S371" s="437"/>
      <c r="T371" s="437"/>
      <c r="U371" s="437"/>
      <c r="V371" s="437"/>
      <c r="W371" s="437"/>
      <c r="X371" s="437"/>
    </row>
    <row r="372" spans="1:24" ht="15.75" customHeight="1" x14ac:dyDescent="0.35">
      <c r="A372" s="437"/>
      <c r="B372" s="438"/>
      <c r="C372" s="438"/>
      <c r="D372" s="437"/>
      <c r="E372" s="437"/>
      <c r="F372" s="437"/>
      <c r="G372" s="437"/>
      <c r="H372" s="437"/>
      <c r="I372" s="437"/>
      <c r="J372" s="437"/>
      <c r="K372" s="437"/>
      <c r="L372" s="437"/>
      <c r="M372" s="437"/>
      <c r="N372" s="437"/>
      <c r="O372" s="437"/>
      <c r="P372" s="437"/>
      <c r="Q372" s="437"/>
      <c r="R372" s="437"/>
      <c r="S372" s="437"/>
      <c r="T372" s="437"/>
      <c r="U372" s="437"/>
      <c r="V372" s="437"/>
      <c r="W372" s="437"/>
      <c r="X372" s="437"/>
    </row>
    <row r="373" spans="1:24" ht="15.75" customHeight="1" x14ac:dyDescent="0.35">
      <c r="A373" s="437"/>
      <c r="B373" s="438"/>
      <c r="C373" s="438"/>
      <c r="D373" s="437"/>
      <c r="E373" s="437"/>
      <c r="F373" s="437"/>
      <c r="G373" s="437"/>
      <c r="H373" s="437"/>
      <c r="I373" s="437"/>
      <c r="J373" s="437"/>
      <c r="K373" s="437"/>
      <c r="L373" s="437"/>
      <c r="M373" s="437"/>
      <c r="N373" s="437"/>
      <c r="O373" s="437"/>
      <c r="P373" s="437"/>
      <c r="Q373" s="437"/>
      <c r="R373" s="437"/>
      <c r="S373" s="437"/>
      <c r="T373" s="437"/>
      <c r="U373" s="437"/>
      <c r="V373" s="437"/>
      <c r="W373" s="437"/>
      <c r="X373" s="437"/>
    </row>
    <row r="374" spans="1:24" ht="15.75" customHeight="1" x14ac:dyDescent="0.35">
      <c r="A374" s="437"/>
      <c r="B374" s="438"/>
      <c r="C374" s="438"/>
      <c r="D374" s="437"/>
      <c r="E374" s="437"/>
      <c r="F374" s="437"/>
      <c r="G374" s="437"/>
      <c r="H374" s="437"/>
      <c r="I374" s="437"/>
      <c r="J374" s="437"/>
      <c r="K374" s="437"/>
      <c r="L374" s="437"/>
      <c r="M374" s="437"/>
      <c r="N374" s="437"/>
      <c r="O374" s="437"/>
      <c r="P374" s="437"/>
      <c r="Q374" s="437"/>
      <c r="R374" s="437"/>
      <c r="S374" s="437"/>
      <c r="T374" s="437"/>
      <c r="U374" s="437"/>
      <c r="V374" s="437"/>
      <c r="W374" s="437"/>
      <c r="X374" s="437"/>
    </row>
    <row r="375" spans="1:24" ht="15.75" customHeight="1" x14ac:dyDescent="0.35">
      <c r="A375" s="437"/>
      <c r="B375" s="438"/>
      <c r="C375" s="438"/>
      <c r="D375" s="437"/>
      <c r="E375" s="437"/>
      <c r="F375" s="437"/>
      <c r="G375" s="437"/>
      <c r="H375" s="437"/>
      <c r="I375" s="437"/>
      <c r="J375" s="437"/>
      <c r="K375" s="437"/>
      <c r="L375" s="437"/>
      <c r="M375" s="437"/>
      <c r="N375" s="437"/>
      <c r="O375" s="437"/>
      <c r="P375" s="437"/>
      <c r="Q375" s="437"/>
      <c r="R375" s="437"/>
      <c r="S375" s="437"/>
      <c r="T375" s="437"/>
      <c r="U375" s="437"/>
      <c r="V375" s="437"/>
      <c r="W375" s="437"/>
      <c r="X375" s="437"/>
    </row>
    <row r="376" spans="1:24" ht="15.75" customHeight="1" x14ac:dyDescent="0.35">
      <c r="A376" s="437"/>
      <c r="B376" s="438"/>
      <c r="C376" s="438"/>
      <c r="D376" s="437"/>
      <c r="E376" s="437"/>
      <c r="F376" s="437"/>
      <c r="G376" s="437"/>
      <c r="H376" s="437"/>
      <c r="I376" s="437"/>
      <c r="J376" s="437"/>
      <c r="K376" s="437"/>
      <c r="L376" s="437"/>
      <c r="M376" s="437"/>
      <c r="N376" s="437"/>
      <c r="O376" s="437"/>
      <c r="P376" s="437"/>
      <c r="Q376" s="437"/>
      <c r="R376" s="437"/>
      <c r="S376" s="437"/>
      <c r="T376" s="437"/>
      <c r="U376" s="437"/>
      <c r="V376" s="437"/>
      <c r="W376" s="437"/>
      <c r="X376" s="437"/>
    </row>
    <row r="377" spans="1:24" ht="15.75" customHeight="1" x14ac:dyDescent="0.35">
      <c r="A377" s="437"/>
      <c r="B377" s="438"/>
      <c r="C377" s="438"/>
      <c r="D377" s="437"/>
      <c r="E377" s="437"/>
      <c r="F377" s="437"/>
      <c r="G377" s="437"/>
      <c r="H377" s="437"/>
      <c r="I377" s="437"/>
      <c r="J377" s="437"/>
      <c r="K377" s="437"/>
      <c r="L377" s="437"/>
      <c r="M377" s="437"/>
      <c r="N377" s="437"/>
      <c r="O377" s="437"/>
      <c r="P377" s="437"/>
      <c r="Q377" s="437"/>
      <c r="R377" s="437"/>
      <c r="S377" s="437"/>
      <c r="T377" s="437"/>
      <c r="U377" s="437"/>
      <c r="V377" s="437"/>
      <c r="W377" s="437"/>
      <c r="X377" s="437"/>
    </row>
    <row r="378" spans="1:24" ht="15.75" customHeight="1" x14ac:dyDescent="0.35">
      <c r="A378" s="437"/>
      <c r="B378" s="438"/>
      <c r="C378" s="438"/>
      <c r="D378" s="437"/>
      <c r="E378" s="437"/>
      <c r="F378" s="437"/>
      <c r="G378" s="437"/>
      <c r="H378" s="437"/>
      <c r="I378" s="437"/>
      <c r="J378" s="437"/>
      <c r="K378" s="437"/>
      <c r="L378" s="437"/>
      <c r="M378" s="437"/>
      <c r="N378" s="437"/>
      <c r="O378" s="437"/>
      <c r="P378" s="437"/>
      <c r="Q378" s="437"/>
      <c r="R378" s="437"/>
      <c r="S378" s="437"/>
      <c r="T378" s="437"/>
      <c r="U378" s="437"/>
      <c r="V378" s="437"/>
      <c r="W378" s="437"/>
      <c r="X378" s="437"/>
    </row>
    <row r="379" spans="1:24" ht="15.75" customHeight="1" x14ac:dyDescent="0.35">
      <c r="A379" s="437"/>
      <c r="B379" s="438"/>
      <c r="C379" s="438"/>
      <c r="D379" s="437"/>
      <c r="E379" s="437"/>
      <c r="F379" s="437"/>
      <c r="G379" s="437"/>
      <c r="H379" s="437"/>
      <c r="I379" s="437"/>
      <c r="J379" s="437"/>
      <c r="K379" s="437"/>
      <c r="L379" s="437"/>
      <c r="M379" s="437"/>
      <c r="N379" s="437"/>
      <c r="O379" s="437"/>
      <c r="P379" s="437"/>
      <c r="Q379" s="437"/>
      <c r="R379" s="437"/>
      <c r="S379" s="437"/>
      <c r="T379" s="437"/>
      <c r="U379" s="437"/>
      <c r="V379" s="437"/>
      <c r="W379" s="437"/>
      <c r="X379" s="437"/>
    </row>
    <row r="380" spans="1:24" ht="15.75" customHeight="1" x14ac:dyDescent="0.35">
      <c r="A380" s="437"/>
      <c r="B380" s="438"/>
      <c r="C380" s="438"/>
      <c r="D380" s="437"/>
      <c r="E380" s="437"/>
      <c r="F380" s="437"/>
      <c r="G380" s="437"/>
      <c r="H380" s="437"/>
      <c r="I380" s="437"/>
      <c r="J380" s="437"/>
      <c r="K380" s="437"/>
      <c r="L380" s="437"/>
      <c r="M380" s="437"/>
      <c r="N380" s="437"/>
      <c r="O380" s="437"/>
      <c r="P380" s="437"/>
      <c r="Q380" s="437"/>
      <c r="R380" s="437"/>
      <c r="S380" s="437"/>
      <c r="T380" s="437"/>
      <c r="U380" s="437"/>
      <c r="V380" s="437"/>
      <c r="W380" s="437"/>
      <c r="X380" s="437"/>
    </row>
    <row r="381" spans="1:24" ht="15.75" customHeight="1" x14ac:dyDescent="0.35">
      <c r="A381" s="437"/>
      <c r="B381" s="438"/>
      <c r="C381" s="438"/>
      <c r="D381" s="437"/>
      <c r="E381" s="437"/>
      <c r="F381" s="437"/>
      <c r="G381" s="437"/>
      <c r="H381" s="437"/>
      <c r="I381" s="437"/>
      <c r="J381" s="437"/>
      <c r="K381" s="437"/>
      <c r="L381" s="437"/>
      <c r="M381" s="437"/>
      <c r="N381" s="437"/>
      <c r="O381" s="437"/>
      <c r="P381" s="437"/>
      <c r="Q381" s="437"/>
      <c r="R381" s="437"/>
      <c r="S381" s="437"/>
      <c r="T381" s="437"/>
      <c r="U381" s="437"/>
      <c r="V381" s="437"/>
      <c r="W381" s="437"/>
      <c r="X381" s="437"/>
    </row>
    <row r="382" spans="1:24" ht="15.75" customHeight="1" x14ac:dyDescent="0.35">
      <c r="A382" s="437"/>
      <c r="B382" s="438"/>
      <c r="C382" s="438"/>
      <c r="D382" s="437"/>
      <c r="E382" s="437"/>
      <c r="F382" s="437"/>
      <c r="G382" s="437"/>
      <c r="H382" s="437"/>
      <c r="I382" s="437"/>
      <c r="J382" s="437"/>
      <c r="K382" s="437"/>
      <c r="L382" s="437"/>
      <c r="M382" s="437"/>
      <c r="N382" s="437"/>
      <c r="O382" s="437"/>
      <c r="P382" s="437"/>
      <c r="Q382" s="437"/>
      <c r="R382" s="437"/>
      <c r="S382" s="437"/>
      <c r="T382" s="437"/>
      <c r="U382" s="437"/>
      <c r="V382" s="437"/>
      <c r="W382" s="437"/>
      <c r="X382" s="437"/>
    </row>
    <row r="383" spans="1:24" ht="15.75" customHeight="1" x14ac:dyDescent="0.35">
      <c r="A383" s="437"/>
      <c r="B383" s="438"/>
      <c r="C383" s="438"/>
      <c r="D383" s="437"/>
      <c r="E383" s="437"/>
      <c r="F383" s="437"/>
      <c r="G383" s="437"/>
      <c r="H383" s="437"/>
      <c r="I383" s="437"/>
      <c r="J383" s="437"/>
      <c r="K383" s="437"/>
      <c r="L383" s="437"/>
      <c r="M383" s="437"/>
      <c r="N383" s="437"/>
      <c r="O383" s="437"/>
      <c r="P383" s="437"/>
      <c r="Q383" s="437"/>
      <c r="R383" s="437"/>
      <c r="S383" s="437"/>
      <c r="T383" s="437"/>
      <c r="U383" s="437"/>
      <c r="V383" s="437"/>
      <c r="W383" s="437"/>
      <c r="X383" s="437"/>
    </row>
    <row r="384" spans="1:24" ht="15.75" customHeight="1" x14ac:dyDescent="0.35">
      <c r="A384" s="437"/>
      <c r="B384" s="438"/>
      <c r="C384" s="438"/>
      <c r="D384" s="437"/>
      <c r="E384" s="437"/>
      <c r="F384" s="437"/>
      <c r="G384" s="437"/>
      <c r="H384" s="437"/>
      <c r="I384" s="437"/>
      <c r="J384" s="437"/>
      <c r="K384" s="437"/>
      <c r="L384" s="437"/>
      <c r="M384" s="437"/>
      <c r="N384" s="437"/>
      <c r="O384" s="437"/>
      <c r="P384" s="437"/>
      <c r="Q384" s="437"/>
      <c r="R384" s="437"/>
      <c r="S384" s="437"/>
      <c r="T384" s="437"/>
      <c r="U384" s="437"/>
      <c r="V384" s="437"/>
      <c r="W384" s="437"/>
      <c r="X384" s="437"/>
    </row>
    <row r="385" spans="1:24" ht="15.75" customHeight="1" x14ac:dyDescent="0.35">
      <c r="A385" s="437"/>
      <c r="B385" s="438"/>
      <c r="C385" s="438"/>
      <c r="D385" s="437"/>
      <c r="E385" s="437"/>
      <c r="F385" s="437"/>
      <c r="G385" s="437"/>
      <c r="H385" s="437"/>
      <c r="I385" s="437"/>
      <c r="J385" s="437"/>
      <c r="K385" s="437"/>
      <c r="L385" s="437"/>
      <c r="M385" s="437"/>
      <c r="N385" s="437"/>
      <c r="O385" s="437"/>
      <c r="P385" s="437"/>
      <c r="Q385" s="437"/>
      <c r="R385" s="437"/>
      <c r="S385" s="437"/>
      <c r="T385" s="437"/>
      <c r="U385" s="437"/>
      <c r="V385" s="437"/>
      <c r="W385" s="437"/>
      <c r="X385" s="437"/>
    </row>
    <row r="386" spans="1:24" ht="15.75" customHeight="1" x14ac:dyDescent="0.35">
      <c r="A386" s="437"/>
      <c r="B386" s="438"/>
      <c r="C386" s="438"/>
      <c r="D386" s="437"/>
      <c r="E386" s="437"/>
      <c r="F386" s="437"/>
      <c r="G386" s="437"/>
      <c r="H386" s="437"/>
      <c r="I386" s="437"/>
      <c r="J386" s="437"/>
      <c r="K386" s="437"/>
      <c r="L386" s="437"/>
      <c r="M386" s="437"/>
      <c r="N386" s="437"/>
      <c r="O386" s="437"/>
      <c r="P386" s="437"/>
      <c r="Q386" s="437"/>
      <c r="R386" s="437"/>
      <c r="S386" s="437"/>
      <c r="T386" s="437"/>
      <c r="U386" s="437"/>
      <c r="V386" s="437"/>
      <c r="W386" s="437"/>
      <c r="X386" s="437"/>
    </row>
    <row r="387" spans="1:24" ht="15.75" customHeight="1" x14ac:dyDescent="0.35">
      <c r="A387" s="437"/>
      <c r="B387" s="438"/>
      <c r="C387" s="438"/>
      <c r="D387" s="437"/>
      <c r="E387" s="437"/>
      <c r="F387" s="437"/>
      <c r="G387" s="437"/>
      <c r="H387" s="437"/>
      <c r="I387" s="437"/>
      <c r="J387" s="437"/>
      <c r="K387" s="437"/>
      <c r="L387" s="437"/>
      <c r="M387" s="437"/>
      <c r="N387" s="437"/>
      <c r="O387" s="437"/>
      <c r="P387" s="437"/>
      <c r="Q387" s="437"/>
      <c r="R387" s="437"/>
      <c r="S387" s="437"/>
      <c r="T387" s="437"/>
      <c r="U387" s="437"/>
      <c r="V387" s="437"/>
      <c r="W387" s="437"/>
      <c r="X387" s="437"/>
    </row>
    <row r="388" spans="1:24" ht="15.75" customHeight="1" x14ac:dyDescent="0.35">
      <c r="A388" s="437"/>
      <c r="B388" s="438"/>
      <c r="C388" s="438"/>
      <c r="D388" s="437"/>
      <c r="E388" s="437"/>
      <c r="F388" s="437"/>
      <c r="G388" s="437"/>
      <c r="H388" s="437"/>
      <c r="I388" s="437"/>
      <c r="J388" s="437"/>
      <c r="K388" s="437"/>
      <c r="L388" s="437"/>
      <c r="M388" s="437"/>
      <c r="N388" s="437"/>
      <c r="O388" s="437"/>
      <c r="P388" s="437"/>
      <c r="Q388" s="437"/>
      <c r="R388" s="437"/>
      <c r="S388" s="437"/>
      <c r="T388" s="437"/>
      <c r="U388" s="437"/>
      <c r="V388" s="437"/>
      <c r="W388" s="437"/>
      <c r="X388" s="437"/>
    </row>
    <row r="389" spans="1:24" ht="15.75" customHeight="1" x14ac:dyDescent="0.35">
      <c r="A389" s="437"/>
      <c r="B389" s="438"/>
      <c r="C389" s="438"/>
      <c r="D389" s="437"/>
      <c r="E389" s="437"/>
      <c r="F389" s="437"/>
      <c r="G389" s="437"/>
      <c r="H389" s="437"/>
      <c r="I389" s="437"/>
      <c r="J389" s="437"/>
      <c r="K389" s="437"/>
      <c r="L389" s="437"/>
      <c r="M389" s="437"/>
      <c r="N389" s="437"/>
      <c r="O389" s="437"/>
      <c r="P389" s="437"/>
      <c r="Q389" s="437"/>
      <c r="R389" s="437"/>
      <c r="S389" s="437"/>
      <c r="T389" s="437"/>
      <c r="U389" s="437"/>
      <c r="V389" s="437"/>
      <c r="W389" s="437"/>
      <c r="X389" s="437"/>
    </row>
    <row r="390" spans="1:24" ht="15.75" customHeight="1" x14ac:dyDescent="0.35">
      <c r="A390" s="437"/>
      <c r="B390" s="438"/>
      <c r="C390" s="438"/>
      <c r="D390" s="437"/>
      <c r="E390" s="437"/>
      <c r="F390" s="437"/>
      <c r="G390" s="437"/>
      <c r="H390" s="437"/>
      <c r="I390" s="437"/>
      <c r="J390" s="437"/>
      <c r="K390" s="437"/>
      <c r="L390" s="437"/>
      <c r="M390" s="437"/>
      <c r="N390" s="437"/>
      <c r="O390" s="437"/>
      <c r="P390" s="437"/>
      <c r="Q390" s="437"/>
      <c r="R390" s="437"/>
      <c r="S390" s="437"/>
      <c r="T390" s="437"/>
      <c r="U390" s="437"/>
      <c r="V390" s="437"/>
      <c r="W390" s="437"/>
      <c r="X390" s="437"/>
    </row>
    <row r="391" spans="1:24" ht="15.75" customHeight="1" x14ac:dyDescent="0.35">
      <c r="A391" s="437"/>
      <c r="B391" s="438"/>
      <c r="C391" s="438"/>
      <c r="D391" s="437"/>
      <c r="E391" s="437"/>
      <c r="F391" s="437"/>
      <c r="G391" s="437"/>
      <c r="H391" s="437"/>
      <c r="I391" s="437"/>
      <c r="J391" s="437"/>
      <c r="K391" s="437"/>
      <c r="L391" s="437"/>
      <c r="M391" s="437"/>
      <c r="N391" s="437"/>
      <c r="O391" s="437"/>
      <c r="P391" s="437"/>
      <c r="Q391" s="437"/>
      <c r="R391" s="437"/>
      <c r="S391" s="437"/>
      <c r="T391" s="437"/>
      <c r="U391" s="437"/>
      <c r="V391" s="437"/>
      <c r="W391" s="437"/>
      <c r="X391" s="437"/>
    </row>
    <row r="392" spans="1:24" ht="15.75" customHeight="1" x14ac:dyDescent="0.35">
      <c r="A392" s="437"/>
      <c r="B392" s="438"/>
      <c r="C392" s="438"/>
      <c r="D392" s="437"/>
      <c r="E392" s="437"/>
      <c r="F392" s="437"/>
      <c r="G392" s="437"/>
      <c r="H392" s="437"/>
      <c r="I392" s="437"/>
      <c r="J392" s="437"/>
      <c r="K392" s="437"/>
      <c r="L392" s="437"/>
      <c r="M392" s="437"/>
      <c r="N392" s="437"/>
      <c r="O392" s="437"/>
      <c r="P392" s="437"/>
      <c r="Q392" s="437"/>
      <c r="R392" s="437"/>
      <c r="S392" s="437"/>
      <c r="T392" s="437"/>
      <c r="U392" s="437"/>
      <c r="V392" s="437"/>
      <c r="W392" s="437"/>
      <c r="X392" s="437"/>
    </row>
    <row r="393" spans="1:24" ht="15.75" customHeight="1" x14ac:dyDescent="0.35">
      <c r="A393" s="437"/>
      <c r="B393" s="438"/>
      <c r="C393" s="438"/>
      <c r="D393" s="437"/>
      <c r="E393" s="437"/>
      <c r="F393" s="437"/>
      <c r="G393" s="437"/>
      <c r="H393" s="437"/>
      <c r="I393" s="437"/>
      <c r="J393" s="437"/>
      <c r="K393" s="437"/>
      <c r="L393" s="437"/>
      <c r="M393" s="437"/>
      <c r="N393" s="437"/>
      <c r="O393" s="437"/>
      <c r="P393" s="437"/>
      <c r="Q393" s="437"/>
      <c r="R393" s="437"/>
      <c r="S393" s="437"/>
      <c r="T393" s="437"/>
      <c r="U393" s="437"/>
      <c r="V393" s="437"/>
      <c r="W393" s="437"/>
      <c r="X393" s="437"/>
    </row>
    <row r="394" spans="1:24" ht="15.75" customHeight="1" x14ac:dyDescent="0.35">
      <c r="A394" s="437"/>
      <c r="B394" s="438"/>
      <c r="C394" s="438"/>
      <c r="D394" s="437"/>
      <c r="E394" s="437"/>
      <c r="F394" s="437"/>
      <c r="G394" s="437"/>
      <c r="H394" s="437"/>
      <c r="I394" s="437"/>
      <c r="J394" s="437"/>
      <c r="K394" s="437"/>
      <c r="L394" s="437"/>
      <c r="M394" s="437"/>
      <c r="N394" s="437"/>
      <c r="O394" s="437"/>
      <c r="P394" s="437"/>
      <c r="Q394" s="437"/>
      <c r="R394" s="437"/>
      <c r="S394" s="437"/>
      <c r="T394" s="437"/>
      <c r="U394" s="437"/>
      <c r="V394" s="437"/>
      <c r="W394" s="437"/>
      <c r="X394" s="437"/>
    </row>
    <row r="395" spans="1:24" ht="15.75" customHeight="1" x14ac:dyDescent="0.35">
      <c r="A395" s="437"/>
      <c r="B395" s="438"/>
      <c r="C395" s="438"/>
      <c r="D395" s="437"/>
      <c r="E395" s="437"/>
      <c r="F395" s="437"/>
      <c r="G395" s="437"/>
      <c r="H395" s="437"/>
      <c r="I395" s="437"/>
      <c r="J395" s="437"/>
      <c r="K395" s="437"/>
      <c r="L395" s="437"/>
      <c r="M395" s="437"/>
      <c r="N395" s="437"/>
      <c r="O395" s="437"/>
      <c r="P395" s="437"/>
      <c r="Q395" s="437"/>
      <c r="R395" s="437"/>
      <c r="S395" s="437"/>
      <c r="T395" s="437"/>
      <c r="U395" s="437"/>
      <c r="V395" s="437"/>
      <c r="W395" s="437"/>
      <c r="X395" s="437"/>
    </row>
    <row r="396" spans="1:24" ht="15.75" customHeight="1" x14ac:dyDescent="0.35">
      <c r="A396" s="437"/>
      <c r="B396" s="438"/>
      <c r="C396" s="438"/>
      <c r="D396" s="437"/>
      <c r="E396" s="437"/>
      <c r="F396" s="437"/>
      <c r="G396" s="437"/>
      <c r="H396" s="437"/>
      <c r="I396" s="437"/>
      <c r="J396" s="437"/>
      <c r="K396" s="437"/>
      <c r="L396" s="437"/>
      <c r="M396" s="437"/>
      <c r="N396" s="437"/>
      <c r="O396" s="437"/>
      <c r="P396" s="437"/>
      <c r="Q396" s="437"/>
      <c r="R396" s="437"/>
      <c r="S396" s="437"/>
      <c r="T396" s="437"/>
      <c r="U396" s="437"/>
      <c r="V396" s="437"/>
      <c r="W396" s="437"/>
      <c r="X396" s="437"/>
    </row>
    <row r="397" spans="1:24" ht="15.75" customHeight="1" x14ac:dyDescent="0.35">
      <c r="A397" s="437"/>
      <c r="B397" s="438"/>
      <c r="C397" s="438"/>
      <c r="D397" s="437"/>
      <c r="E397" s="437"/>
      <c r="F397" s="437"/>
      <c r="G397" s="437"/>
      <c r="H397" s="437"/>
      <c r="I397" s="437"/>
      <c r="J397" s="437"/>
      <c r="K397" s="437"/>
      <c r="L397" s="437"/>
      <c r="M397" s="437"/>
      <c r="N397" s="437"/>
      <c r="O397" s="437"/>
      <c r="P397" s="437"/>
      <c r="Q397" s="437"/>
      <c r="R397" s="437"/>
      <c r="S397" s="437"/>
      <c r="T397" s="437"/>
      <c r="U397" s="437"/>
      <c r="V397" s="437"/>
      <c r="W397" s="437"/>
      <c r="X397" s="437"/>
    </row>
    <row r="398" spans="1:24" ht="15.75" customHeight="1" x14ac:dyDescent="0.35">
      <c r="A398" s="437"/>
      <c r="B398" s="438"/>
      <c r="C398" s="438"/>
      <c r="D398" s="437"/>
      <c r="E398" s="437"/>
      <c r="F398" s="437"/>
      <c r="G398" s="437"/>
      <c r="H398" s="437"/>
      <c r="I398" s="437"/>
      <c r="J398" s="437"/>
      <c r="K398" s="437"/>
      <c r="L398" s="437"/>
      <c r="M398" s="437"/>
      <c r="N398" s="437"/>
      <c r="O398" s="437"/>
      <c r="P398" s="437"/>
      <c r="Q398" s="437"/>
      <c r="R398" s="437"/>
      <c r="S398" s="437"/>
      <c r="T398" s="437"/>
      <c r="U398" s="437"/>
      <c r="V398" s="437"/>
      <c r="W398" s="437"/>
      <c r="X398" s="437"/>
    </row>
    <row r="399" spans="1:24" ht="15.75" customHeight="1" x14ac:dyDescent="0.35">
      <c r="A399" s="437"/>
      <c r="B399" s="438"/>
      <c r="C399" s="438"/>
      <c r="D399" s="437"/>
      <c r="E399" s="437"/>
      <c r="F399" s="437"/>
      <c r="G399" s="437"/>
      <c r="H399" s="437"/>
      <c r="I399" s="437"/>
      <c r="J399" s="437"/>
      <c r="K399" s="437"/>
      <c r="L399" s="437"/>
      <c r="M399" s="437"/>
      <c r="N399" s="437"/>
      <c r="O399" s="437"/>
      <c r="P399" s="437"/>
      <c r="Q399" s="437"/>
      <c r="R399" s="437"/>
      <c r="S399" s="437"/>
      <c r="T399" s="437"/>
      <c r="U399" s="437"/>
      <c r="V399" s="437"/>
      <c r="W399" s="437"/>
      <c r="X399" s="437"/>
    </row>
    <row r="400" spans="1:24" ht="15.75" customHeight="1" x14ac:dyDescent="0.35">
      <c r="A400" s="437"/>
      <c r="B400" s="438"/>
      <c r="C400" s="438"/>
      <c r="D400" s="437"/>
      <c r="E400" s="437"/>
      <c r="F400" s="437"/>
      <c r="G400" s="437"/>
      <c r="H400" s="437"/>
      <c r="I400" s="437"/>
      <c r="J400" s="437"/>
      <c r="K400" s="437"/>
      <c r="L400" s="437"/>
      <c r="M400" s="437"/>
      <c r="N400" s="437"/>
      <c r="O400" s="437"/>
      <c r="P400" s="437"/>
      <c r="Q400" s="437"/>
      <c r="R400" s="437"/>
      <c r="S400" s="437"/>
      <c r="T400" s="437"/>
      <c r="U400" s="437"/>
      <c r="V400" s="437"/>
      <c r="W400" s="437"/>
      <c r="X400" s="437"/>
    </row>
    <row r="401" spans="1:24" ht="15.75" customHeight="1" x14ac:dyDescent="0.35">
      <c r="A401" s="437"/>
      <c r="B401" s="438"/>
      <c r="C401" s="438"/>
      <c r="D401" s="437"/>
      <c r="E401" s="437"/>
      <c r="F401" s="437"/>
      <c r="G401" s="437"/>
      <c r="H401" s="437"/>
      <c r="I401" s="437"/>
      <c r="J401" s="437"/>
      <c r="K401" s="437"/>
      <c r="L401" s="437"/>
      <c r="M401" s="437"/>
      <c r="N401" s="437"/>
      <c r="O401" s="437"/>
      <c r="P401" s="437"/>
      <c r="Q401" s="437"/>
      <c r="R401" s="437"/>
      <c r="S401" s="437"/>
      <c r="T401" s="437"/>
      <c r="U401" s="437"/>
      <c r="V401" s="437"/>
      <c r="W401" s="437"/>
      <c r="X401" s="437"/>
    </row>
    <row r="402" spans="1:24" ht="15.75" customHeight="1" x14ac:dyDescent="0.35">
      <c r="A402" s="437"/>
      <c r="B402" s="438"/>
      <c r="C402" s="438"/>
      <c r="D402" s="437"/>
      <c r="E402" s="437"/>
      <c r="F402" s="437"/>
      <c r="G402" s="437"/>
      <c r="H402" s="437"/>
      <c r="I402" s="437"/>
      <c r="J402" s="437"/>
      <c r="K402" s="437"/>
      <c r="L402" s="437"/>
      <c r="M402" s="437"/>
      <c r="N402" s="437"/>
      <c r="O402" s="437"/>
      <c r="P402" s="437"/>
      <c r="Q402" s="437"/>
      <c r="R402" s="437"/>
      <c r="S402" s="437"/>
      <c r="T402" s="437"/>
      <c r="U402" s="437"/>
      <c r="V402" s="437"/>
      <c r="W402" s="437"/>
      <c r="X402" s="437"/>
    </row>
    <row r="403" spans="1:24" ht="15.75" customHeight="1" x14ac:dyDescent="0.35">
      <c r="A403" s="437"/>
      <c r="B403" s="438"/>
      <c r="C403" s="438"/>
      <c r="D403" s="437"/>
      <c r="E403" s="437"/>
      <c r="F403" s="437"/>
      <c r="G403" s="437"/>
      <c r="H403" s="437"/>
      <c r="I403" s="437"/>
      <c r="J403" s="437"/>
      <c r="K403" s="437"/>
      <c r="L403" s="437"/>
      <c r="M403" s="437"/>
      <c r="N403" s="437"/>
      <c r="O403" s="437"/>
      <c r="P403" s="437"/>
      <c r="Q403" s="437"/>
      <c r="R403" s="437"/>
      <c r="S403" s="437"/>
      <c r="T403" s="437"/>
      <c r="U403" s="437"/>
      <c r="V403" s="437"/>
      <c r="W403" s="437"/>
      <c r="X403" s="437"/>
    </row>
    <row r="404" spans="1:24" ht="15.75" customHeight="1" x14ac:dyDescent="0.35">
      <c r="A404" s="437"/>
      <c r="B404" s="438"/>
      <c r="C404" s="438"/>
      <c r="D404" s="437"/>
      <c r="E404" s="437"/>
      <c r="F404" s="437"/>
      <c r="G404" s="437"/>
      <c r="H404" s="437"/>
      <c r="I404" s="437"/>
      <c r="J404" s="437"/>
      <c r="K404" s="437"/>
      <c r="L404" s="437"/>
      <c r="M404" s="437"/>
      <c r="N404" s="437"/>
      <c r="O404" s="437"/>
      <c r="P404" s="437"/>
      <c r="Q404" s="437"/>
      <c r="R404" s="437"/>
      <c r="S404" s="437"/>
      <c r="T404" s="437"/>
      <c r="U404" s="437"/>
      <c r="V404" s="437"/>
      <c r="W404" s="437"/>
      <c r="X404" s="437"/>
    </row>
    <row r="405" spans="1:24" ht="15.75" customHeight="1" x14ac:dyDescent="0.35">
      <c r="A405" s="437"/>
      <c r="B405" s="438"/>
      <c r="C405" s="438"/>
      <c r="D405" s="437"/>
      <c r="E405" s="437"/>
      <c r="F405" s="437"/>
      <c r="G405" s="437"/>
      <c r="H405" s="437"/>
      <c r="I405" s="437"/>
      <c r="J405" s="437"/>
      <c r="K405" s="437"/>
      <c r="L405" s="437"/>
      <c r="M405" s="437"/>
      <c r="N405" s="437"/>
      <c r="O405" s="437"/>
      <c r="P405" s="437"/>
      <c r="Q405" s="437"/>
      <c r="R405" s="437"/>
      <c r="S405" s="437"/>
      <c r="T405" s="437"/>
      <c r="U405" s="437"/>
      <c r="V405" s="437"/>
      <c r="W405" s="437"/>
      <c r="X405" s="437"/>
    </row>
    <row r="406" spans="1:24" ht="15.75" customHeight="1" x14ac:dyDescent="0.35">
      <c r="A406" s="437"/>
      <c r="B406" s="438"/>
      <c r="C406" s="438"/>
      <c r="D406" s="437"/>
      <c r="E406" s="437"/>
      <c r="F406" s="437"/>
      <c r="G406" s="437"/>
      <c r="H406" s="437"/>
      <c r="I406" s="437"/>
      <c r="J406" s="437"/>
      <c r="K406" s="437"/>
      <c r="L406" s="437"/>
      <c r="M406" s="437"/>
      <c r="N406" s="437"/>
      <c r="O406" s="437"/>
      <c r="P406" s="437"/>
      <c r="Q406" s="437"/>
      <c r="R406" s="437"/>
      <c r="S406" s="437"/>
      <c r="T406" s="437"/>
      <c r="U406" s="437"/>
      <c r="V406" s="437"/>
      <c r="W406" s="437"/>
      <c r="X406" s="437"/>
    </row>
    <row r="407" spans="1:24" ht="15.75" customHeight="1" x14ac:dyDescent="0.35">
      <c r="A407" s="437"/>
      <c r="B407" s="438"/>
      <c r="C407" s="438"/>
      <c r="D407" s="437"/>
      <c r="E407" s="437"/>
      <c r="F407" s="437"/>
      <c r="G407" s="437"/>
      <c r="H407" s="437"/>
      <c r="I407" s="437"/>
      <c r="J407" s="437"/>
      <c r="K407" s="437"/>
      <c r="L407" s="437"/>
      <c r="M407" s="437"/>
      <c r="N407" s="437"/>
      <c r="O407" s="437"/>
      <c r="P407" s="437"/>
      <c r="Q407" s="437"/>
      <c r="R407" s="437"/>
      <c r="S407" s="437"/>
      <c r="T407" s="437"/>
      <c r="U407" s="437"/>
      <c r="V407" s="437"/>
      <c r="W407" s="437"/>
      <c r="X407" s="437"/>
    </row>
    <row r="408" spans="1:24" ht="15.75" customHeight="1" x14ac:dyDescent="0.35">
      <c r="A408" s="437"/>
      <c r="B408" s="438"/>
      <c r="C408" s="438"/>
      <c r="D408" s="437"/>
      <c r="E408" s="437"/>
      <c r="F408" s="437"/>
      <c r="G408" s="437"/>
      <c r="H408" s="437"/>
      <c r="I408" s="437"/>
      <c r="J408" s="437"/>
      <c r="K408" s="437"/>
      <c r="L408" s="437"/>
      <c r="M408" s="437"/>
      <c r="N408" s="437"/>
      <c r="O408" s="437"/>
      <c r="P408" s="437"/>
      <c r="Q408" s="437"/>
      <c r="R408" s="437"/>
      <c r="S408" s="437"/>
      <c r="T408" s="437"/>
      <c r="U408" s="437"/>
      <c r="V408" s="437"/>
      <c r="W408" s="437"/>
      <c r="X408" s="437"/>
    </row>
    <row r="409" spans="1:24" ht="15.75" customHeight="1" x14ac:dyDescent="0.35">
      <c r="A409" s="437"/>
      <c r="B409" s="438"/>
      <c r="C409" s="438"/>
      <c r="D409" s="437"/>
      <c r="E409" s="437"/>
      <c r="F409" s="437"/>
      <c r="G409" s="437"/>
      <c r="H409" s="437"/>
      <c r="I409" s="437"/>
      <c r="J409" s="437"/>
      <c r="K409" s="437"/>
      <c r="L409" s="437"/>
      <c r="M409" s="437"/>
      <c r="N409" s="437"/>
      <c r="O409" s="437"/>
      <c r="P409" s="437"/>
      <c r="Q409" s="437"/>
      <c r="R409" s="437"/>
      <c r="S409" s="437"/>
      <c r="T409" s="437"/>
      <c r="U409" s="437"/>
      <c r="V409" s="437"/>
      <c r="W409" s="437"/>
      <c r="X409" s="437"/>
    </row>
    <row r="410" spans="1:24" ht="15.75" customHeight="1" x14ac:dyDescent="0.35">
      <c r="A410" s="437"/>
      <c r="B410" s="438"/>
      <c r="C410" s="438"/>
      <c r="D410" s="437"/>
      <c r="E410" s="437"/>
      <c r="F410" s="437"/>
      <c r="G410" s="437"/>
      <c r="H410" s="437"/>
      <c r="I410" s="437"/>
      <c r="J410" s="437"/>
      <c r="K410" s="437"/>
      <c r="L410" s="437"/>
      <c r="M410" s="437"/>
      <c r="N410" s="437"/>
      <c r="O410" s="437"/>
      <c r="P410" s="437"/>
      <c r="Q410" s="437"/>
      <c r="R410" s="437"/>
      <c r="S410" s="437"/>
      <c r="T410" s="437"/>
      <c r="U410" s="437"/>
      <c r="V410" s="437"/>
      <c r="W410" s="437"/>
      <c r="X410" s="437"/>
    </row>
    <row r="411" spans="1:24" ht="15.75" customHeight="1" x14ac:dyDescent="0.35">
      <c r="A411" s="437"/>
      <c r="B411" s="438"/>
      <c r="C411" s="438"/>
      <c r="D411" s="437"/>
      <c r="E411" s="437"/>
      <c r="F411" s="437"/>
      <c r="G411" s="437"/>
      <c r="H411" s="437"/>
      <c r="I411" s="437"/>
      <c r="J411" s="437"/>
      <c r="K411" s="437"/>
      <c r="L411" s="437"/>
      <c r="M411" s="437"/>
      <c r="N411" s="437"/>
      <c r="O411" s="437"/>
      <c r="P411" s="437"/>
      <c r="Q411" s="437"/>
      <c r="R411" s="437"/>
      <c r="S411" s="437"/>
      <c r="T411" s="437"/>
      <c r="U411" s="437"/>
      <c r="V411" s="437"/>
      <c r="W411" s="437"/>
      <c r="X411" s="437"/>
    </row>
    <row r="412" spans="1:24" ht="15.75" customHeight="1" x14ac:dyDescent="0.35">
      <c r="A412" s="437"/>
      <c r="B412" s="438"/>
      <c r="C412" s="438"/>
      <c r="D412" s="437"/>
      <c r="E412" s="437"/>
      <c r="F412" s="437"/>
      <c r="G412" s="437"/>
      <c r="H412" s="437"/>
      <c r="I412" s="437"/>
      <c r="J412" s="437"/>
      <c r="K412" s="437"/>
      <c r="L412" s="437"/>
      <c r="M412" s="437"/>
      <c r="N412" s="437"/>
      <c r="O412" s="437"/>
      <c r="P412" s="437"/>
      <c r="Q412" s="437"/>
      <c r="R412" s="437"/>
      <c r="S412" s="437"/>
      <c r="T412" s="437"/>
      <c r="U412" s="437"/>
      <c r="V412" s="437"/>
      <c r="W412" s="437"/>
      <c r="X412" s="437"/>
    </row>
    <row r="413" spans="1:24" ht="15.75" customHeight="1" x14ac:dyDescent="0.35">
      <c r="A413" s="437"/>
      <c r="B413" s="438"/>
      <c r="C413" s="438"/>
      <c r="D413" s="437"/>
      <c r="E413" s="437"/>
      <c r="F413" s="437"/>
      <c r="G413" s="437"/>
      <c r="H413" s="437"/>
      <c r="I413" s="437"/>
      <c r="J413" s="437"/>
      <c r="K413" s="437"/>
      <c r="L413" s="437"/>
      <c r="M413" s="437"/>
      <c r="N413" s="437"/>
      <c r="O413" s="437"/>
      <c r="P413" s="437"/>
      <c r="Q413" s="437"/>
      <c r="R413" s="437"/>
      <c r="S413" s="437"/>
      <c r="T413" s="437"/>
      <c r="U413" s="437"/>
      <c r="V413" s="437"/>
      <c r="W413" s="437"/>
      <c r="X413" s="437"/>
    </row>
    <row r="414" spans="1:24" ht="15.75" customHeight="1" x14ac:dyDescent="0.35">
      <c r="A414" s="437"/>
      <c r="B414" s="438"/>
      <c r="C414" s="438"/>
      <c r="D414" s="437"/>
      <c r="E414" s="437"/>
      <c r="F414" s="437"/>
      <c r="G414" s="437"/>
      <c r="H414" s="437"/>
      <c r="I414" s="437"/>
      <c r="J414" s="437"/>
      <c r="K414" s="437"/>
      <c r="L414" s="437"/>
      <c r="M414" s="437"/>
      <c r="N414" s="437"/>
      <c r="O414" s="437"/>
      <c r="P414" s="437"/>
      <c r="Q414" s="437"/>
      <c r="R414" s="437"/>
      <c r="S414" s="437"/>
      <c r="T414" s="437"/>
      <c r="U414" s="437"/>
      <c r="V414" s="437"/>
      <c r="W414" s="437"/>
      <c r="X414" s="437"/>
    </row>
    <row r="415" spans="1:24" ht="15.75" customHeight="1" x14ac:dyDescent="0.35">
      <c r="A415" s="437"/>
      <c r="B415" s="438"/>
      <c r="C415" s="438"/>
      <c r="D415" s="437"/>
      <c r="E415" s="437"/>
      <c r="F415" s="437"/>
      <c r="G415" s="437"/>
      <c r="H415" s="437"/>
      <c r="I415" s="437"/>
      <c r="J415" s="437"/>
      <c r="K415" s="437"/>
      <c r="L415" s="437"/>
      <c r="M415" s="437"/>
      <c r="N415" s="437"/>
      <c r="O415" s="437"/>
      <c r="P415" s="437"/>
      <c r="Q415" s="437"/>
      <c r="R415" s="437"/>
      <c r="S415" s="437"/>
      <c r="T415" s="437"/>
      <c r="U415" s="437"/>
      <c r="V415" s="437"/>
      <c r="W415" s="437"/>
      <c r="X415" s="437"/>
    </row>
    <row r="416" spans="1:24" ht="15.75" customHeight="1" x14ac:dyDescent="0.35">
      <c r="A416" s="437"/>
      <c r="B416" s="438"/>
      <c r="C416" s="438"/>
      <c r="D416" s="437"/>
      <c r="E416" s="437"/>
      <c r="F416" s="437"/>
      <c r="G416" s="437"/>
      <c r="H416" s="437"/>
      <c r="I416" s="437"/>
      <c r="J416" s="437"/>
      <c r="K416" s="437"/>
      <c r="L416" s="437"/>
      <c r="M416" s="437"/>
      <c r="N416" s="437"/>
      <c r="O416" s="437"/>
      <c r="P416" s="437"/>
      <c r="Q416" s="437"/>
      <c r="R416" s="437"/>
      <c r="S416" s="437"/>
      <c r="T416" s="437"/>
      <c r="U416" s="437"/>
      <c r="V416" s="437"/>
      <c r="W416" s="437"/>
      <c r="X416" s="437"/>
    </row>
    <row r="417" spans="1:24" ht="15.75" customHeight="1" x14ac:dyDescent="0.35">
      <c r="A417" s="437"/>
      <c r="B417" s="438"/>
      <c r="C417" s="438"/>
      <c r="D417" s="437"/>
      <c r="E417" s="437"/>
      <c r="F417" s="437"/>
      <c r="G417" s="437"/>
      <c r="H417" s="437"/>
      <c r="I417" s="437"/>
      <c r="J417" s="437"/>
      <c r="K417" s="437"/>
      <c r="L417" s="437"/>
      <c r="M417" s="437"/>
      <c r="N417" s="437"/>
      <c r="O417" s="437"/>
      <c r="P417" s="437"/>
      <c r="Q417" s="437"/>
      <c r="R417" s="437"/>
      <c r="S417" s="437"/>
      <c r="T417" s="437"/>
      <c r="U417" s="437"/>
      <c r="V417" s="437"/>
      <c r="W417" s="437"/>
      <c r="X417" s="437"/>
    </row>
    <row r="418" spans="1:24" ht="15.75" customHeight="1" x14ac:dyDescent="0.35">
      <c r="A418" s="437"/>
      <c r="B418" s="438"/>
      <c r="C418" s="438"/>
      <c r="D418" s="437"/>
      <c r="E418" s="437"/>
      <c r="F418" s="437"/>
      <c r="G418" s="437"/>
      <c r="H418" s="437"/>
      <c r="I418" s="437"/>
      <c r="J418" s="437"/>
      <c r="K418" s="437"/>
      <c r="L418" s="437"/>
      <c r="M418" s="437"/>
      <c r="N418" s="437"/>
      <c r="O418" s="437"/>
      <c r="P418" s="437"/>
      <c r="Q418" s="437"/>
      <c r="R418" s="437"/>
      <c r="S418" s="437"/>
      <c r="T418" s="437"/>
      <c r="U418" s="437"/>
      <c r="V418" s="437"/>
      <c r="W418" s="437"/>
      <c r="X418" s="437"/>
    </row>
    <row r="419" spans="1:24" ht="15.75" customHeight="1" x14ac:dyDescent="0.35">
      <c r="A419" s="437"/>
      <c r="B419" s="438"/>
      <c r="C419" s="438"/>
      <c r="D419" s="437"/>
      <c r="E419" s="437"/>
      <c r="F419" s="437"/>
      <c r="G419" s="437"/>
      <c r="H419" s="437"/>
      <c r="I419" s="437"/>
      <c r="J419" s="437"/>
      <c r="K419" s="437"/>
      <c r="L419" s="437"/>
      <c r="M419" s="437"/>
      <c r="N419" s="437"/>
      <c r="O419" s="437"/>
      <c r="P419" s="437"/>
      <c r="Q419" s="437"/>
      <c r="R419" s="437"/>
      <c r="S419" s="437"/>
      <c r="T419" s="437"/>
      <c r="U419" s="437"/>
      <c r="V419" s="437"/>
      <c r="W419" s="437"/>
      <c r="X419" s="437"/>
    </row>
    <row r="420" spans="1:24" ht="15.75" customHeight="1" x14ac:dyDescent="0.35">
      <c r="A420" s="437"/>
      <c r="B420" s="438"/>
      <c r="C420" s="438"/>
      <c r="D420" s="437"/>
      <c r="E420" s="437"/>
      <c r="F420" s="437"/>
      <c r="G420" s="437"/>
      <c r="H420" s="437"/>
      <c r="I420" s="437"/>
      <c r="J420" s="437"/>
      <c r="K420" s="437"/>
      <c r="L420" s="437"/>
      <c r="M420" s="437"/>
      <c r="N420" s="437"/>
      <c r="O420" s="437"/>
      <c r="P420" s="437"/>
      <c r="Q420" s="437"/>
      <c r="R420" s="437"/>
      <c r="S420" s="437"/>
      <c r="T420" s="437"/>
      <c r="U420" s="437"/>
      <c r="V420" s="437"/>
      <c r="W420" s="437"/>
      <c r="X420" s="437"/>
    </row>
    <row r="421" spans="1:24" ht="15.75" customHeight="1" x14ac:dyDescent="0.35">
      <c r="A421" s="437"/>
      <c r="B421" s="438"/>
      <c r="C421" s="438"/>
      <c r="D421" s="437"/>
      <c r="E421" s="437"/>
      <c r="F421" s="437"/>
      <c r="G421" s="437"/>
      <c r="H421" s="437"/>
      <c r="I421" s="437"/>
      <c r="J421" s="437"/>
      <c r="K421" s="437"/>
      <c r="L421" s="437"/>
      <c r="M421" s="437"/>
      <c r="N421" s="437"/>
      <c r="O421" s="437"/>
      <c r="P421" s="437"/>
      <c r="Q421" s="437"/>
      <c r="R421" s="437"/>
      <c r="S421" s="437"/>
      <c r="T421" s="437"/>
      <c r="U421" s="437"/>
      <c r="V421" s="437"/>
      <c r="W421" s="437"/>
      <c r="X421" s="437"/>
    </row>
    <row r="422" spans="1:24" ht="15.75" customHeight="1" x14ac:dyDescent="0.35">
      <c r="A422" s="437"/>
      <c r="B422" s="438"/>
      <c r="C422" s="438"/>
      <c r="D422" s="437"/>
      <c r="E422" s="437"/>
      <c r="F422" s="437"/>
      <c r="G422" s="437"/>
      <c r="H422" s="437"/>
      <c r="I422" s="437"/>
      <c r="J422" s="437"/>
      <c r="K422" s="437"/>
      <c r="L422" s="437"/>
      <c r="M422" s="437"/>
      <c r="N422" s="437"/>
      <c r="O422" s="437"/>
      <c r="P422" s="437"/>
      <c r="Q422" s="437"/>
      <c r="R422" s="437"/>
      <c r="S422" s="437"/>
      <c r="T422" s="437"/>
      <c r="U422" s="437"/>
      <c r="V422" s="437"/>
      <c r="W422" s="437"/>
      <c r="X422" s="437"/>
    </row>
    <row r="423" spans="1:24" ht="15.75" customHeight="1" x14ac:dyDescent="0.35">
      <c r="A423" s="437"/>
      <c r="B423" s="438"/>
      <c r="C423" s="438"/>
      <c r="D423" s="437"/>
      <c r="E423" s="437"/>
      <c r="F423" s="437"/>
      <c r="G423" s="437"/>
      <c r="H423" s="437"/>
      <c r="I423" s="437"/>
      <c r="J423" s="437"/>
      <c r="K423" s="437"/>
      <c r="L423" s="437"/>
      <c r="M423" s="437"/>
      <c r="N423" s="437"/>
      <c r="O423" s="437"/>
      <c r="P423" s="437"/>
      <c r="Q423" s="437"/>
      <c r="R423" s="437"/>
      <c r="S423" s="437"/>
      <c r="T423" s="437"/>
      <c r="U423" s="437"/>
      <c r="V423" s="437"/>
      <c r="W423" s="437"/>
      <c r="X423" s="437"/>
    </row>
    <row r="424" spans="1:24" ht="15.75" customHeight="1" x14ac:dyDescent="0.35">
      <c r="A424" s="437"/>
      <c r="B424" s="438"/>
      <c r="C424" s="438"/>
      <c r="D424" s="437"/>
      <c r="E424" s="437"/>
      <c r="F424" s="437"/>
      <c r="G424" s="437"/>
      <c r="H424" s="437"/>
      <c r="I424" s="437"/>
      <c r="J424" s="437"/>
      <c r="K424" s="437"/>
      <c r="L424" s="437"/>
      <c r="M424" s="437"/>
      <c r="N424" s="437"/>
      <c r="O424" s="437"/>
      <c r="P424" s="437"/>
      <c r="Q424" s="437"/>
      <c r="R424" s="437"/>
      <c r="S424" s="437"/>
      <c r="T424" s="437"/>
      <c r="U424" s="437"/>
      <c r="V424" s="437"/>
      <c r="W424" s="437"/>
      <c r="X424" s="437"/>
    </row>
    <row r="425" spans="1:24" ht="15.75" customHeight="1" x14ac:dyDescent="0.35">
      <c r="A425" s="437"/>
      <c r="B425" s="438"/>
      <c r="C425" s="438"/>
      <c r="D425" s="437"/>
      <c r="E425" s="437"/>
      <c r="F425" s="437"/>
      <c r="G425" s="437"/>
      <c r="H425" s="437"/>
      <c r="I425" s="437"/>
      <c r="J425" s="437"/>
      <c r="K425" s="437"/>
      <c r="L425" s="437"/>
      <c r="M425" s="437"/>
      <c r="N425" s="437"/>
      <c r="O425" s="437"/>
      <c r="P425" s="437"/>
      <c r="Q425" s="437"/>
      <c r="R425" s="437"/>
      <c r="S425" s="437"/>
      <c r="T425" s="437"/>
      <c r="U425" s="437"/>
      <c r="V425" s="437"/>
      <c r="W425" s="437"/>
      <c r="X425" s="437"/>
    </row>
    <row r="426" spans="1:24" ht="15.75" customHeight="1" x14ac:dyDescent="0.35">
      <c r="A426" s="437"/>
      <c r="B426" s="438"/>
      <c r="C426" s="438"/>
      <c r="D426" s="437"/>
      <c r="E426" s="437"/>
      <c r="F426" s="437"/>
      <c r="G426" s="437"/>
      <c r="H426" s="437"/>
      <c r="I426" s="437"/>
      <c r="J426" s="437"/>
      <c r="K426" s="437"/>
      <c r="L426" s="437"/>
      <c r="M426" s="437"/>
      <c r="N426" s="437"/>
      <c r="O426" s="437"/>
      <c r="P426" s="437"/>
      <c r="Q426" s="437"/>
      <c r="R426" s="437"/>
      <c r="S426" s="437"/>
      <c r="T426" s="437"/>
      <c r="U426" s="437"/>
      <c r="V426" s="437"/>
      <c r="W426" s="437"/>
      <c r="X426" s="437"/>
    </row>
    <row r="427" spans="1:24" ht="15.75" customHeight="1" x14ac:dyDescent="0.35">
      <c r="A427" s="437"/>
      <c r="B427" s="438"/>
      <c r="C427" s="438"/>
      <c r="D427" s="437"/>
      <c r="E427" s="437"/>
      <c r="F427" s="437"/>
      <c r="G427" s="437"/>
      <c r="H427" s="437"/>
      <c r="I427" s="437"/>
      <c r="J427" s="437"/>
      <c r="K427" s="437"/>
      <c r="L427" s="437"/>
      <c r="M427" s="437"/>
      <c r="N427" s="437"/>
      <c r="O427" s="437"/>
      <c r="P427" s="437"/>
      <c r="Q427" s="437"/>
      <c r="R427" s="437"/>
      <c r="S427" s="437"/>
      <c r="T427" s="437"/>
      <c r="U427" s="437"/>
      <c r="V427" s="437"/>
      <c r="W427" s="437"/>
      <c r="X427" s="437"/>
    </row>
    <row r="428" spans="1:24" ht="15.75" customHeight="1" x14ac:dyDescent="0.35">
      <c r="A428" s="437"/>
      <c r="B428" s="438"/>
      <c r="C428" s="438"/>
      <c r="D428" s="437"/>
      <c r="E428" s="437"/>
      <c r="F428" s="437"/>
      <c r="G428" s="437"/>
      <c r="H428" s="437"/>
      <c r="I428" s="437"/>
      <c r="J428" s="437"/>
      <c r="K428" s="437"/>
      <c r="L428" s="437"/>
      <c r="M428" s="437"/>
      <c r="N428" s="437"/>
      <c r="O428" s="437"/>
      <c r="P428" s="437"/>
      <c r="Q428" s="437"/>
      <c r="R428" s="437"/>
      <c r="S428" s="437"/>
      <c r="T428" s="437"/>
      <c r="U428" s="437"/>
      <c r="V428" s="437"/>
      <c r="W428" s="437"/>
      <c r="X428" s="437"/>
    </row>
    <row r="429" spans="1:24" ht="15.75" customHeight="1" x14ac:dyDescent="0.35">
      <c r="A429" s="437"/>
      <c r="B429" s="438"/>
      <c r="C429" s="438"/>
      <c r="D429" s="437"/>
      <c r="E429" s="437"/>
      <c r="F429" s="437"/>
      <c r="G429" s="437"/>
      <c r="H429" s="437"/>
      <c r="I429" s="437"/>
      <c r="J429" s="437"/>
      <c r="K429" s="437"/>
      <c r="L429" s="437"/>
      <c r="M429" s="437"/>
      <c r="N429" s="437"/>
      <c r="O429" s="437"/>
      <c r="P429" s="437"/>
      <c r="Q429" s="437"/>
      <c r="R429" s="437"/>
      <c r="S429" s="437"/>
      <c r="T429" s="437"/>
      <c r="U429" s="437"/>
      <c r="V429" s="437"/>
      <c r="W429" s="437"/>
      <c r="X429" s="437"/>
    </row>
    <row r="430" spans="1:24" ht="15.75" customHeight="1" x14ac:dyDescent="0.35">
      <c r="A430" s="437"/>
      <c r="B430" s="438"/>
      <c r="C430" s="438"/>
      <c r="D430" s="437"/>
      <c r="E430" s="437"/>
      <c r="F430" s="437"/>
      <c r="G430" s="437"/>
      <c r="H430" s="437"/>
      <c r="I430" s="437"/>
      <c r="J430" s="437"/>
      <c r="K430" s="437"/>
      <c r="L430" s="437"/>
      <c r="M430" s="437"/>
      <c r="N430" s="437"/>
      <c r="O430" s="437"/>
      <c r="P430" s="437"/>
      <c r="Q430" s="437"/>
      <c r="R430" s="437"/>
      <c r="S430" s="437"/>
      <c r="T430" s="437"/>
      <c r="U430" s="437"/>
      <c r="V430" s="437"/>
      <c r="W430" s="437"/>
      <c r="X430" s="437"/>
    </row>
    <row r="431" spans="1:24" ht="15.75" customHeight="1" x14ac:dyDescent="0.35">
      <c r="A431" s="437"/>
      <c r="B431" s="438"/>
      <c r="C431" s="438"/>
      <c r="D431" s="437"/>
      <c r="E431" s="437"/>
      <c r="F431" s="437"/>
      <c r="G431" s="437"/>
      <c r="H431" s="437"/>
      <c r="I431" s="437"/>
      <c r="J431" s="437"/>
      <c r="K431" s="437"/>
      <c r="L431" s="437"/>
      <c r="M431" s="437"/>
      <c r="N431" s="437"/>
      <c r="O431" s="437"/>
      <c r="P431" s="437"/>
      <c r="Q431" s="437"/>
      <c r="R431" s="437"/>
      <c r="S431" s="437"/>
      <c r="T431" s="437"/>
      <c r="U431" s="437"/>
      <c r="V431" s="437"/>
      <c r="W431" s="437"/>
      <c r="X431" s="437"/>
    </row>
    <row r="432" spans="1:24" ht="15.75" customHeight="1" x14ac:dyDescent="0.35">
      <c r="A432" s="437"/>
      <c r="B432" s="438"/>
      <c r="C432" s="438"/>
      <c r="D432" s="437"/>
      <c r="E432" s="437"/>
      <c r="F432" s="437"/>
      <c r="G432" s="437"/>
      <c r="H432" s="437"/>
      <c r="I432" s="437"/>
      <c r="J432" s="437"/>
      <c r="K432" s="437"/>
      <c r="L432" s="437"/>
      <c r="M432" s="437"/>
      <c r="N432" s="437"/>
      <c r="O432" s="437"/>
      <c r="P432" s="437"/>
      <c r="Q432" s="437"/>
      <c r="R432" s="437"/>
      <c r="S432" s="437"/>
      <c r="T432" s="437"/>
      <c r="U432" s="437"/>
      <c r="V432" s="437"/>
      <c r="W432" s="437"/>
      <c r="X432" s="437"/>
    </row>
    <row r="433" spans="1:24" ht="15.75" customHeight="1" x14ac:dyDescent="0.35">
      <c r="A433" s="437"/>
      <c r="B433" s="438"/>
      <c r="C433" s="438"/>
      <c r="D433" s="437"/>
      <c r="E433" s="437"/>
      <c r="F433" s="437"/>
      <c r="G433" s="437"/>
      <c r="H433" s="437"/>
      <c r="I433" s="437"/>
      <c r="J433" s="437"/>
      <c r="K433" s="437"/>
      <c r="L433" s="437"/>
      <c r="M433" s="437"/>
      <c r="N433" s="437"/>
      <c r="O433" s="437"/>
      <c r="P433" s="437"/>
      <c r="Q433" s="437"/>
      <c r="R433" s="437"/>
      <c r="S433" s="437"/>
      <c r="T433" s="437"/>
      <c r="U433" s="437"/>
      <c r="V433" s="437"/>
      <c r="W433" s="437"/>
      <c r="X433" s="437"/>
    </row>
    <row r="434" spans="1:24" ht="15.75" customHeight="1" x14ac:dyDescent="0.35">
      <c r="A434" s="437"/>
      <c r="B434" s="438"/>
      <c r="C434" s="438"/>
      <c r="D434" s="437"/>
      <c r="E434" s="437"/>
      <c r="F434" s="437"/>
      <c r="G434" s="437"/>
      <c r="H434" s="437"/>
      <c r="I434" s="437"/>
      <c r="J434" s="437"/>
      <c r="K434" s="437"/>
      <c r="L434" s="437"/>
      <c r="M434" s="437"/>
      <c r="N434" s="437"/>
      <c r="O434" s="437"/>
      <c r="P434" s="437"/>
      <c r="Q434" s="437"/>
      <c r="R434" s="437"/>
      <c r="S434" s="437"/>
      <c r="T434" s="437"/>
      <c r="U434" s="437"/>
      <c r="V434" s="437"/>
      <c r="W434" s="437"/>
      <c r="X434" s="437"/>
    </row>
    <row r="435" spans="1:24" ht="15.75" customHeight="1" x14ac:dyDescent="0.35">
      <c r="A435" s="437"/>
      <c r="B435" s="438"/>
      <c r="C435" s="438"/>
      <c r="D435" s="437"/>
      <c r="E435" s="437"/>
      <c r="F435" s="437"/>
      <c r="G435" s="437"/>
      <c r="H435" s="437"/>
      <c r="I435" s="437"/>
      <c r="J435" s="437"/>
      <c r="K435" s="437"/>
      <c r="L435" s="437"/>
      <c r="M435" s="437"/>
      <c r="N435" s="437"/>
      <c r="O435" s="437"/>
      <c r="P435" s="437"/>
      <c r="Q435" s="437"/>
      <c r="R435" s="437"/>
      <c r="S435" s="437"/>
      <c r="T435" s="437"/>
      <c r="U435" s="437"/>
      <c r="V435" s="437"/>
      <c r="W435" s="437"/>
      <c r="X435" s="437"/>
    </row>
    <row r="436" spans="1:24" ht="15.75" customHeight="1" x14ac:dyDescent="0.35">
      <c r="A436" s="437"/>
      <c r="B436" s="438"/>
      <c r="C436" s="438"/>
      <c r="D436" s="437"/>
      <c r="E436" s="437"/>
      <c r="F436" s="437"/>
      <c r="G436" s="437"/>
      <c r="H436" s="437"/>
      <c r="I436" s="437"/>
      <c r="J436" s="437"/>
      <c r="K436" s="437"/>
      <c r="L436" s="437"/>
      <c r="M436" s="437"/>
      <c r="N436" s="437"/>
      <c r="O436" s="437"/>
      <c r="P436" s="437"/>
      <c r="Q436" s="437"/>
      <c r="R436" s="437"/>
      <c r="S436" s="437"/>
      <c r="T436" s="437"/>
      <c r="U436" s="437"/>
      <c r="V436" s="437"/>
      <c r="W436" s="437"/>
      <c r="X436" s="437"/>
    </row>
    <row r="437" spans="1:24" ht="15.75" customHeight="1" x14ac:dyDescent="0.35">
      <c r="A437" s="437"/>
      <c r="B437" s="438"/>
      <c r="C437" s="438"/>
      <c r="D437" s="437"/>
      <c r="E437" s="437"/>
      <c r="F437" s="437"/>
      <c r="G437" s="437"/>
      <c r="H437" s="437"/>
      <c r="I437" s="437"/>
      <c r="J437" s="437"/>
      <c r="K437" s="437"/>
      <c r="L437" s="437"/>
      <c r="M437" s="437"/>
      <c r="N437" s="437"/>
      <c r="O437" s="437"/>
      <c r="P437" s="437"/>
      <c r="Q437" s="437"/>
      <c r="R437" s="437"/>
      <c r="S437" s="437"/>
      <c r="T437" s="437"/>
      <c r="U437" s="437"/>
      <c r="V437" s="437"/>
      <c r="W437" s="437"/>
      <c r="X437" s="437"/>
    </row>
    <row r="438" spans="1:24" ht="15.75" customHeight="1" x14ac:dyDescent="0.35">
      <c r="A438" s="437"/>
      <c r="B438" s="438"/>
      <c r="C438" s="438"/>
      <c r="D438" s="437"/>
      <c r="E438" s="437"/>
      <c r="F438" s="437"/>
      <c r="G438" s="437"/>
      <c r="H438" s="437"/>
      <c r="I438" s="437"/>
      <c r="J438" s="437"/>
      <c r="K438" s="437"/>
      <c r="L438" s="437"/>
      <c r="M438" s="437"/>
      <c r="N438" s="437"/>
      <c r="O438" s="437"/>
      <c r="P438" s="437"/>
      <c r="Q438" s="437"/>
      <c r="R438" s="437"/>
      <c r="S438" s="437"/>
      <c r="T438" s="437"/>
      <c r="U438" s="437"/>
      <c r="V438" s="437"/>
      <c r="W438" s="437"/>
      <c r="X438" s="437"/>
    </row>
    <row r="439" spans="1:24" ht="15.75" customHeight="1" x14ac:dyDescent="0.35">
      <c r="A439" s="437"/>
      <c r="B439" s="438"/>
      <c r="C439" s="438"/>
      <c r="D439" s="437"/>
      <c r="E439" s="437"/>
      <c r="F439" s="437"/>
      <c r="G439" s="437"/>
      <c r="H439" s="437"/>
      <c r="I439" s="437"/>
      <c r="J439" s="437"/>
      <c r="K439" s="437"/>
      <c r="L439" s="437"/>
      <c r="M439" s="437"/>
      <c r="N439" s="437"/>
      <c r="O439" s="437"/>
      <c r="P439" s="437"/>
      <c r="Q439" s="437"/>
      <c r="R439" s="437"/>
      <c r="S439" s="437"/>
      <c r="T439" s="437"/>
      <c r="U439" s="437"/>
      <c r="V439" s="437"/>
      <c r="W439" s="437"/>
      <c r="X439" s="437"/>
    </row>
    <row r="440" spans="1:24" ht="15.75" customHeight="1" x14ac:dyDescent="0.35">
      <c r="A440" s="437"/>
      <c r="B440" s="438"/>
      <c r="C440" s="438"/>
      <c r="D440" s="437"/>
      <c r="E440" s="437"/>
      <c r="F440" s="437"/>
      <c r="G440" s="437"/>
      <c r="H440" s="437"/>
      <c r="I440" s="437"/>
      <c r="J440" s="437"/>
      <c r="K440" s="437"/>
      <c r="L440" s="437"/>
      <c r="M440" s="437"/>
      <c r="N440" s="437"/>
      <c r="O440" s="437"/>
      <c r="P440" s="437"/>
      <c r="Q440" s="437"/>
      <c r="R440" s="437"/>
      <c r="S440" s="437"/>
      <c r="T440" s="437"/>
      <c r="U440" s="437"/>
      <c r="V440" s="437"/>
      <c r="W440" s="437"/>
      <c r="X440" s="437"/>
    </row>
    <row r="441" spans="1:24" ht="15.75" customHeight="1" x14ac:dyDescent="0.35">
      <c r="A441" s="437"/>
      <c r="B441" s="438"/>
      <c r="C441" s="438"/>
      <c r="D441" s="437"/>
      <c r="E441" s="437"/>
      <c r="F441" s="437"/>
      <c r="G441" s="437"/>
      <c r="H441" s="437"/>
      <c r="I441" s="437"/>
      <c r="J441" s="437"/>
      <c r="K441" s="437"/>
      <c r="L441" s="437"/>
      <c r="M441" s="437"/>
      <c r="N441" s="437"/>
      <c r="O441" s="437"/>
      <c r="P441" s="437"/>
      <c r="Q441" s="437"/>
      <c r="R441" s="437"/>
      <c r="S441" s="437"/>
      <c r="T441" s="437"/>
      <c r="U441" s="437"/>
      <c r="V441" s="437"/>
      <c r="W441" s="437"/>
      <c r="X441" s="437"/>
    </row>
    <row r="442" spans="1:24" ht="15.75" customHeight="1" x14ac:dyDescent="0.35">
      <c r="A442" s="437"/>
      <c r="B442" s="438"/>
      <c r="C442" s="438"/>
      <c r="D442" s="437"/>
      <c r="E442" s="437"/>
      <c r="F442" s="437"/>
      <c r="G442" s="437"/>
      <c r="H442" s="437"/>
      <c r="I442" s="437"/>
      <c r="J442" s="437"/>
      <c r="K442" s="437"/>
      <c r="L442" s="437"/>
      <c r="M442" s="437"/>
      <c r="N442" s="437"/>
      <c r="O442" s="437"/>
      <c r="P442" s="437"/>
      <c r="Q442" s="437"/>
      <c r="R442" s="437"/>
      <c r="S442" s="437"/>
      <c r="T442" s="437"/>
      <c r="U442" s="437"/>
      <c r="V442" s="437"/>
      <c r="W442" s="437"/>
      <c r="X442" s="437"/>
    </row>
    <row r="443" spans="1:24" ht="15.75" customHeight="1" x14ac:dyDescent="0.35">
      <c r="A443" s="437"/>
      <c r="B443" s="438"/>
      <c r="C443" s="438"/>
      <c r="D443" s="437"/>
      <c r="E443" s="437"/>
      <c r="F443" s="437"/>
      <c r="G443" s="437"/>
      <c r="H443" s="437"/>
      <c r="I443" s="437"/>
      <c r="J443" s="437"/>
      <c r="K443" s="437"/>
      <c r="L443" s="437"/>
      <c r="M443" s="437"/>
      <c r="N443" s="437"/>
      <c r="O443" s="437"/>
      <c r="P443" s="437"/>
      <c r="Q443" s="437"/>
      <c r="R443" s="437"/>
      <c r="S443" s="437"/>
      <c r="T443" s="437"/>
      <c r="U443" s="437"/>
      <c r="V443" s="437"/>
      <c r="W443" s="437"/>
      <c r="X443" s="437"/>
    </row>
    <row r="444" spans="1:24" ht="15.75" customHeight="1" x14ac:dyDescent="0.35">
      <c r="A444" s="437"/>
      <c r="B444" s="438"/>
      <c r="C444" s="438"/>
      <c r="D444" s="437"/>
      <c r="E444" s="437"/>
      <c r="F444" s="437"/>
      <c r="G444" s="437"/>
      <c r="H444" s="437"/>
      <c r="I444" s="437"/>
      <c r="J444" s="437"/>
      <c r="K444" s="437"/>
      <c r="L444" s="437"/>
      <c r="M444" s="437"/>
      <c r="N444" s="437"/>
      <c r="O444" s="437"/>
      <c r="P444" s="437"/>
      <c r="Q444" s="437"/>
      <c r="R444" s="437"/>
      <c r="S444" s="437"/>
      <c r="T444" s="437"/>
      <c r="U444" s="437"/>
      <c r="V444" s="437"/>
      <c r="W444" s="437"/>
      <c r="X444" s="437"/>
    </row>
    <row r="445" spans="1:24" ht="15.75" customHeight="1" x14ac:dyDescent="0.35">
      <c r="A445" s="437"/>
      <c r="B445" s="438"/>
      <c r="C445" s="438"/>
      <c r="D445" s="437"/>
      <c r="E445" s="437"/>
      <c r="F445" s="437"/>
      <c r="G445" s="437"/>
      <c r="H445" s="437"/>
      <c r="I445" s="437"/>
      <c r="J445" s="437"/>
      <c r="K445" s="437"/>
      <c r="L445" s="437"/>
      <c r="M445" s="437"/>
      <c r="N445" s="437"/>
      <c r="O445" s="437"/>
      <c r="P445" s="437"/>
      <c r="Q445" s="437"/>
      <c r="R445" s="437"/>
      <c r="S445" s="437"/>
      <c r="T445" s="437"/>
      <c r="U445" s="437"/>
      <c r="V445" s="437"/>
      <c r="W445" s="437"/>
      <c r="X445" s="437"/>
    </row>
    <row r="446" spans="1:24" ht="15.75" customHeight="1" x14ac:dyDescent="0.35">
      <c r="A446" s="437"/>
      <c r="B446" s="438"/>
      <c r="C446" s="438"/>
      <c r="D446" s="437"/>
      <c r="E446" s="437"/>
      <c r="F446" s="437"/>
      <c r="G446" s="437"/>
      <c r="H446" s="437"/>
      <c r="I446" s="437"/>
      <c r="J446" s="437"/>
      <c r="K446" s="437"/>
      <c r="L446" s="437"/>
      <c r="M446" s="437"/>
      <c r="N446" s="437"/>
      <c r="O446" s="437"/>
      <c r="P446" s="437"/>
      <c r="Q446" s="437"/>
      <c r="R446" s="437"/>
      <c r="S446" s="437"/>
      <c r="T446" s="437"/>
      <c r="U446" s="437"/>
      <c r="V446" s="437"/>
      <c r="W446" s="437"/>
      <c r="X446" s="437"/>
    </row>
    <row r="447" spans="1:24" ht="15.75" customHeight="1" x14ac:dyDescent="0.35">
      <c r="A447" s="437"/>
      <c r="B447" s="438"/>
      <c r="C447" s="438"/>
      <c r="D447" s="437"/>
      <c r="E447" s="437"/>
      <c r="F447" s="437"/>
      <c r="G447" s="437"/>
      <c r="H447" s="437"/>
      <c r="I447" s="437"/>
      <c r="J447" s="437"/>
      <c r="K447" s="437"/>
      <c r="L447" s="437"/>
      <c r="M447" s="437"/>
      <c r="N447" s="437"/>
      <c r="O447" s="437"/>
      <c r="P447" s="437"/>
      <c r="Q447" s="437"/>
      <c r="R447" s="437"/>
      <c r="S447" s="437"/>
      <c r="T447" s="437"/>
      <c r="U447" s="437"/>
      <c r="V447" s="437"/>
      <c r="W447" s="437"/>
      <c r="X447" s="437"/>
    </row>
    <row r="448" spans="1:24" ht="15.75" customHeight="1" x14ac:dyDescent="0.35">
      <c r="A448" s="437"/>
      <c r="B448" s="438"/>
      <c r="C448" s="438"/>
      <c r="D448" s="437"/>
      <c r="E448" s="437"/>
      <c r="F448" s="437"/>
      <c r="G448" s="437"/>
      <c r="H448" s="437"/>
      <c r="I448" s="437"/>
      <c r="J448" s="437"/>
      <c r="K448" s="437"/>
      <c r="L448" s="437"/>
      <c r="M448" s="437"/>
      <c r="N448" s="437"/>
      <c r="O448" s="437"/>
      <c r="P448" s="437"/>
      <c r="Q448" s="437"/>
      <c r="R448" s="437"/>
      <c r="S448" s="437"/>
      <c r="T448" s="437"/>
      <c r="U448" s="437"/>
      <c r="V448" s="437"/>
      <c r="W448" s="437"/>
      <c r="X448" s="437"/>
    </row>
    <row r="449" spans="1:24" ht="15.75" customHeight="1" x14ac:dyDescent="0.35">
      <c r="A449" s="437"/>
      <c r="B449" s="438"/>
      <c r="C449" s="438"/>
      <c r="D449" s="437"/>
      <c r="E449" s="437"/>
      <c r="F449" s="437"/>
      <c r="G449" s="437"/>
      <c r="H449" s="437"/>
      <c r="I449" s="437"/>
      <c r="J449" s="437"/>
      <c r="K449" s="437"/>
      <c r="L449" s="437"/>
      <c r="M449" s="437"/>
      <c r="N449" s="437"/>
      <c r="O449" s="437"/>
      <c r="P449" s="437"/>
      <c r="Q449" s="437"/>
      <c r="R449" s="437"/>
      <c r="S449" s="437"/>
      <c r="T449" s="437"/>
      <c r="U449" s="437"/>
      <c r="V449" s="437"/>
      <c r="W449" s="437"/>
      <c r="X449" s="437"/>
    </row>
    <row r="450" spans="1:24" ht="15.75" customHeight="1" x14ac:dyDescent="0.35">
      <c r="A450" s="437"/>
      <c r="B450" s="438"/>
      <c r="C450" s="438"/>
      <c r="D450" s="437"/>
      <c r="E450" s="437"/>
      <c r="F450" s="437"/>
      <c r="G450" s="437"/>
      <c r="H450" s="437"/>
      <c r="I450" s="437"/>
      <c r="J450" s="437"/>
      <c r="K450" s="437"/>
      <c r="L450" s="437"/>
      <c r="M450" s="437"/>
      <c r="N450" s="437"/>
      <c r="O450" s="437"/>
      <c r="P450" s="437"/>
      <c r="Q450" s="437"/>
      <c r="R450" s="437"/>
      <c r="S450" s="437"/>
      <c r="T450" s="437"/>
      <c r="U450" s="437"/>
      <c r="V450" s="437"/>
      <c r="W450" s="437"/>
      <c r="X450" s="437"/>
    </row>
    <row r="451" spans="1:24" ht="15.75" customHeight="1" x14ac:dyDescent="0.35">
      <c r="A451" s="437"/>
      <c r="B451" s="438"/>
      <c r="C451" s="438"/>
      <c r="D451" s="437"/>
      <c r="E451" s="437"/>
      <c r="F451" s="437"/>
      <c r="G451" s="437"/>
      <c r="H451" s="437"/>
      <c r="I451" s="437"/>
      <c r="J451" s="437"/>
      <c r="K451" s="437"/>
      <c r="L451" s="437"/>
      <c r="M451" s="437"/>
      <c r="N451" s="437"/>
      <c r="O451" s="437"/>
      <c r="P451" s="437"/>
      <c r="Q451" s="437"/>
      <c r="R451" s="437"/>
      <c r="S451" s="437"/>
      <c r="T451" s="437"/>
      <c r="U451" s="437"/>
      <c r="V451" s="437"/>
      <c r="W451" s="437"/>
      <c r="X451" s="437"/>
    </row>
    <row r="452" spans="1:24" ht="15.75" customHeight="1" x14ac:dyDescent="0.35">
      <c r="A452" s="437"/>
      <c r="B452" s="438"/>
      <c r="C452" s="438"/>
      <c r="D452" s="437"/>
      <c r="E452" s="437"/>
      <c r="F452" s="437"/>
      <c r="G452" s="437"/>
      <c r="H452" s="437"/>
      <c r="I452" s="437"/>
      <c r="J452" s="437"/>
      <c r="K452" s="437"/>
      <c r="L452" s="437"/>
      <c r="M452" s="437"/>
      <c r="N452" s="437"/>
      <c r="O452" s="437"/>
      <c r="P452" s="437"/>
      <c r="Q452" s="437"/>
      <c r="R452" s="437"/>
      <c r="S452" s="437"/>
      <c r="T452" s="437"/>
      <c r="U452" s="437"/>
      <c r="V452" s="437"/>
      <c r="W452" s="437"/>
      <c r="X452" s="437"/>
    </row>
    <row r="453" spans="1:24" ht="15.75" customHeight="1" x14ac:dyDescent="0.35">
      <c r="A453" s="437"/>
      <c r="B453" s="438"/>
      <c r="C453" s="438"/>
      <c r="D453" s="437"/>
      <c r="E453" s="437"/>
      <c r="F453" s="437"/>
      <c r="G453" s="437"/>
      <c r="H453" s="437"/>
      <c r="I453" s="437"/>
      <c r="J453" s="437"/>
      <c r="K453" s="437"/>
      <c r="L453" s="437"/>
      <c r="M453" s="437"/>
      <c r="N453" s="437"/>
      <c r="O453" s="437"/>
      <c r="P453" s="437"/>
      <c r="Q453" s="437"/>
      <c r="R453" s="437"/>
      <c r="S453" s="437"/>
      <c r="T453" s="437"/>
      <c r="U453" s="437"/>
      <c r="V453" s="437"/>
      <c r="W453" s="437"/>
      <c r="X453" s="437"/>
    </row>
    <row r="454" spans="1:24" ht="15.75" customHeight="1" x14ac:dyDescent="0.35">
      <c r="A454" s="437"/>
      <c r="B454" s="438"/>
      <c r="C454" s="438"/>
      <c r="D454" s="437"/>
      <c r="E454" s="437"/>
      <c r="F454" s="437"/>
      <c r="G454" s="437"/>
      <c r="H454" s="437"/>
      <c r="I454" s="437"/>
      <c r="J454" s="437"/>
      <c r="K454" s="437"/>
      <c r="L454" s="437"/>
      <c r="M454" s="437"/>
      <c r="N454" s="437"/>
      <c r="O454" s="437"/>
      <c r="P454" s="437"/>
      <c r="Q454" s="437"/>
      <c r="R454" s="437"/>
      <c r="S454" s="437"/>
      <c r="T454" s="437"/>
      <c r="U454" s="437"/>
      <c r="V454" s="437"/>
      <c r="W454" s="437"/>
      <c r="X454" s="437"/>
    </row>
    <row r="455" spans="1:24" ht="15.75" customHeight="1" x14ac:dyDescent="0.35">
      <c r="A455" s="437"/>
      <c r="B455" s="438"/>
      <c r="C455" s="438"/>
      <c r="D455" s="437"/>
      <c r="E455" s="437"/>
      <c r="F455" s="437"/>
      <c r="G455" s="437"/>
      <c r="H455" s="437"/>
      <c r="I455" s="437"/>
      <c r="J455" s="437"/>
      <c r="K455" s="437"/>
      <c r="L455" s="437"/>
      <c r="M455" s="437"/>
      <c r="N455" s="437"/>
      <c r="O455" s="437"/>
      <c r="P455" s="437"/>
      <c r="Q455" s="437"/>
      <c r="R455" s="437"/>
      <c r="S455" s="437"/>
      <c r="T455" s="437"/>
      <c r="U455" s="437"/>
      <c r="V455" s="437"/>
      <c r="W455" s="437"/>
      <c r="X455" s="437"/>
    </row>
    <row r="456" spans="1:24" ht="15.75" customHeight="1" x14ac:dyDescent="0.35">
      <c r="A456" s="437"/>
      <c r="B456" s="438"/>
      <c r="C456" s="438"/>
      <c r="D456" s="437"/>
      <c r="E456" s="437"/>
      <c r="F456" s="437"/>
      <c r="G456" s="437"/>
      <c r="H456" s="437"/>
      <c r="I456" s="437"/>
      <c r="J456" s="437"/>
      <c r="K456" s="437"/>
      <c r="L456" s="437"/>
      <c r="M456" s="437"/>
      <c r="N456" s="437"/>
      <c r="O456" s="437"/>
      <c r="P456" s="437"/>
      <c r="Q456" s="437"/>
      <c r="R456" s="437"/>
      <c r="S456" s="437"/>
      <c r="T456" s="437"/>
      <c r="U456" s="437"/>
      <c r="V456" s="437"/>
      <c r="W456" s="437"/>
      <c r="X456" s="437"/>
    </row>
    <row r="457" spans="1:24" ht="15.75" customHeight="1" x14ac:dyDescent="0.35">
      <c r="A457" s="437"/>
      <c r="B457" s="438"/>
      <c r="C457" s="438"/>
      <c r="D457" s="437"/>
      <c r="E457" s="437"/>
      <c r="F457" s="437"/>
      <c r="G457" s="437"/>
      <c r="H457" s="437"/>
      <c r="I457" s="437"/>
      <c r="J457" s="437"/>
      <c r="K457" s="437"/>
      <c r="L457" s="437"/>
      <c r="M457" s="437"/>
      <c r="N457" s="437"/>
      <c r="O457" s="437"/>
      <c r="P457" s="437"/>
      <c r="Q457" s="437"/>
      <c r="R457" s="437"/>
      <c r="S457" s="437"/>
      <c r="T457" s="437"/>
      <c r="U457" s="437"/>
      <c r="V457" s="437"/>
      <c r="W457" s="437"/>
      <c r="X457" s="437"/>
    </row>
    <row r="458" spans="1:24" ht="15.75" customHeight="1" x14ac:dyDescent="0.35">
      <c r="A458" s="437"/>
      <c r="B458" s="438"/>
      <c r="C458" s="438"/>
      <c r="D458" s="437"/>
      <c r="E458" s="437"/>
      <c r="F458" s="437"/>
      <c r="G458" s="437"/>
      <c r="H458" s="437"/>
      <c r="I458" s="437"/>
      <c r="J458" s="437"/>
      <c r="K458" s="437"/>
      <c r="L458" s="437"/>
      <c r="M458" s="437"/>
      <c r="N458" s="437"/>
      <c r="O458" s="437"/>
      <c r="P458" s="437"/>
      <c r="Q458" s="437"/>
      <c r="R458" s="437"/>
      <c r="S458" s="437"/>
      <c r="T458" s="437"/>
      <c r="U458" s="437"/>
      <c r="V458" s="437"/>
      <c r="W458" s="437"/>
      <c r="X458" s="437"/>
    </row>
    <row r="459" spans="1:24" ht="15.75" customHeight="1" x14ac:dyDescent="0.35">
      <c r="A459" s="437"/>
      <c r="B459" s="438"/>
      <c r="C459" s="438"/>
      <c r="D459" s="437"/>
      <c r="E459" s="437"/>
      <c r="F459" s="437"/>
      <c r="G459" s="437"/>
      <c r="H459" s="437"/>
      <c r="I459" s="437"/>
      <c r="J459" s="437"/>
      <c r="K459" s="437"/>
      <c r="L459" s="437"/>
      <c r="M459" s="437"/>
      <c r="N459" s="437"/>
      <c r="O459" s="437"/>
      <c r="P459" s="437"/>
      <c r="Q459" s="437"/>
      <c r="R459" s="437"/>
      <c r="S459" s="437"/>
      <c r="T459" s="437"/>
      <c r="U459" s="437"/>
      <c r="V459" s="437"/>
      <c r="W459" s="437"/>
      <c r="X459" s="437"/>
    </row>
    <row r="460" spans="1:24" ht="15.75" customHeight="1" x14ac:dyDescent="0.35">
      <c r="A460" s="437"/>
      <c r="B460" s="438"/>
      <c r="C460" s="438"/>
      <c r="D460" s="437"/>
      <c r="E460" s="437"/>
      <c r="F460" s="437"/>
      <c r="G460" s="437"/>
      <c r="H460" s="437"/>
      <c r="I460" s="437"/>
      <c r="J460" s="437"/>
      <c r="K460" s="437"/>
      <c r="L460" s="437"/>
      <c r="M460" s="437"/>
      <c r="N460" s="437"/>
      <c r="O460" s="437"/>
      <c r="P460" s="437"/>
      <c r="Q460" s="437"/>
      <c r="R460" s="437"/>
      <c r="S460" s="437"/>
      <c r="T460" s="437"/>
      <c r="U460" s="437"/>
      <c r="V460" s="437"/>
      <c r="W460" s="437"/>
      <c r="X460" s="437"/>
    </row>
    <row r="461" spans="1:24" ht="15.75" customHeight="1" x14ac:dyDescent="0.35">
      <c r="A461" s="437"/>
      <c r="B461" s="438"/>
      <c r="C461" s="438"/>
      <c r="D461" s="437"/>
      <c r="E461" s="437"/>
      <c r="F461" s="437"/>
      <c r="G461" s="437"/>
      <c r="H461" s="437"/>
      <c r="I461" s="437"/>
      <c r="J461" s="437"/>
      <c r="K461" s="437"/>
      <c r="L461" s="437"/>
      <c r="M461" s="437"/>
      <c r="N461" s="437"/>
      <c r="O461" s="437"/>
      <c r="P461" s="437"/>
      <c r="Q461" s="437"/>
      <c r="R461" s="437"/>
      <c r="S461" s="437"/>
      <c r="T461" s="437"/>
      <c r="U461" s="437"/>
      <c r="V461" s="437"/>
      <c r="W461" s="437"/>
      <c r="X461" s="437"/>
    </row>
    <row r="462" spans="1:24" ht="15.75" customHeight="1" x14ac:dyDescent="0.35">
      <c r="A462" s="437"/>
      <c r="B462" s="438"/>
      <c r="C462" s="438"/>
      <c r="D462" s="437"/>
      <c r="E462" s="437"/>
      <c r="F462" s="437"/>
      <c r="G462" s="437"/>
      <c r="H462" s="437"/>
      <c r="I462" s="437"/>
      <c r="J462" s="437"/>
      <c r="K462" s="437"/>
      <c r="L462" s="437"/>
      <c r="M462" s="437"/>
      <c r="N462" s="437"/>
      <c r="O462" s="437"/>
      <c r="P462" s="437"/>
      <c r="Q462" s="437"/>
      <c r="R462" s="437"/>
      <c r="S462" s="437"/>
      <c r="T462" s="437"/>
      <c r="U462" s="437"/>
      <c r="V462" s="437"/>
      <c r="W462" s="437"/>
      <c r="X462" s="437"/>
    </row>
    <row r="463" spans="1:24" ht="15.75" customHeight="1" x14ac:dyDescent="0.35">
      <c r="A463" s="437"/>
      <c r="B463" s="438"/>
      <c r="C463" s="438"/>
      <c r="D463" s="437"/>
      <c r="E463" s="437"/>
      <c r="F463" s="437"/>
      <c r="G463" s="437"/>
      <c r="H463" s="437"/>
      <c r="I463" s="437"/>
      <c r="J463" s="437"/>
      <c r="K463" s="437"/>
      <c r="L463" s="437"/>
      <c r="M463" s="437"/>
      <c r="N463" s="437"/>
      <c r="O463" s="437"/>
      <c r="P463" s="437"/>
      <c r="Q463" s="437"/>
      <c r="R463" s="437"/>
      <c r="S463" s="437"/>
      <c r="T463" s="437"/>
      <c r="U463" s="437"/>
      <c r="V463" s="437"/>
      <c r="W463" s="437"/>
      <c r="X463" s="437"/>
    </row>
    <row r="464" spans="1:24" ht="15.75" customHeight="1" x14ac:dyDescent="0.35">
      <c r="A464" s="437"/>
      <c r="B464" s="438"/>
      <c r="C464" s="438"/>
      <c r="D464" s="437"/>
      <c r="E464" s="437"/>
      <c r="F464" s="437"/>
      <c r="G464" s="437"/>
      <c r="H464" s="437"/>
      <c r="I464" s="437"/>
      <c r="J464" s="437"/>
      <c r="K464" s="437"/>
      <c r="L464" s="437"/>
      <c r="M464" s="437"/>
      <c r="N464" s="437"/>
      <c r="O464" s="437"/>
      <c r="P464" s="437"/>
      <c r="Q464" s="437"/>
      <c r="R464" s="437"/>
      <c r="S464" s="437"/>
      <c r="T464" s="437"/>
      <c r="U464" s="437"/>
      <c r="V464" s="437"/>
      <c r="W464" s="437"/>
      <c r="X464" s="437"/>
    </row>
    <row r="465" spans="1:24" ht="15.75" customHeight="1" x14ac:dyDescent="0.35">
      <c r="A465" s="437"/>
      <c r="B465" s="438"/>
      <c r="C465" s="438"/>
      <c r="D465" s="437"/>
      <c r="E465" s="437"/>
      <c r="F465" s="437"/>
      <c r="G465" s="437"/>
      <c r="H465" s="437"/>
      <c r="I465" s="437"/>
      <c r="J465" s="437"/>
      <c r="K465" s="437"/>
      <c r="L465" s="437"/>
      <c r="M465" s="437"/>
      <c r="N465" s="437"/>
      <c r="O465" s="437"/>
      <c r="P465" s="437"/>
      <c r="Q465" s="437"/>
      <c r="R465" s="437"/>
      <c r="S465" s="437"/>
      <c r="T465" s="437"/>
      <c r="U465" s="437"/>
      <c r="V465" s="437"/>
      <c r="W465" s="437"/>
      <c r="X465" s="437"/>
    </row>
    <row r="466" spans="1:24" ht="15.75" customHeight="1" x14ac:dyDescent="0.35">
      <c r="A466" s="437"/>
      <c r="B466" s="438"/>
      <c r="C466" s="438"/>
      <c r="D466" s="437"/>
      <c r="E466" s="437"/>
      <c r="F466" s="437"/>
      <c r="G466" s="437"/>
      <c r="H466" s="437"/>
      <c r="I466" s="437"/>
      <c r="J466" s="437"/>
      <c r="K466" s="437"/>
      <c r="L466" s="437"/>
      <c r="M466" s="437"/>
      <c r="N466" s="437"/>
      <c r="O466" s="437"/>
      <c r="P466" s="437"/>
      <c r="Q466" s="437"/>
      <c r="R466" s="437"/>
      <c r="S466" s="437"/>
      <c r="T466" s="437"/>
      <c r="U466" s="437"/>
      <c r="V466" s="437"/>
      <c r="W466" s="437"/>
      <c r="X466" s="437"/>
    </row>
    <row r="467" spans="1:24" ht="15.75" customHeight="1" x14ac:dyDescent="0.35">
      <c r="A467" s="437"/>
      <c r="B467" s="438"/>
      <c r="C467" s="438"/>
      <c r="D467" s="437"/>
      <c r="E467" s="437"/>
      <c r="F467" s="437"/>
      <c r="G467" s="437"/>
      <c r="H467" s="437"/>
      <c r="I467" s="437"/>
      <c r="J467" s="437"/>
      <c r="K467" s="437"/>
      <c r="L467" s="437"/>
      <c r="M467" s="437"/>
      <c r="N467" s="437"/>
      <c r="O467" s="437"/>
      <c r="P467" s="437"/>
      <c r="Q467" s="437"/>
      <c r="R467" s="437"/>
      <c r="S467" s="437"/>
      <c r="T467" s="437"/>
      <c r="U467" s="437"/>
      <c r="V467" s="437"/>
      <c r="W467" s="437"/>
      <c r="X467" s="437"/>
    </row>
    <row r="468" spans="1:24" ht="15.75" customHeight="1" x14ac:dyDescent="0.35">
      <c r="A468" s="437"/>
      <c r="B468" s="438"/>
      <c r="C468" s="438"/>
      <c r="D468" s="437"/>
      <c r="E468" s="437"/>
      <c r="F468" s="437"/>
      <c r="G468" s="437"/>
      <c r="H468" s="437"/>
      <c r="I468" s="437"/>
      <c r="J468" s="437"/>
      <c r="K468" s="437"/>
      <c r="L468" s="437"/>
      <c r="M468" s="437"/>
      <c r="N468" s="437"/>
      <c r="O468" s="437"/>
      <c r="P468" s="437"/>
      <c r="Q468" s="437"/>
      <c r="R468" s="437"/>
      <c r="S468" s="437"/>
      <c r="T468" s="437"/>
      <c r="U468" s="437"/>
      <c r="V468" s="437"/>
      <c r="W468" s="437"/>
      <c r="X468" s="437"/>
    </row>
    <row r="469" spans="1:24" ht="15.75" customHeight="1" x14ac:dyDescent="0.35">
      <c r="A469" s="437"/>
      <c r="B469" s="438"/>
      <c r="C469" s="438"/>
      <c r="D469" s="437"/>
      <c r="E469" s="437"/>
      <c r="F469" s="437"/>
      <c r="G469" s="437"/>
      <c r="H469" s="437"/>
      <c r="I469" s="437"/>
      <c r="J469" s="437"/>
      <c r="K469" s="437"/>
      <c r="L469" s="437"/>
      <c r="M469" s="437"/>
      <c r="N469" s="437"/>
      <c r="O469" s="437"/>
      <c r="P469" s="437"/>
      <c r="Q469" s="437"/>
      <c r="R469" s="437"/>
      <c r="S469" s="437"/>
      <c r="T469" s="437"/>
      <c r="U469" s="437"/>
      <c r="V469" s="437"/>
      <c r="W469" s="437"/>
      <c r="X469" s="437"/>
    </row>
    <row r="470" spans="1:24" ht="15.75" customHeight="1" x14ac:dyDescent="0.35">
      <c r="A470" s="437"/>
      <c r="B470" s="438"/>
      <c r="C470" s="438"/>
      <c r="D470" s="437"/>
      <c r="E470" s="437"/>
      <c r="F470" s="437"/>
      <c r="G470" s="437"/>
      <c r="H470" s="437"/>
      <c r="I470" s="437"/>
      <c r="J470" s="437"/>
      <c r="K470" s="437"/>
      <c r="L470" s="437"/>
      <c r="M470" s="437"/>
      <c r="N470" s="437"/>
      <c r="O470" s="437"/>
      <c r="P470" s="437"/>
      <c r="Q470" s="437"/>
      <c r="R470" s="437"/>
      <c r="S470" s="437"/>
      <c r="T470" s="437"/>
      <c r="U470" s="437"/>
      <c r="V470" s="437"/>
      <c r="W470" s="437"/>
      <c r="X470" s="437"/>
    </row>
    <row r="471" spans="1:24" ht="15.75" customHeight="1" x14ac:dyDescent="0.35">
      <c r="A471" s="437"/>
      <c r="B471" s="438"/>
      <c r="C471" s="438"/>
      <c r="D471" s="437"/>
      <c r="E471" s="437"/>
      <c r="F471" s="437"/>
      <c r="G471" s="437"/>
      <c r="H471" s="437"/>
      <c r="I471" s="437"/>
      <c r="J471" s="437"/>
      <c r="K471" s="437"/>
      <c r="L471" s="437"/>
      <c r="M471" s="437"/>
      <c r="N471" s="437"/>
      <c r="O471" s="437"/>
      <c r="P471" s="437"/>
      <c r="Q471" s="437"/>
      <c r="R471" s="437"/>
      <c r="S471" s="437"/>
      <c r="T471" s="437"/>
      <c r="U471" s="437"/>
      <c r="V471" s="437"/>
      <c r="W471" s="437"/>
      <c r="X471" s="437"/>
    </row>
    <row r="472" spans="1:24" ht="15.75" customHeight="1" x14ac:dyDescent="0.35">
      <c r="A472" s="437"/>
      <c r="B472" s="438"/>
      <c r="C472" s="438"/>
      <c r="D472" s="437"/>
      <c r="E472" s="437"/>
      <c r="F472" s="437"/>
      <c r="G472" s="437"/>
      <c r="H472" s="437"/>
      <c r="I472" s="437"/>
      <c r="J472" s="437"/>
      <c r="K472" s="437"/>
      <c r="L472" s="437"/>
      <c r="M472" s="437"/>
      <c r="N472" s="437"/>
      <c r="O472" s="437"/>
      <c r="P472" s="437"/>
      <c r="Q472" s="437"/>
      <c r="R472" s="437"/>
      <c r="S472" s="437"/>
      <c r="T472" s="437"/>
      <c r="U472" s="437"/>
      <c r="V472" s="437"/>
      <c r="W472" s="437"/>
      <c r="X472" s="437"/>
    </row>
    <row r="473" spans="1:24" ht="15.75" customHeight="1" x14ac:dyDescent="0.35">
      <c r="A473" s="437"/>
      <c r="B473" s="438"/>
      <c r="C473" s="438"/>
      <c r="D473" s="437"/>
      <c r="E473" s="437"/>
      <c r="F473" s="437"/>
      <c r="G473" s="437"/>
      <c r="H473" s="437"/>
      <c r="I473" s="437"/>
      <c r="J473" s="437"/>
      <c r="K473" s="437"/>
      <c r="L473" s="437"/>
      <c r="M473" s="437"/>
      <c r="N473" s="437"/>
      <c r="O473" s="437"/>
      <c r="P473" s="437"/>
      <c r="Q473" s="437"/>
      <c r="R473" s="437"/>
      <c r="S473" s="437"/>
      <c r="T473" s="437"/>
      <c r="U473" s="437"/>
      <c r="V473" s="437"/>
      <c r="W473" s="437"/>
      <c r="X473" s="437"/>
    </row>
    <row r="474" spans="1:24" ht="15.75" customHeight="1" x14ac:dyDescent="0.35">
      <c r="A474" s="437"/>
      <c r="B474" s="438"/>
      <c r="C474" s="438"/>
      <c r="D474" s="437"/>
      <c r="E474" s="437"/>
      <c r="F474" s="437"/>
      <c r="G474" s="437"/>
      <c r="H474" s="437"/>
      <c r="I474" s="437"/>
      <c r="J474" s="437"/>
      <c r="K474" s="437"/>
      <c r="L474" s="437"/>
      <c r="M474" s="437"/>
      <c r="N474" s="437"/>
      <c r="O474" s="437"/>
      <c r="P474" s="437"/>
      <c r="Q474" s="437"/>
      <c r="R474" s="437"/>
      <c r="S474" s="437"/>
      <c r="T474" s="437"/>
      <c r="U474" s="437"/>
      <c r="V474" s="437"/>
      <c r="W474" s="437"/>
      <c r="X474" s="437"/>
    </row>
    <row r="475" spans="1:24" ht="15.75" customHeight="1" x14ac:dyDescent="0.35">
      <c r="A475" s="437"/>
      <c r="B475" s="438"/>
      <c r="C475" s="438"/>
      <c r="D475" s="437"/>
      <c r="E475" s="437"/>
      <c r="F475" s="437"/>
      <c r="G475" s="437"/>
      <c r="H475" s="437"/>
      <c r="I475" s="437"/>
      <c r="J475" s="437"/>
      <c r="K475" s="437"/>
      <c r="L475" s="437"/>
      <c r="M475" s="437"/>
      <c r="N475" s="437"/>
      <c r="O475" s="437"/>
      <c r="P475" s="437"/>
      <c r="Q475" s="437"/>
      <c r="R475" s="437"/>
      <c r="S475" s="437"/>
      <c r="T475" s="437"/>
      <c r="U475" s="437"/>
      <c r="V475" s="437"/>
      <c r="W475" s="437"/>
      <c r="X475" s="437"/>
    </row>
    <row r="476" spans="1:24" ht="15.75" customHeight="1" x14ac:dyDescent="0.35">
      <c r="A476" s="437"/>
      <c r="B476" s="438"/>
      <c r="C476" s="438"/>
      <c r="D476" s="437"/>
      <c r="E476" s="437"/>
      <c r="F476" s="437"/>
      <c r="G476" s="437"/>
      <c r="H476" s="437"/>
      <c r="I476" s="437"/>
      <c r="J476" s="437"/>
      <c r="K476" s="437"/>
      <c r="L476" s="437"/>
      <c r="M476" s="437"/>
      <c r="N476" s="437"/>
      <c r="O476" s="437"/>
      <c r="P476" s="437"/>
      <c r="Q476" s="437"/>
      <c r="R476" s="437"/>
      <c r="S476" s="437"/>
      <c r="T476" s="437"/>
      <c r="U476" s="437"/>
      <c r="V476" s="437"/>
      <c r="W476" s="437"/>
      <c r="X476" s="437"/>
    </row>
    <row r="477" spans="1:24" ht="15.75" customHeight="1" x14ac:dyDescent="0.35">
      <c r="A477" s="437"/>
      <c r="B477" s="438"/>
      <c r="C477" s="438"/>
      <c r="D477" s="437"/>
      <c r="E477" s="437"/>
      <c r="F477" s="437"/>
      <c r="G477" s="437"/>
      <c r="H477" s="437"/>
      <c r="I477" s="437"/>
      <c r="J477" s="437"/>
      <c r="K477" s="437"/>
      <c r="L477" s="437"/>
      <c r="M477" s="437"/>
      <c r="N477" s="437"/>
      <c r="O477" s="437"/>
      <c r="P477" s="437"/>
      <c r="Q477" s="437"/>
      <c r="R477" s="437"/>
      <c r="S477" s="437"/>
      <c r="T477" s="437"/>
      <c r="U477" s="437"/>
      <c r="V477" s="437"/>
      <c r="W477" s="437"/>
      <c r="X477" s="437"/>
    </row>
    <row r="478" spans="1:24" ht="15.75" customHeight="1" x14ac:dyDescent="0.35">
      <c r="A478" s="437"/>
      <c r="B478" s="438"/>
      <c r="C478" s="438"/>
      <c r="D478" s="437"/>
      <c r="E478" s="437"/>
      <c r="F478" s="437"/>
      <c r="G478" s="437"/>
      <c r="H478" s="437"/>
      <c r="I478" s="437"/>
      <c r="J478" s="437"/>
      <c r="K478" s="437"/>
      <c r="L478" s="437"/>
      <c r="M478" s="437"/>
      <c r="N478" s="437"/>
      <c r="O478" s="437"/>
      <c r="P478" s="437"/>
      <c r="Q478" s="437"/>
      <c r="R478" s="437"/>
      <c r="S478" s="437"/>
      <c r="T478" s="437"/>
      <c r="U478" s="437"/>
      <c r="V478" s="437"/>
      <c r="W478" s="437"/>
      <c r="X478" s="437"/>
    </row>
    <row r="479" spans="1:24" ht="15.75" customHeight="1" x14ac:dyDescent="0.35">
      <c r="A479" s="437"/>
      <c r="B479" s="438"/>
      <c r="C479" s="438"/>
      <c r="D479" s="437"/>
      <c r="E479" s="437"/>
      <c r="F479" s="437"/>
      <c r="G479" s="437"/>
      <c r="H479" s="437"/>
      <c r="I479" s="437"/>
      <c r="J479" s="437"/>
      <c r="K479" s="437"/>
      <c r="L479" s="437"/>
      <c r="M479" s="437"/>
      <c r="N479" s="437"/>
      <c r="O479" s="437"/>
      <c r="P479" s="437"/>
      <c r="Q479" s="437"/>
      <c r="R479" s="437"/>
      <c r="S479" s="437"/>
      <c r="T479" s="437"/>
      <c r="U479" s="437"/>
      <c r="V479" s="437"/>
      <c r="W479" s="437"/>
      <c r="X479" s="437"/>
    </row>
    <row r="480" spans="1:24" ht="15.75" customHeight="1" x14ac:dyDescent="0.35">
      <c r="A480" s="437"/>
      <c r="B480" s="438"/>
      <c r="C480" s="438"/>
      <c r="D480" s="437"/>
      <c r="E480" s="437"/>
      <c r="F480" s="437"/>
      <c r="G480" s="437"/>
      <c r="H480" s="437"/>
      <c r="I480" s="437"/>
      <c r="J480" s="437"/>
      <c r="K480" s="437"/>
      <c r="L480" s="437"/>
      <c r="M480" s="437"/>
      <c r="N480" s="437"/>
      <c r="O480" s="437"/>
      <c r="P480" s="437"/>
      <c r="Q480" s="437"/>
      <c r="R480" s="437"/>
      <c r="S480" s="437"/>
      <c r="T480" s="437"/>
      <c r="U480" s="437"/>
      <c r="V480" s="437"/>
      <c r="W480" s="437"/>
      <c r="X480" s="437"/>
    </row>
    <row r="481" spans="1:24" ht="15.75" customHeight="1" x14ac:dyDescent="0.35">
      <c r="A481" s="437"/>
      <c r="B481" s="438"/>
      <c r="C481" s="438"/>
      <c r="D481" s="437"/>
      <c r="E481" s="437"/>
      <c r="F481" s="437"/>
      <c r="G481" s="437"/>
      <c r="H481" s="437"/>
      <c r="I481" s="437"/>
      <c r="J481" s="437"/>
      <c r="K481" s="437"/>
      <c r="L481" s="437"/>
      <c r="M481" s="437"/>
      <c r="N481" s="437"/>
      <c r="O481" s="437"/>
      <c r="P481" s="437"/>
      <c r="Q481" s="437"/>
      <c r="R481" s="437"/>
      <c r="S481" s="437"/>
      <c r="T481" s="437"/>
      <c r="U481" s="437"/>
      <c r="V481" s="437"/>
      <c r="W481" s="437"/>
      <c r="X481" s="437"/>
    </row>
    <row r="482" spans="1:24" ht="15.75" customHeight="1" x14ac:dyDescent="0.35">
      <c r="A482" s="437"/>
      <c r="B482" s="438"/>
      <c r="C482" s="438"/>
      <c r="D482" s="437"/>
      <c r="E482" s="437"/>
      <c r="F482" s="437"/>
      <c r="G482" s="437"/>
      <c r="H482" s="437"/>
      <c r="I482" s="437"/>
      <c r="J482" s="437"/>
      <c r="K482" s="437"/>
      <c r="L482" s="437"/>
      <c r="M482" s="437"/>
      <c r="N482" s="437"/>
      <c r="O482" s="437"/>
      <c r="P482" s="437"/>
      <c r="Q482" s="437"/>
      <c r="R482" s="437"/>
      <c r="S482" s="437"/>
      <c r="T482" s="437"/>
      <c r="U482" s="437"/>
      <c r="V482" s="437"/>
      <c r="W482" s="437"/>
      <c r="X482" s="437"/>
    </row>
    <row r="483" spans="1:24" ht="15.75" customHeight="1" x14ac:dyDescent="0.35">
      <c r="A483" s="437"/>
      <c r="B483" s="438"/>
      <c r="C483" s="438"/>
      <c r="D483" s="437"/>
      <c r="E483" s="437"/>
      <c r="F483" s="437"/>
      <c r="G483" s="437"/>
      <c r="H483" s="437"/>
      <c r="I483" s="437"/>
      <c r="J483" s="437"/>
      <c r="K483" s="437"/>
      <c r="L483" s="437"/>
      <c r="M483" s="437"/>
      <c r="N483" s="437"/>
      <c r="O483" s="437"/>
      <c r="P483" s="437"/>
      <c r="Q483" s="437"/>
      <c r="R483" s="437"/>
      <c r="S483" s="437"/>
      <c r="T483" s="437"/>
      <c r="U483" s="437"/>
      <c r="V483" s="437"/>
      <c r="W483" s="437"/>
      <c r="X483" s="437"/>
    </row>
    <row r="484" spans="1:24" ht="15.75" customHeight="1" x14ac:dyDescent="0.35">
      <c r="A484" s="437"/>
      <c r="B484" s="438"/>
      <c r="C484" s="438"/>
      <c r="D484" s="437"/>
      <c r="E484" s="437"/>
      <c r="F484" s="437"/>
      <c r="G484" s="437"/>
      <c r="H484" s="437"/>
      <c r="I484" s="437"/>
      <c r="J484" s="437"/>
      <c r="K484" s="437"/>
      <c r="L484" s="437"/>
      <c r="M484" s="437"/>
      <c r="N484" s="437"/>
      <c r="O484" s="437"/>
      <c r="P484" s="437"/>
      <c r="Q484" s="437"/>
      <c r="R484" s="437"/>
      <c r="S484" s="437"/>
      <c r="T484" s="437"/>
      <c r="U484" s="437"/>
      <c r="V484" s="437"/>
      <c r="W484" s="437"/>
      <c r="X484" s="437"/>
    </row>
    <row r="485" spans="1:24" ht="15.75" customHeight="1" x14ac:dyDescent="0.35">
      <c r="A485" s="437"/>
      <c r="B485" s="438"/>
      <c r="C485" s="438"/>
      <c r="D485" s="437"/>
      <c r="E485" s="437"/>
      <c r="F485" s="437"/>
      <c r="G485" s="437"/>
      <c r="H485" s="437"/>
      <c r="I485" s="437"/>
      <c r="J485" s="437"/>
      <c r="K485" s="437"/>
      <c r="L485" s="437"/>
      <c r="M485" s="437"/>
      <c r="N485" s="437"/>
      <c r="O485" s="437"/>
      <c r="P485" s="437"/>
      <c r="Q485" s="437"/>
      <c r="R485" s="437"/>
      <c r="S485" s="437"/>
      <c r="T485" s="437"/>
      <c r="U485" s="437"/>
      <c r="V485" s="437"/>
      <c r="W485" s="437"/>
      <c r="X485" s="437"/>
    </row>
    <row r="486" spans="1:24" ht="15.75" customHeight="1" x14ac:dyDescent="0.35">
      <c r="A486" s="437"/>
      <c r="B486" s="438"/>
      <c r="C486" s="438"/>
      <c r="D486" s="437"/>
      <c r="E486" s="437"/>
      <c r="F486" s="437"/>
      <c r="G486" s="437"/>
      <c r="H486" s="437"/>
      <c r="I486" s="437"/>
      <c r="J486" s="437"/>
      <c r="K486" s="437"/>
      <c r="L486" s="437"/>
      <c r="M486" s="437"/>
      <c r="N486" s="437"/>
      <c r="O486" s="437"/>
      <c r="P486" s="437"/>
      <c r="Q486" s="437"/>
      <c r="R486" s="437"/>
      <c r="S486" s="437"/>
      <c r="T486" s="437"/>
      <c r="U486" s="437"/>
      <c r="V486" s="437"/>
      <c r="W486" s="437"/>
      <c r="X486" s="437"/>
    </row>
    <row r="487" spans="1:24" ht="15.75" customHeight="1" x14ac:dyDescent="0.35">
      <c r="A487" s="437"/>
      <c r="B487" s="438"/>
      <c r="C487" s="438"/>
      <c r="D487" s="437"/>
      <c r="E487" s="437"/>
      <c r="F487" s="437"/>
      <c r="G487" s="437"/>
      <c r="H487" s="437"/>
      <c r="I487" s="437"/>
      <c r="J487" s="437"/>
      <c r="K487" s="437"/>
      <c r="L487" s="437"/>
      <c r="M487" s="437"/>
      <c r="N487" s="437"/>
      <c r="O487" s="437"/>
      <c r="P487" s="437"/>
      <c r="Q487" s="437"/>
      <c r="R487" s="437"/>
      <c r="S487" s="437"/>
      <c r="T487" s="437"/>
      <c r="U487" s="437"/>
      <c r="V487" s="437"/>
      <c r="W487" s="437"/>
      <c r="X487" s="437"/>
    </row>
    <row r="488" spans="1:24" ht="15.75" customHeight="1" x14ac:dyDescent="0.35">
      <c r="A488" s="437"/>
      <c r="B488" s="438"/>
      <c r="C488" s="438"/>
      <c r="D488" s="437"/>
      <c r="E488" s="437"/>
      <c r="F488" s="437"/>
      <c r="G488" s="437"/>
      <c r="H488" s="437"/>
      <c r="I488" s="437"/>
      <c r="J488" s="437"/>
      <c r="K488" s="437"/>
      <c r="L488" s="437"/>
      <c r="M488" s="437"/>
      <c r="N488" s="437"/>
      <c r="O488" s="437"/>
      <c r="P488" s="437"/>
      <c r="Q488" s="437"/>
      <c r="R488" s="437"/>
      <c r="S488" s="437"/>
      <c r="T488" s="437"/>
      <c r="U488" s="437"/>
      <c r="V488" s="437"/>
      <c r="W488" s="437"/>
      <c r="X488" s="437"/>
    </row>
    <row r="489" spans="1:24" ht="15.75" customHeight="1" x14ac:dyDescent="0.35">
      <c r="A489" s="437"/>
      <c r="B489" s="438"/>
      <c r="C489" s="438"/>
      <c r="D489" s="437"/>
      <c r="E489" s="437"/>
      <c r="F489" s="437"/>
      <c r="G489" s="437"/>
      <c r="H489" s="437"/>
      <c r="I489" s="437"/>
      <c r="J489" s="437"/>
      <c r="K489" s="437"/>
      <c r="L489" s="437"/>
      <c r="M489" s="437"/>
      <c r="N489" s="437"/>
      <c r="O489" s="437"/>
      <c r="P489" s="437"/>
      <c r="Q489" s="437"/>
      <c r="R489" s="437"/>
      <c r="S489" s="437"/>
      <c r="T489" s="437"/>
      <c r="U489" s="437"/>
      <c r="V489" s="437"/>
      <c r="W489" s="437"/>
      <c r="X489" s="437"/>
    </row>
    <row r="490" spans="1:24" ht="15.75" customHeight="1" x14ac:dyDescent="0.35">
      <c r="A490" s="437"/>
      <c r="B490" s="438"/>
      <c r="C490" s="438"/>
      <c r="D490" s="437"/>
      <c r="E490" s="437"/>
      <c r="F490" s="437"/>
      <c r="G490" s="437"/>
      <c r="H490" s="437"/>
      <c r="I490" s="437"/>
      <c r="J490" s="437"/>
      <c r="K490" s="437"/>
      <c r="L490" s="437"/>
      <c r="M490" s="437"/>
      <c r="N490" s="437"/>
      <c r="O490" s="437"/>
      <c r="P490" s="437"/>
      <c r="Q490" s="437"/>
      <c r="R490" s="437"/>
      <c r="S490" s="437"/>
      <c r="T490" s="437"/>
      <c r="U490" s="437"/>
      <c r="V490" s="437"/>
      <c r="W490" s="437"/>
      <c r="X490" s="437"/>
    </row>
    <row r="491" spans="1:24" ht="15.75" customHeight="1" x14ac:dyDescent="0.35">
      <c r="A491" s="437"/>
      <c r="B491" s="438"/>
      <c r="C491" s="438"/>
      <c r="D491" s="437"/>
      <c r="E491" s="437"/>
      <c r="F491" s="437"/>
      <c r="G491" s="437"/>
      <c r="H491" s="437"/>
      <c r="I491" s="437"/>
      <c r="J491" s="437"/>
      <c r="K491" s="437"/>
      <c r="L491" s="437"/>
      <c r="M491" s="437"/>
      <c r="N491" s="437"/>
      <c r="O491" s="437"/>
      <c r="P491" s="437"/>
      <c r="Q491" s="437"/>
      <c r="R491" s="437"/>
      <c r="S491" s="437"/>
      <c r="T491" s="437"/>
      <c r="U491" s="437"/>
      <c r="V491" s="437"/>
      <c r="W491" s="437"/>
      <c r="X491" s="437"/>
    </row>
    <row r="492" spans="1:24" ht="15.75" customHeight="1" x14ac:dyDescent="0.35">
      <c r="A492" s="437"/>
      <c r="B492" s="438"/>
      <c r="C492" s="438"/>
      <c r="D492" s="437"/>
      <c r="E492" s="437"/>
      <c r="F492" s="437"/>
      <c r="G492" s="437"/>
      <c r="H492" s="437"/>
      <c r="I492" s="437"/>
      <c r="J492" s="437"/>
      <c r="K492" s="437"/>
      <c r="L492" s="437"/>
      <c r="M492" s="437"/>
      <c r="N492" s="437"/>
      <c r="O492" s="437"/>
      <c r="P492" s="437"/>
      <c r="Q492" s="437"/>
      <c r="R492" s="437"/>
      <c r="S492" s="437"/>
      <c r="T492" s="437"/>
      <c r="U492" s="437"/>
      <c r="V492" s="437"/>
      <c r="W492" s="437"/>
      <c r="X492" s="437"/>
    </row>
    <row r="493" spans="1:24" ht="15.75" customHeight="1" x14ac:dyDescent="0.35">
      <c r="A493" s="437"/>
      <c r="B493" s="438"/>
      <c r="C493" s="438"/>
      <c r="D493" s="437"/>
      <c r="E493" s="437"/>
      <c r="F493" s="437"/>
      <c r="G493" s="437"/>
      <c r="H493" s="437"/>
      <c r="I493" s="437"/>
      <c r="J493" s="437"/>
      <c r="K493" s="437"/>
      <c r="L493" s="437"/>
      <c r="M493" s="437"/>
      <c r="N493" s="437"/>
      <c r="O493" s="437"/>
      <c r="P493" s="437"/>
      <c r="Q493" s="437"/>
      <c r="R493" s="437"/>
      <c r="S493" s="437"/>
      <c r="T493" s="437"/>
      <c r="U493" s="437"/>
      <c r="V493" s="437"/>
      <c r="W493" s="437"/>
      <c r="X493" s="437"/>
    </row>
    <row r="494" spans="1:24" ht="15.75" customHeight="1" x14ac:dyDescent="0.35">
      <c r="A494" s="437"/>
      <c r="B494" s="438"/>
      <c r="C494" s="438"/>
      <c r="D494" s="437"/>
      <c r="E494" s="437"/>
      <c r="F494" s="437"/>
      <c r="G494" s="437"/>
      <c r="H494" s="437"/>
      <c r="I494" s="437"/>
      <c r="J494" s="437"/>
      <c r="K494" s="437"/>
      <c r="L494" s="437"/>
      <c r="M494" s="437"/>
      <c r="N494" s="437"/>
      <c r="O494" s="437"/>
      <c r="P494" s="437"/>
      <c r="Q494" s="437"/>
      <c r="R494" s="437"/>
      <c r="S494" s="437"/>
      <c r="T494" s="437"/>
      <c r="U494" s="437"/>
      <c r="V494" s="437"/>
      <c r="W494" s="437"/>
      <c r="X494" s="437"/>
    </row>
    <row r="495" spans="1:24" ht="15.75" customHeight="1" x14ac:dyDescent="0.35">
      <c r="A495" s="437"/>
      <c r="B495" s="438"/>
      <c r="C495" s="438"/>
      <c r="D495" s="437"/>
      <c r="E495" s="437"/>
      <c r="F495" s="437"/>
      <c r="G495" s="437"/>
      <c r="H495" s="437"/>
      <c r="I495" s="437"/>
      <c r="J495" s="437"/>
      <c r="K495" s="437"/>
      <c r="L495" s="437"/>
      <c r="M495" s="437"/>
      <c r="N495" s="437"/>
      <c r="O495" s="437"/>
      <c r="P495" s="437"/>
      <c r="Q495" s="437"/>
      <c r="R495" s="437"/>
      <c r="S495" s="437"/>
      <c r="T495" s="437"/>
      <c r="U495" s="437"/>
      <c r="V495" s="437"/>
      <c r="W495" s="437"/>
      <c r="X495" s="437"/>
    </row>
    <row r="496" spans="1:24" ht="15.75" customHeight="1" x14ac:dyDescent="0.35">
      <c r="A496" s="437"/>
      <c r="B496" s="438"/>
      <c r="C496" s="438"/>
      <c r="D496" s="437"/>
      <c r="E496" s="437"/>
      <c r="F496" s="437"/>
      <c r="G496" s="437"/>
      <c r="H496" s="437"/>
      <c r="I496" s="437"/>
      <c r="J496" s="437"/>
      <c r="K496" s="437"/>
      <c r="L496" s="437"/>
      <c r="M496" s="437"/>
      <c r="N496" s="437"/>
      <c r="O496" s="437"/>
      <c r="P496" s="437"/>
      <c r="Q496" s="437"/>
      <c r="R496" s="437"/>
      <c r="S496" s="437"/>
      <c r="T496" s="437"/>
      <c r="U496" s="437"/>
      <c r="V496" s="437"/>
      <c r="W496" s="437"/>
      <c r="X496" s="437"/>
    </row>
    <row r="497" spans="1:24" ht="15.75" customHeight="1" x14ac:dyDescent="0.35">
      <c r="A497" s="437"/>
      <c r="B497" s="438"/>
      <c r="C497" s="438"/>
      <c r="D497" s="437"/>
      <c r="E497" s="437"/>
      <c r="F497" s="437"/>
      <c r="G497" s="437"/>
      <c r="H497" s="437"/>
      <c r="I497" s="437"/>
      <c r="J497" s="437"/>
      <c r="K497" s="437"/>
      <c r="L497" s="437"/>
      <c r="M497" s="437"/>
      <c r="N497" s="437"/>
      <c r="O497" s="437"/>
      <c r="P497" s="437"/>
      <c r="Q497" s="437"/>
      <c r="R497" s="437"/>
      <c r="S497" s="437"/>
      <c r="T497" s="437"/>
      <c r="U497" s="437"/>
      <c r="V497" s="437"/>
      <c r="W497" s="437"/>
      <c r="X497" s="437"/>
    </row>
    <row r="498" spans="1:24" ht="15.75" customHeight="1" x14ac:dyDescent="0.35">
      <c r="A498" s="437"/>
      <c r="B498" s="438"/>
      <c r="C498" s="438"/>
      <c r="D498" s="437"/>
      <c r="E498" s="437"/>
      <c r="F498" s="437"/>
      <c r="G498" s="437"/>
      <c r="H498" s="437"/>
      <c r="I498" s="437"/>
      <c r="J498" s="437"/>
      <c r="K498" s="437"/>
      <c r="L498" s="437"/>
      <c r="M498" s="437"/>
      <c r="N498" s="437"/>
      <c r="O498" s="437"/>
      <c r="P498" s="437"/>
      <c r="Q498" s="437"/>
      <c r="R498" s="437"/>
      <c r="S498" s="437"/>
      <c r="T498" s="437"/>
      <c r="U498" s="437"/>
      <c r="V498" s="437"/>
      <c r="W498" s="437"/>
      <c r="X498" s="437"/>
    </row>
    <row r="499" spans="1:24" ht="15.75" customHeight="1" x14ac:dyDescent="0.35">
      <c r="A499" s="437"/>
      <c r="B499" s="438"/>
      <c r="C499" s="438"/>
      <c r="D499" s="437"/>
      <c r="E499" s="437"/>
      <c r="F499" s="437"/>
      <c r="G499" s="437"/>
      <c r="H499" s="437"/>
      <c r="I499" s="437"/>
      <c r="J499" s="437"/>
      <c r="K499" s="437"/>
      <c r="L499" s="437"/>
      <c r="M499" s="437"/>
      <c r="N499" s="437"/>
      <c r="O499" s="437"/>
      <c r="P499" s="437"/>
      <c r="Q499" s="437"/>
      <c r="R499" s="437"/>
      <c r="S499" s="437"/>
      <c r="T499" s="437"/>
      <c r="U499" s="437"/>
      <c r="V499" s="437"/>
      <c r="W499" s="437"/>
      <c r="X499" s="437"/>
    </row>
    <row r="500" spans="1:24" ht="15.75" customHeight="1" x14ac:dyDescent="0.35">
      <c r="A500" s="437"/>
      <c r="B500" s="438"/>
      <c r="C500" s="438"/>
      <c r="D500" s="437"/>
      <c r="E500" s="437"/>
      <c r="F500" s="437"/>
      <c r="G500" s="437"/>
      <c r="H500" s="437"/>
      <c r="I500" s="437"/>
      <c r="J500" s="437"/>
      <c r="K500" s="437"/>
      <c r="L500" s="437"/>
      <c r="M500" s="437"/>
      <c r="N500" s="437"/>
      <c r="O500" s="437"/>
      <c r="P500" s="437"/>
      <c r="Q500" s="437"/>
      <c r="R500" s="437"/>
      <c r="S500" s="437"/>
      <c r="T500" s="437"/>
      <c r="U500" s="437"/>
      <c r="V500" s="437"/>
      <c r="W500" s="437"/>
      <c r="X500" s="437"/>
    </row>
    <row r="501" spans="1:24" ht="15.75" customHeight="1" x14ac:dyDescent="0.35">
      <c r="A501" s="437"/>
      <c r="B501" s="438"/>
      <c r="C501" s="438"/>
      <c r="D501" s="437"/>
      <c r="E501" s="437"/>
      <c r="F501" s="437"/>
      <c r="G501" s="437"/>
      <c r="H501" s="437"/>
      <c r="I501" s="437"/>
      <c r="J501" s="437"/>
      <c r="K501" s="437"/>
      <c r="L501" s="437"/>
      <c r="M501" s="437"/>
      <c r="N501" s="437"/>
      <c r="O501" s="437"/>
      <c r="P501" s="437"/>
      <c r="Q501" s="437"/>
      <c r="R501" s="437"/>
      <c r="S501" s="437"/>
      <c r="T501" s="437"/>
      <c r="U501" s="437"/>
      <c r="V501" s="437"/>
      <c r="W501" s="437"/>
      <c r="X501" s="437"/>
    </row>
    <row r="502" spans="1:24" ht="15.75" customHeight="1" x14ac:dyDescent="0.35">
      <c r="A502" s="437"/>
      <c r="B502" s="438"/>
      <c r="C502" s="438"/>
      <c r="D502" s="437"/>
      <c r="E502" s="437"/>
      <c r="F502" s="437"/>
      <c r="G502" s="437"/>
      <c r="H502" s="437"/>
      <c r="I502" s="437"/>
      <c r="J502" s="437"/>
      <c r="K502" s="437"/>
      <c r="L502" s="437"/>
      <c r="M502" s="437"/>
      <c r="N502" s="437"/>
      <c r="O502" s="437"/>
      <c r="P502" s="437"/>
      <c r="Q502" s="437"/>
      <c r="R502" s="437"/>
      <c r="S502" s="437"/>
      <c r="T502" s="437"/>
      <c r="U502" s="437"/>
      <c r="V502" s="437"/>
      <c r="W502" s="437"/>
      <c r="X502" s="437"/>
    </row>
    <row r="503" spans="1:24" ht="15.75" customHeight="1" x14ac:dyDescent="0.35">
      <c r="A503" s="437"/>
      <c r="B503" s="438"/>
      <c r="C503" s="438"/>
      <c r="D503" s="437"/>
      <c r="E503" s="437"/>
      <c r="F503" s="437"/>
      <c r="G503" s="437"/>
      <c r="H503" s="437"/>
      <c r="I503" s="437"/>
      <c r="J503" s="437"/>
      <c r="K503" s="437"/>
      <c r="L503" s="437"/>
      <c r="M503" s="437"/>
      <c r="N503" s="437"/>
      <c r="O503" s="437"/>
      <c r="P503" s="437"/>
      <c r="Q503" s="437"/>
      <c r="R503" s="437"/>
      <c r="S503" s="437"/>
      <c r="T503" s="437"/>
      <c r="U503" s="437"/>
      <c r="V503" s="437"/>
      <c r="W503" s="437"/>
      <c r="X503" s="437"/>
    </row>
    <row r="504" spans="1:24" ht="15.75" customHeight="1" x14ac:dyDescent="0.35">
      <c r="A504" s="437"/>
      <c r="B504" s="438"/>
      <c r="C504" s="438"/>
      <c r="D504" s="437"/>
      <c r="E504" s="437"/>
      <c r="F504" s="437"/>
      <c r="G504" s="437"/>
      <c r="H504" s="437"/>
      <c r="I504" s="437"/>
      <c r="J504" s="437"/>
      <c r="K504" s="437"/>
      <c r="L504" s="437"/>
      <c r="M504" s="437"/>
      <c r="N504" s="437"/>
      <c r="O504" s="437"/>
      <c r="P504" s="437"/>
      <c r="Q504" s="437"/>
      <c r="R504" s="437"/>
      <c r="S504" s="437"/>
      <c r="T504" s="437"/>
      <c r="U504" s="437"/>
      <c r="V504" s="437"/>
      <c r="W504" s="437"/>
      <c r="X504" s="437"/>
    </row>
    <row r="505" spans="1:24" ht="15.75" customHeight="1" x14ac:dyDescent="0.35">
      <c r="A505" s="437"/>
      <c r="B505" s="438"/>
      <c r="C505" s="438"/>
      <c r="D505" s="437"/>
      <c r="E505" s="437"/>
      <c r="F505" s="437"/>
      <c r="G505" s="437"/>
      <c r="H505" s="437"/>
      <c r="I505" s="437"/>
      <c r="J505" s="437"/>
      <c r="K505" s="437"/>
      <c r="L505" s="437"/>
      <c r="M505" s="437"/>
      <c r="N505" s="437"/>
      <c r="O505" s="437"/>
      <c r="P505" s="437"/>
      <c r="Q505" s="437"/>
      <c r="R505" s="437"/>
      <c r="S505" s="437"/>
      <c r="T505" s="437"/>
      <c r="U505" s="437"/>
      <c r="V505" s="437"/>
      <c r="W505" s="437"/>
      <c r="X505" s="437"/>
    </row>
    <row r="506" spans="1:24" ht="15.75" customHeight="1" x14ac:dyDescent="0.35">
      <c r="A506" s="437"/>
      <c r="B506" s="438"/>
      <c r="C506" s="438"/>
      <c r="D506" s="437"/>
      <c r="E506" s="437"/>
      <c r="F506" s="437"/>
      <c r="G506" s="437"/>
      <c r="H506" s="437"/>
      <c r="I506" s="437"/>
      <c r="J506" s="437"/>
      <c r="K506" s="437"/>
      <c r="L506" s="437"/>
      <c r="M506" s="437"/>
      <c r="N506" s="437"/>
      <c r="O506" s="437"/>
      <c r="P506" s="437"/>
      <c r="Q506" s="437"/>
      <c r="R506" s="437"/>
      <c r="S506" s="437"/>
      <c r="T506" s="437"/>
      <c r="U506" s="437"/>
      <c r="V506" s="437"/>
      <c r="W506" s="437"/>
      <c r="X506" s="437"/>
    </row>
    <row r="507" spans="1:24" ht="15.75" customHeight="1" x14ac:dyDescent="0.35">
      <c r="A507" s="437"/>
      <c r="B507" s="438"/>
      <c r="C507" s="438"/>
      <c r="D507" s="437"/>
      <c r="E507" s="437"/>
      <c r="F507" s="437"/>
      <c r="G507" s="437"/>
      <c r="H507" s="437"/>
      <c r="I507" s="437"/>
      <c r="J507" s="437"/>
      <c r="K507" s="437"/>
      <c r="L507" s="437"/>
      <c r="M507" s="437"/>
      <c r="N507" s="437"/>
      <c r="O507" s="437"/>
      <c r="P507" s="437"/>
      <c r="Q507" s="437"/>
      <c r="R507" s="437"/>
      <c r="S507" s="437"/>
      <c r="T507" s="437"/>
      <c r="U507" s="437"/>
      <c r="V507" s="437"/>
      <c r="W507" s="437"/>
      <c r="X507" s="437"/>
    </row>
    <row r="508" spans="1:24" ht="15.75" customHeight="1" x14ac:dyDescent="0.35">
      <c r="A508" s="437"/>
      <c r="B508" s="438"/>
      <c r="C508" s="438"/>
      <c r="D508" s="437"/>
      <c r="E508" s="437"/>
      <c r="F508" s="437"/>
      <c r="G508" s="437"/>
      <c r="H508" s="437"/>
      <c r="I508" s="437"/>
      <c r="J508" s="437"/>
      <c r="K508" s="437"/>
      <c r="L508" s="437"/>
      <c r="M508" s="437"/>
      <c r="N508" s="437"/>
      <c r="O508" s="437"/>
      <c r="P508" s="437"/>
      <c r="Q508" s="437"/>
      <c r="R508" s="437"/>
      <c r="S508" s="437"/>
      <c r="T508" s="437"/>
      <c r="U508" s="437"/>
      <c r="V508" s="437"/>
      <c r="W508" s="437"/>
      <c r="X508" s="437"/>
    </row>
    <row r="509" spans="1:24" ht="15.75" customHeight="1" x14ac:dyDescent="0.35">
      <c r="A509" s="437"/>
      <c r="B509" s="438"/>
      <c r="C509" s="438"/>
      <c r="D509" s="437"/>
      <c r="E509" s="437"/>
      <c r="F509" s="437"/>
      <c r="G509" s="437"/>
      <c r="H509" s="437"/>
      <c r="I509" s="437"/>
      <c r="J509" s="437"/>
      <c r="K509" s="437"/>
      <c r="L509" s="437"/>
      <c r="M509" s="437"/>
      <c r="N509" s="437"/>
      <c r="O509" s="437"/>
      <c r="P509" s="437"/>
      <c r="Q509" s="437"/>
      <c r="R509" s="437"/>
      <c r="S509" s="437"/>
      <c r="T509" s="437"/>
      <c r="U509" s="437"/>
      <c r="V509" s="437"/>
      <c r="W509" s="437"/>
      <c r="X509" s="437"/>
    </row>
    <row r="510" spans="1:24" ht="15.75" customHeight="1" x14ac:dyDescent="0.35">
      <c r="A510" s="437"/>
      <c r="B510" s="438"/>
      <c r="C510" s="438"/>
      <c r="D510" s="437"/>
      <c r="E510" s="437"/>
      <c r="F510" s="437"/>
      <c r="G510" s="437"/>
      <c r="H510" s="437"/>
      <c r="I510" s="437"/>
      <c r="J510" s="437"/>
      <c r="K510" s="437"/>
      <c r="L510" s="437"/>
      <c r="M510" s="437"/>
      <c r="N510" s="437"/>
      <c r="O510" s="437"/>
      <c r="P510" s="437"/>
      <c r="Q510" s="437"/>
      <c r="R510" s="437"/>
      <c r="S510" s="437"/>
      <c r="T510" s="437"/>
      <c r="U510" s="437"/>
      <c r="V510" s="437"/>
      <c r="W510" s="437"/>
      <c r="X510" s="437"/>
    </row>
    <row r="511" spans="1:24" ht="15.75" customHeight="1" x14ac:dyDescent="0.35">
      <c r="A511" s="437"/>
      <c r="B511" s="438"/>
      <c r="C511" s="438"/>
      <c r="D511" s="437"/>
      <c r="E511" s="437"/>
      <c r="F511" s="437"/>
      <c r="G511" s="437"/>
      <c r="H511" s="437"/>
      <c r="I511" s="437"/>
      <c r="J511" s="437"/>
      <c r="K511" s="437"/>
      <c r="L511" s="437"/>
      <c r="M511" s="437"/>
      <c r="N511" s="437"/>
      <c r="O511" s="437"/>
      <c r="P511" s="437"/>
      <c r="Q511" s="437"/>
      <c r="R511" s="437"/>
      <c r="S511" s="437"/>
      <c r="T511" s="437"/>
      <c r="U511" s="437"/>
      <c r="V511" s="437"/>
      <c r="W511" s="437"/>
      <c r="X511" s="437"/>
    </row>
    <row r="512" spans="1:24" ht="15.75" customHeight="1" x14ac:dyDescent="0.35">
      <c r="A512" s="437"/>
      <c r="B512" s="438"/>
      <c r="C512" s="438"/>
      <c r="D512" s="437"/>
      <c r="E512" s="437"/>
      <c r="F512" s="437"/>
      <c r="G512" s="437"/>
      <c r="H512" s="437"/>
      <c r="I512" s="437"/>
      <c r="J512" s="437"/>
      <c r="K512" s="437"/>
      <c r="L512" s="437"/>
      <c r="M512" s="437"/>
      <c r="N512" s="437"/>
      <c r="O512" s="437"/>
      <c r="P512" s="437"/>
      <c r="Q512" s="437"/>
      <c r="R512" s="437"/>
      <c r="S512" s="437"/>
      <c r="T512" s="437"/>
      <c r="U512" s="437"/>
      <c r="V512" s="437"/>
      <c r="W512" s="437"/>
      <c r="X512" s="437"/>
    </row>
    <row r="513" spans="1:24" ht="15.75" customHeight="1" x14ac:dyDescent="0.35">
      <c r="A513" s="437"/>
      <c r="B513" s="438"/>
      <c r="C513" s="438"/>
      <c r="D513" s="437"/>
      <c r="E513" s="437"/>
      <c r="F513" s="437"/>
      <c r="G513" s="437"/>
      <c r="H513" s="437"/>
      <c r="I513" s="437"/>
      <c r="J513" s="437"/>
      <c r="K513" s="437"/>
      <c r="L513" s="437"/>
      <c r="M513" s="437"/>
      <c r="N513" s="437"/>
      <c r="O513" s="437"/>
      <c r="P513" s="437"/>
      <c r="Q513" s="437"/>
      <c r="R513" s="437"/>
      <c r="S513" s="437"/>
      <c r="T513" s="437"/>
      <c r="U513" s="437"/>
      <c r="V513" s="437"/>
      <c r="W513" s="437"/>
      <c r="X513" s="437"/>
    </row>
    <row r="514" spans="1:24" ht="15.75" customHeight="1" x14ac:dyDescent="0.35">
      <c r="A514" s="437"/>
      <c r="B514" s="438"/>
      <c r="C514" s="438"/>
      <c r="D514" s="437"/>
      <c r="E514" s="437"/>
      <c r="F514" s="437"/>
      <c r="G514" s="437"/>
      <c r="H514" s="437"/>
      <c r="I514" s="437"/>
      <c r="J514" s="437"/>
      <c r="K514" s="437"/>
      <c r="L514" s="437"/>
      <c r="M514" s="437"/>
      <c r="N514" s="437"/>
      <c r="O514" s="437"/>
      <c r="P514" s="437"/>
      <c r="Q514" s="437"/>
      <c r="R514" s="437"/>
      <c r="S514" s="437"/>
      <c r="T514" s="437"/>
      <c r="U514" s="437"/>
      <c r="V514" s="437"/>
      <c r="W514" s="437"/>
      <c r="X514" s="437"/>
    </row>
    <row r="515" spans="1:24" ht="15.75" customHeight="1" x14ac:dyDescent="0.35">
      <c r="A515" s="437"/>
      <c r="B515" s="438"/>
      <c r="C515" s="438"/>
      <c r="D515" s="437"/>
      <c r="E515" s="437"/>
      <c r="F515" s="437"/>
      <c r="G515" s="437"/>
      <c r="H515" s="437"/>
      <c r="I515" s="437"/>
      <c r="J515" s="437"/>
      <c r="K515" s="437"/>
      <c r="L515" s="437"/>
      <c r="M515" s="437"/>
      <c r="N515" s="437"/>
      <c r="O515" s="437"/>
      <c r="P515" s="437"/>
      <c r="Q515" s="437"/>
      <c r="R515" s="437"/>
      <c r="S515" s="437"/>
      <c r="T515" s="437"/>
      <c r="U515" s="437"/>
      <c r="V515" s="437"/>
      <c r="W515" s="437"/>
      <c r="X515" s="437"/>
    </row>
    <row r="516" spans="1:24" ht="15.75" customHeight="1" x14ac:dyDescent="0.35">
      <c r="A516" s="437"/>
      <c r="B516" s="438"/>
      <c r="C516" s="438"/>
      <c r="D516" s="437"/>
      <c r="E516" s="437"/>
      <c r="F516" s="437"/>
      <c r="G516" s="437"/>
      <c r="H516" s="437"/>
      <c r="I516" s="437"/>
      <c r="J516" s="437"/>
      <c r="K516" s="437"/>
      <c r="L516" s="437"/>
      <c r="M516" s="437"/>
      <c r="N516" s="437"/>
      <c r="O516" s="437"/>
      <c r="P516" s="437"/>
      <c r="Q516" s="437"/>
      <c r="R516" s="437"/>
      <c r="S516" s="437"/>
      <c r="T516" s="437"/>
      <c r="U516" s="437"/>
      <c r="V516" s="437"/>
      <c r="W516" s="437"/>
      <c r="X516" s="437"/>
    </row>
    <row r="517" spans="1:24" ht="15.75" customHeight="1" x14ac:dyDescent="0.35">
      <c r="A517" s="437"/>
      <c r="B517" s="438"/>
      <c r="C517" s="438"/>
      <c r="D517" s="437"/>
      <c r="E517" s="437"/>
      <c r="F517" s="437"/>
      <c r="G517" s="437"/>
      <c r="H517" s="437"/>
      <c r="I517" s="437"/>
      <c r="J517" s="437"/>
      <c r="K517" s="437"/>
      <c r="L517" s="437"/>
      <c r="M517" s="437"/>
      <c r="N517" s="437"/>
      <c r="O517" s="437"/>
      <c r="P517" s="437"/>
      <c r="Q517" s="437"/>
      <c r="R517" s="437"/>
      <c r="S517" s="437"/>
      <c r="T517" s="437"/>
      <c r="U517" s="437"/>
      <c r="V517" s="437"/>
      <c r="W517" s="437"/>
      <c r="X517" s="437"/>
    </row>
    <row r="518" spans="1:24" ht="15.75" customHeight="1" x14ac:dyDescent="0.35">
      <c r="A518" s="437"/>
      <c r="B518" s="438"/>
      <c r="C518" s="438"/>
      <c r="D518" s="437"/>
      <c r="E518" s="437"/>
      <c r="F518" s="437"/>
      <c r="G518" s="437"/>
      <c r="H518" s="437"/>
      <c r="I518" s="437"/>
      <c r="J518" s="437"/>
      <c r="K518" s="437"/>
      <c r="L518" s="437"/>
      <c r="M518" s="437"/>
      <c r="N518" s="437"/>
      <c r="O518" s="437"/>
      <c r="P518" s="437"/>
      <c r="Q518" s="437"/>
      <c r="R518" s="437"/>
      <c r="S518" s="437"/>
      <c r="T518" s="437"/>
      <c r="U518" s="437"/>
      <c r="V518" s="437"/>
      <c r="W518" s="437"/>
      <c r="X518" s="437"/>
    </row>
    <row r="519" spans="1:24" ht="15.75" customHeight="1" x14ac:dyDescent="0.35">
      <c r="A519" s="437"/>
      <c r="B519" s="438"/>
      <c r="C519" s="438"/>
      <c r="D519" s="437"/>
      <c r="E519" s="437"/>
      <c r="F519" s="437"/>
      <c r="G519" s="437"/>
      <c r="H519" s="437"/>
      <c r="I519" s="437"/>
      <c r="J519" s="437"/>
      <c r="K519" s="437"/>
      <c r="L519" s="437"/>
      <c r="M519" s="437"/>
      <c r="N519" s="437"/>
      <c r="O519" s="437"/>
      <c r="P519" s="437"/>
      <c r="Q519" s="437"/>
      <c r="R519" s="437"/>
      <c r="S519" s="437"/>
      <c r="T519" s="437"/>
      <c r="U519" s="437"/>
      <c r="V519" s="437"/>
      <c r="W519" s="437"/>
      <c r="X519" s="437"/>
    </row>
    <row r="520" spans="1:24" ht="15.75" customHeight="1" x14ac:dyDescent="0.35">
      <c r="A520" s="437"/>
      <c r="B520" s="438"/>
      <c r="C520" s="438"/>
      <c r="D520" s="437"/>
      <c r="E520" s="437"/>
      <c r="F520" s="437"/>
      <c r="G520" s="437"/>
      <c r="H520" s="437"/>
      <c r="I520" s="437"/>
      <c r="J520" s="437"/>
      <c r="K520" s="437"/>
      <c r="L520" s="437"/>
      <c r="M520" s="437"/>
      <c r="N520" s="437"/>
      <c r="O520" s="437"/>
      <c r="P520" s="437"/>
      <c r="Q520" s="437"/>
      <c r="R520" s="437"/>
      <c r="S520" s="437"/>
      <c r="T520" s="437"/>
      <c r="U520" s="437"/>
      <c r="V520" s="437"/>
      <c r="W520" s="437"/>
      <c r="X520" s="437"/>
    </row>
    <row r="521" spans="1:24" ht="15.75" customHeight="1" x14ac:dyDescent="0.35">
      <c r="A521" s="437"/>
      <c r="B521" s="438"/>
      <c r="C521" s="438"/>
      <c r="D521" s="437"/>
      <c r="E521" s="437"/>
      <c r="F521" s="437"/>
      <c r="G521" s="437"/>
      <c r="H521" s="437"/>
      <c r="I521" s="437"/>
      <c r="J521" s="437"/>
      <c r="K521" s="437"/>
      <c r="L521" s="437"/>
      <c r="M521" s="437"/>
      <c r="N521" s="437"/>
      <c r="O521" s="437"/>
      <c r="P521" s="437"/>
      <c r="Q521" s="437"/>
      <c r="R521" s="437"/>
      <c r="S521" s="437"/>
      <c r="T521" s="437"/>
      <c r="U521" s="437"/>
      <c r="V521" s="437"/>
      <c r="W521" s="437"/>
      <c r="X521" s="437"/>
    </row>
    <row r="522" spans="1:24" ht="15.75" customHeight="1" x14ac:dyDescent="0.35">
      <c r="A522" s="437"/>
      <c r="B522" s="438"/>
      <c r="C522" s="438"/>
      <c r="D522" s="437"/>
      <c r="E522" s="437"/>
      <c r="F522" s="437"/>
      <c r="G522" s="437"/>
      <c r="H522" s="437"/>
      <c r="I522" s="437"/>
      <c r="J522" s="437"/>
      <c r="K522" s="437"/>
      <c r="L522" s="437"/>
      <c r="M522" s="437"/>
      <c r="N522" s="437"/>
      <c r="O522" s="437"/>
      <c r="P522" s="437"/>
      <c r="Q522" s="437"/>
      <c r="R522" s="437"/>
      <c r="S522" s="437"/>
      <c r="T522" s="437"/>
      <c r="U522" s="437"/>
      <c r="V522" s="437"/>
      <c r="W522" s="437"/>
      <c r="X522" s="437"/>
    </row>
    <row r="523" spans="1:24" ht="15.75" customHeight="1" x14ac:dyDescent="0.35">
      <c r="A523" s="437"/>
      <c r="B523" s="438"/>
      <c r="C523" s="438"/>
      <c r="D523" s="437"/>
      <c r="E523" s="437"/>
      <c r="F523" s="437"/>
      <c r="G523" s="437"/>
      <c r="H523" s="437"/>
      <c r="I523" s="437"/>
      <c r="J523" s="437"/>
      <c r="K523" s="437"/>
      <c r="L523" s="437"/>
      <c r="M523" s="437"/>
      <c r="N523" s="437"/>
      <c r="O523" s="437"/>
      <c r="P523" s="437"/>
      <c r="Q523" s="437"/>
      <c r="R523" s="437"/>
      <c r="S523" s="437"/>
      <c r="T523" s="437"/>
      <c r="U523" s="437"/>
      <c r="V523" s="437"/>
      <c r="W523" s="437"/>
      <c r="X523" s="437"/>
    </row>
    <row r="524" spans="1:24" ht="15.75" customHeight="1" x14ac:dyDescent="0.35">
      <c r="A524" s="437"/>
      <c r="B524" s="438"/>
      <c r="C524" s="438"/>
      <c r="D524" s="437"/>
      <c r="E524" s="437"/>
      <c r="F524" s="437"/>
      <c r="G524" s="437"/>
      <c r="H524" s="437"/>
      <c r="I524" s="437"/>
      <c r="J524" s="437"/>
      <c r="K524" s="437"/>
      <c r="L524" s="437"/>
      <c r="M524" s="437"/>
      <c r="N524" s="437"/>
      <c r="O524" s="437"/>
      <c r="P524" s="437"/>
      <c r="Q524" s="437"/>
      <c r="R524" s="437"/>
      <c r="S524" s="437"/>
      <c r="T524" s="437"/>
      <c r="U524" s="437"/>
      <c r="V524" s="437"/>
      <c r="W524" s="437"/>
      <c r="X524" s="437"/>
    </row>
    <row r="525" spans="1:24" ht="15.75" customHeight="1" x14ac:dyDescent="0.35">
      <c r="A525" s="437"/>
      <c r="B525" s="438"/>
      <c r="C525" s="438"/>
      <c r="D525" s="437"/>
      <c r="E525" s="437"/>
      <c r="F525" s="437"/>
      <c r="G525" s="437"/>
      <c r="H525" s="437"/>
      <c r="I525" s="437"/>
      <c r="J525" s="437"/>
      <c r="K525" s="437"/>
      <c r="L525" s="437"/>
      <c r="M525" s="437"/>
      <c r="N525" s="437"/>
      <c r="O525" s="437"/>
      <c r="P525" s="437"/>
      <c r="Q525" s="437"/>
      <c r="R525" s="437"/>
      <c r="S525" s="437"/>
      <c r="T525" s="437"/>
      <c r="U525" s="437"/>
      <c r="V525" s="437"/>
      <c r="W525" s="437"/>
      <c r="X525" s="437"/>
    </row>
    <row r="526" spans="1:24" ht="15.75" customHeight="1" x14ac:dyDescent="0.35">
      <c r="A526" s="437"/>
      <c r="B526" s="438"/>
      <c r="C526" s="438"/>
      <c r="D526" s="437"/>
      <c r="E526" s="437"/>
      <c r="F526" s="437"/>
      <c r="G526" s="437"/>
      <c r="H526" s="437"/>
      <c r="I526" s="437"/>
      <c r="J526" s="437"/>
      <c r="K526" s="437"/>
      <c r="L526" s="437"/>
      <c r="M526" s="437"/>
      <c r="N526" s="437"/>
      <c r="O526" s="437"/>
      <c r="P526" s="437"/>
      <c r="Q526" s="437"/>
      <c r="R526" s="437"/>
      <c r="S526" s="437"/>
      <c r="T526" s="437"/>
      <c r="U526" s="437"/>
      <c r="V526" s="437"/>
      <c r="W526" s="437"/>
      <c r="X526" s="437"/>
    </row>
    <row r="527" spans="1:24" ht="15.75" customHeight="1" x14ac:dyDescent="0.35">
      <c r="A527" s="437"/>
      <c r="B527" s="438"/>
      <c r="C527" s="438"/>
      <c r="D527" s="437"/>
      <c r="E527" s="437"/>
      <c r="F527" s="437"/>
      <c r="G527" s="437"/>
      <c r="H527" s="437"/>
      <c r="I527" s="437"/>
      <c r="J527" s="437"/>
      <c r="K527" s="437"/>
      <c r="L527" s="437"/>
      <c r="M527" s="437"/>
      <c r="N527" s="437"/>
      <c r="O527" s="437"/>
      <c r="P527" s="437"/>
      <c r="Q527" s="437"/>
      <c r="R527" s="437"/>
      <c r="S527" s="437"/>
      <c r="T527" s="437"/>
      <c r="U527" s="437"/>
      <c r="V527" s="437"/>
      <c r="W527" s="437"/>
      <c r="X527" s="437"/>
    </row>
    <row r="528" spans="1:24" ht="15.75" customHeight="1" x14ac:dyDescent="0.35">
      <c r="A528" s="437"/>
      <c r="B528" s="438"/>
      <c r="C528" s="438"/>
      <c r="D528" s="437"/>
      <c r="E528" s="437"/>
      <c r="F528" s="437"/>
      <c r="G528" s="437"/>
      <c r="H528" s="437"/>
      <c r="I528" s="437"/>
      <c r="J528" s="437"/>
      <c r="K528" s="437"/>
      <c r="L528" s="437"/>
      <c r="M528" s="437"/>
      <c r="N528" s="437"/>
      <c r="O528" s="437"/>
      <c r="P528" s="437"/>
      <c r="Q528" s="437"/>
      <c r="R528" s="437"/>
      <c r="S528" s="437"/>
      <c r="T528" s="437"/>
      <c r="U528" s="437"/>
      <c r="V528" s="437"/>
      <c r="W528" s="437"/>
      <c r="X528" s="437"/>
    </row>
    <row r="529" spans="1:24" ht="15.75" customHeight="1" x14ac:dyDescent="0.35">
      <c r="A529" s="437"/>
      <c r="B529" s="438"/>
      <c r="C529" s="438"/>
      <c r="D529" s="437"/>
      <c r="E529" s="437"/>
      <c r="F529" s="437"/>
      <c r="G529" s="437"/>
      <c r="H529" s="437"/>
      <c r="I529" s="437"/>
      <c r="J529" s="437"/>
      <c r="K529" s="437"/>
      <c r="L529" s="437"/>
      <c r="M529" s="437"/>
      <c r="N529" s="437"/>
      <c r="O529" s="437"/>
      <c r="P529" s="437"/>
      <c r="Q529" s="437"/>
      <c r="R529" s="437"/>
      <c r="S529" s="437"/>
      <c r="T529" s="437"/>
      <c r="U529" s="437"/>
      <c r="V529" s="437"/>
      <c r="W529" s="437"/>
      <c r="X529" s="437"/>
    </row>
    <row r="530" spans="1:24" ht="15.75" customHeight="1" x14ac:dyDescent="0.35">
      <c r="A530" s="437"/>
      <c r="B530" s="438"/>
      <c r="C530" s="438"/>
      <c r="D530" s="437"/>
      <c r="E530" s="437"/>
      <c r="F530" s="437"/>
      <c r="G530" s="437"/>
      <c r="H530" s="437"/>
      <c r="I530" s="437"/>
      <c r="J530" s="437"/>
      <c r="K530" s="437"/>
      <c r="L530" s="437"/>
      <c r="M530" s="437"/>
      <c r="N530" s="437"/>
      <c r="O530" s="437"/>
      <c r="P530" s="437"/>
      <c r="Q530" s="437"/>
      <c r="R530" s="437"/>
      <c r="S530" s="437"/>
      <c r="T530" s="437"/>
      <c r="U530" s="437"/>
      <c r="V530" s="437"/>
      <c r="W530" s="437"/>
      <c r="X530" s="437"/>
    </row>
    <row r="531" spans="1:24" ht="15.75" customHeight="1" x14ac:dyDescent="0.35">
      <c r="A531" s="437"/>
      <c r="B531" s="438"/>
      <c r="C531" s="438"/>
      <c r="D531" s="437"/>
      <c r="E531" s="437"/>
      <c r="F531" s="437"/>
      <c r="G531" s="437"/>
      <c r="H531" s="437"/>
      <c r="I531" s="437"/>
      <c r="J531" s="437"/>
      <c r="K531" s="437"/>
      <c r="L531" s="437"/>
      <c r="M531" s="437"/>
      <c r="N531" s="437"/>
      <c r="O531" s="437"/>
      <c r="P531" s="437"/>
      <c r="Q531" s="437"/>
      <c r="R531" s="437"/>
      <c r="S531" s="437"/>
      <c r="T531" s="437"/>
      <c r="U531" s="437"/>
      <c r="V531" s="437"/>
      <c r="W531" s="437"/>
      <c r="X531" s="437"/>
    </row>
    <row r="532" spans="1:24" ht="15.75" customHeight="1" x14ac:dyDescent="0.35">
      <c r="A532" s="437"/>
      <c r="B532" s="438"/>
      <c r="C532" s="438"/>
      <c r="D532" s="437"/>
      <c r="E532" s="437"/>
      <c r="F532" s="437"/>
      <c r="G532" s="437"/>
      <c r="H532" s="437"/>
      <c r="I532" s="437"/>
      <c r="J532" s="437"/>
      <c r="K532" s="437"/>
      <c r="L532" s="437"/>
      <c r="M532" s="437"/>
      <c r="N532" s="437"/>
      <c r="O532" s="437"/>
      <c r="P532" s="437"/>
      <c r="Q532" s="437"/>
      <c r="R532" s="437"/>
      <c r="S532" s="437"/>
      <c r="T532" s="437"/>
      <c r="U532" s="437"/>
      <c r="V532" s="437"/>
      <c r="W532" s="437"/>
      <c r="X532" s="437"/>
    </row>
    <row r="533" spans="1:24" ht="15.75" customHeight="1" x14ac:dyDescent="0.35">
      <c r="A533" s="437"/>
      <c r="B533" s="438"/>
      <c r="C533" s="438"/>
      <c r="D533" s="437"/>
      <c r="E533" s="437"/>
      <c r="F533" s="437"/>
      <c r="G533" s="437"/>
      <c r="H533" s="437"/>
      <c r="I533" s="437"/>
      <c r="J533" s="437"/>
      <c r="K533" s="437"/>
      <c r="L533" s="437"/>
      <c r="M533" s="437"/>
      <c r="N533" s="437"/>
      <c r="O533" s="437"/>
      <c r="P533" s="437"/>
      <c r="Q533" s="437"/>
      <c r="R533" s="437"/>
      <c r="S533" s="437"/>
      <c r="T533" s="437"/>
      <c r="U533" s="437"/>
      <c r="V533" s="437"/>
      <c r="W533" s="437"/>
      <c r="X533" s="437"/>
    </row>
    <row r="534" spans="1:24" ht="15.75" customHeight="1" x14ac:dyDescent="0.35">
      <c r="A534" s="437"/>
      <c r="B534" s="438"/>
      <c r="C534" s="438"/>
      <c r="D534" s="437"/>
      <c r="E534" s="437"/>
      <c r="F534" s="437"/>
      <c r="G534" s="437"/>
      <c r="H534" s="437"/>
      <c r="I534" s="437"/>
      <c r="J534" s="437"/>
      <c r="K534" s="437"/>
      <c r="L534" s="437"/>
      <c r="M534" s="437"/>
      <c r="N534" s="437"/>
      <c r="O534" s="437"/>
      <c r="P534" s="437"/>
      <c r="Q534" s="437"/>
      <c r="R534" s="437"/>
      <c r="S534" s="437"/>
      <c r="T534" s="437"/>
      <c r="U534" s="437"/>
      <c r="V534" s="437"/>
      <c r="W534" s="437"/>
      <c r="X534" s="437"/>
    </row>
    <row r="535" spans="1:24" ht="15.75" customHeight="1" x14ac:dyDescent="0.35">
      <c r="A535" s="437"/>
      <c r="B535" s="438"/>
      <c r="C535" s="438"/>
      <c r="D535" s="437"/>
      <c r="E535" s="437"/>
      <c r="F535" s="437"/>
      <c r="G535" s="437"/>
      <c r="H535" s="437"/>
      <c r="I535" s="437"/>
      <c r="J535" s="437"/>
      <c r="K535" s="437"/>
      <c r="L535" s="437"/>
      <c r="M535" s="437"/>
      <c r="N535" s="437"/>
      <c r="O535" s="437"/>
      <c r="P535" s="437"/>
      <c r="Q535" s="437"/>
      <c r="R535" s="437"/>
      <c r="S535" s="437"/>
      <c r="T535" s="437"/>
      <c r="U535" s="437"/>
      <c r="V535" s="437"/>
      <c r="W535" s="437"/>
      <c r="X535" s="437"/>
    </row>
    <row r="536" spans="1:24" ht="15.75" customHeight="1" x14ac:dyDescent="0.35">
      <c r="A536" s="437"/>
      <c r="B536" s="438"/>
      <c r="C536" s="438"/>
      <c r="D536" s="437"/>
      <c r="E536" s="437"/>
      <c r="F536" s="437"/>
      <c r="G536" s="437"/>
      <c r="H536" s="437"/>
      <c r="I536" s="437"/>
      <c r="J536" s="437"/>
      <c r="K536" s="437"/>
      <c r="L536" s="437"/>
      <c r="M536" s="437"/>
      <c r="N536" s="437"/>
      <c r="O536" s="437"/>
      <c r="P536" s="437"/>
      <c r="Q536" s="437"/>
      <c r="R536" s="437"/>
      <c r="S536" s="437"/>
      <c r="T536" s="437"/>
      <c r="U536" s="437"/>
      <c r="V536" s="437"/>
      <c r="W536" s="437"/>
      <c r="X536" s="437"/>
    </row>
    <row r="537" spans="1:24" ht="15.75" customHeight="1" x14ac:dyDescent="0.35">
      <c r="A537" s="437"/>
      <c r="B537" s="438"/>
      <c r="C537" s="438"/>
      <c r="D537" s="437"/>
      <c r="E537" s="437"/>
      <c r="F537" s="437"/>
      <c r="G537" s="437"/>
      <c r="H537" s="437"/>
      <c r="I537" s="437"/>
      <c r="J537" s="437"/>
      <c r="K537" s="437"/>
      <c r="L537" s="437"/>
      <c r="M537" s="437"/>
      <c r="N537" s="437"/>
      <c r="O537" s="437"/>
      <c r="P537" s="437"/>
      <c r="Q537" s="437"/>
      <c r="R537" s="437"/>
      <c r="S537" s="437"/>
      <c r="T537" s="437"/>
      <c r="U537" s="437"/>
      <c r="V537" s="437"/>
      <c r="W537" s="437"/>
      <c r="X537" s="437"/>
    </row>
    <row r="538" spans="1:24" ht="15.75" customHeight="1" x14ac:dyDescent="0.35">
      <c r="A538" s="437"/>
      <c r="B538" s="438"/>
      <c r="C538" s="438"/>
      <c r="D538" s="437"/>
      <c r="E538" s="437"/>
      <c r="F538" s="437"/>
      <c r="G538" s="437"/>
      <c r="H538" s="437"/>
      <c r="I538" s="437"/>
      <c r="J538" s="437"/>
      <c r="K538" s="437"/>
      <c r="L538" s="437"/>
      <c r="M538" s="437"/>
      <c r="N538" s="437"/>
      <c r="O538" s="437"/>
      <c r="P538" s="437"/>
      <c r="Q538" s="437"/>
      <c r="R538" s="437"/>
      <c r="S538" s="437"/>
      <c r="T538" s="437"/>
      <c r="U538" s="437"/>
      <c r="V538" s="437"/>
      <c r="W538" s="437"/>
      <c r="X538" s="437"/>
    </row>
    <row r="539" spans="1:24" ht="15.75" customHeight="1" x14ac:dyDescent="0.35">
      <c r="A539" s="437"/>
      <c r="B539" s="438"/>
      <c r="C539" s="438"/>
      <c r="D539" s="437"/>
      <c r="E539" s="437"/>
      <c r="F539" s="437"/>
      <c r="G539" s="437"/>
      <c r="H539" s="437"/>
      <c r="I539" s="437"/>
      <c r="J539" s="437"/>
      <c r="K539" s="437"/>
      <c r="L539" s="437"/>
      <c r="M539" s="437"/>
      <c r="N539" s="437"/>
      <c r="O539" s="437"/>
      <c r="P539" s="437"/>
      <c r="Q539" s="437"/>
      <c r="R539" s="437"/>
      <c r="S539" s="437"/>
      <c r="T539" s="437"/>
      <c r="U539" s="437"/>
      <c r="V539" s="437"/>
      <c r="W539" s="437"/>
      <c r="X539" s="437"/>
    </row>
    <row r="540" spans="1:24" ht="15.75" customHeight="1" x14ac:dyDescent="0.35">
      <c r="A540" s="437"/>
      <c r="B540" s="438"/>
      <c r="C540" s="438"/>
      <c r="D540" s="437"/>
      <c r="E540" s="437"/>
      <c r="F540" s="437"/>
      <c r="G540" s="437"/>
      <c r="H540" s="437"/>
      <c r="I540" s="437"/>
      <c r="J540" s="437"/>
      <c r="K540" s="437"/>
      <c r="L540" s="437"/>
      <c r="M540" s="437"/>
      <c r="N540" s="437"/>
      <c r="O540" s="437"/>
      <c r="P540" s="437"/>
      <c r="Q540" s="437"/>
      <c r="R540" s="437"/>
      <c r="S540" s="437"/>
      <c r="T540" s="437"/>
      <c r="U540" s="437"/>
      <c r="V540" s="437"/>
      <c r="W540" s="437"/>
      <c r="X540" s="437"/>
    </row>
    <row r="541" spans="1:24" ht="15.75" customHeight="1" x14ac:dyDescent="0.35">
      <c r="A541" s="437"/>
      <c r="B541" s="438"/>
      <c r="C541" s="438"/>
      <c r="D541" s="437"/>
      <c r="E541" s="437"/>
      <c r="F541" s="437"/>
      <c r="G541" s="437"/>
      <c r="H541" s="437"/>
      <c r="I541" s="437"/>
      <c r="J541" s="437"/>
      <c r="K541" s="437"/>
      <c r="L541" s="437"/>
      <c r="M541" s="437"/>
      <c r="N541" s="437"/>
      <c r="O541" s="437"/>
      <c r="P541" s="437"/>
      <c r="Q541" s="437"/>
      <c r="R541" s="437"/>
      <c r="S541" s="437"/>
      <c r="T541" s="437"/>
      <c r="U541" s="437"/>
      <c r="V541" s="437"/>
      <c r="W541" s="437"/>
      <c r="X541" s="437"/>
    </row>
    <row r="542" spans="1:24" ht="15.75" customHeight="1" x14ac:dyDescent="0.35">
      <c r="A542" s="437"/>
      <c r="B542" s="438"/>
      <c r="C542" s="438"/>
      <c r="D542" s="437"/>
      <c r="E542" s="437"/>
      <c r="F542" s="437"/>
      <c r="G542" s="437"/>
      <c r="H542" s="437"/>
      <c r="I542" s="437"/>
      <c r="J542" s="437"/>
      <c r="K542" s="437"/>
      <c r="L542" s="437"/>
      <c r="M542" s="437"/>
      <c r="N542" s="437"/>
      <c r="O542" s="437"/>
      <c r="P542" s="437"/>
      <c r="Q542" s="437"/>
      <c r="R542" s="437"/>
      <c r="S542" s="437"/>
      <c r="T542" s="437"/>
      <c r="U542" s="437"/>
      <c r="V542" s="437"/>
      <c r="W542" s="437"/>
      <c r="X542" s="437"/>
    </row>
    <row r="543" spans="1:24" ht="15.75" customHeight="1" x14ac:dyDescent="0.35">
      <c r="A543" s="437"/>
      <c r="B543" s="438"/>
      <c r="C543" s="438"/>
      <c r="D543" s="437"/>
      <c r="E543" s="437"/>
      <c r="F543" s="437"/>
      <c r="G543" s="437"/>
      <c r="H543" s="437"/>
      <c r="I543" s="437"/>
      <c r="J543" s="437"/>
      <c r="K543" s="437"/>
      <c r="L543" s="437"/>
      <c r="M543" s="437"/>
      <c r="N543" s="437"/>
      <c r="O543" s="437"/>
      <c r="P543" s="437"/>
      <c r="Q543" s="437"/>
      <c r="R543" s="437"/>
      <c r="S543" s="437"/>
      <c r="T543" s="437"/>
      <c r="U543" s="437"/>
      <c r="V543" s="437"/>
      <c r="W543" s="437"/>
      <c r="X543" s="437"/>
    </row>
    <row r="544" spans="1:24" ht="15.75" customHeight="1" x14ac:dyDescent="0.35">
      <c r="A544" s="437"/>
      <c r="B544" s="438"/>
      <c r="C544" s="438"/>
      <c r="D544" s="437"/>
      <c r="E544" s="437"/>
      <c r="F544" s="437"/>
      <c r="G544" s="437"/>
      <c r="H544" s="437"/>
      <c r="I544" s="437"/>
      <c r="J544" s="437"/>
      <c r="K544" s="437"/>
      <c r="L544" s="437"/>
      <c r="M544" s="437"/>
      <c r="N544" s="437"/>
      <c r="O544" s="437"/>
      <c r="P544" s="437"/>
      <c r="Q544" s="437"/>
      <c r="R544" s="437"/>
      <c r="S544" s="437"/>
      <c r="T544" s="437"/>
      <c r="U544" s="437"/>
      <c r="V544" s="437"/>
      <c r="W544" s="437"/>
      <c r="X544" s="437"/>
    </row>
    <row r="545" spans="1:24" ht="15.75" customHeight="1" x14ac:dyDescent="0.35">
      <c r="A545" s="437"/>
      <c r="B545" s="438"/>
      <c r="C545" s="438"/>
      <c r="D545" s="437"/>
      <c r="E545" s="437"/>
      <c r="F545" s="437"/>
      <c r="G545" s="437"/>
      <c r="H545" s="437"/>
      <c r="I545" s="437"/>
      <c r="J545" s="437"/>
      <c r="K545" s="437"/>
      <c r="L545" s="437"/>
      <c r="M545" s="437"/>
      <c r="N545" s="437"/>
      <c r="O545" s="437"/>
      <c r="P545" s="437"/>
      <c r="Q545" s="437"/>
      <c r="R545" s="437"/>
      <c r="S545" s="437"/>
      <c r="T545" s="437"/>
      <c r="U545" s="437"/>
      <c r="V545" s="437"/>
      <c r="W545" s="437"/>
      <c r="X545" s="437"/>
    </row>
    <row r="546" spans="1:24" ht="15.75" customHeight="1" x14ac:dyDescent="0.35">
      <c r="A546" s="437"/>
      <c r="B546" s="438"/>
      <c r="C546" s="438"/>
      <c r="D546" s="437"/>
      <c r="E546" s="437"/>
      <c r="F546" s="437"/>
      <c r="G546" s="437"/>
      <c r="H546" s="437"/>
      <c r="I546" s="437"/>
      <c r="J546" s="437"/>
      <c r="K546" s="437"/>
      <c r="L546" s="437"/>
      <c r="M546" s="437"/>
      <c r="N546" s="437"/>
      <c r="O546" s="437"/>
      <c r="P546" s="437"/>
      <c r="Q546" s="437"/>
      <c r="R546" s="437"/>
      <c r="S546" s="437"/>
      <c r="T546" s="437"/>
      <c r="U546" s="437"/>
      <c r="V546" s="437"/>
      <c r="W546" s="437"/>
      <c r="X546" s="437"/>
    </row>
    <row r="547" spans="1:24" ht="15.75" customHeight="1" x14ac:dyDescent="0.35">
      <c r="A547" s="437"/>
      <c r="B547" s="438"/>
      <c r="C547" s="438"/>
      <c r="D547" s="437"/>
      <c r="E547" s="437"/>
      <c r="F547" s="437"/>
      <c r="G547" s="437"/>
      <c r="H547" s="437"/>
      <c r="I547" s="437"/>
      <c r="J547" s="437"/>
      <c r="K547" s="437"/>
      <c r="L547" s="437"/>
      <c r="M547" s="437"/>
      <c r="N547" s="437"/>
      <c r="O547" s="437"/>
      <c r="P547" s="437"/>
      <c r="Q547" s="437"/>
      <c r="R547" s="437"/>
      <c r="S547" s="437"/>
      <c r="T547" s="437"/>
      <c r="U547" s="437"/>
      <c r="V547" s="437"/>
      <c r="W547" s="437"/>
      <c r="X547" s="437"/>
    </row>
    <row r="548" spans="1:24" ht="15.75" customHeight="1" x14ac:dyDescent="0.35">
      <c r="A548" s="437"/>
      <c r="B548" s="438"/>
      <c r="C548" s="438"/>
      <c r="D548" s="437"/>
      <c r="E548" s="437"/>
      <c r="F548" s="437"/>
      <c r="G548" s="437"/>
      <c r="H548" s="437"/>
      <c r="I548" s="437"/>
      <c r="J548" s="437"/>
      <c r="K548" s="437"/>
      <c r="L548" s="437"/>
      <c r="M548" s="437"/>
      <c r="N548" s="437"/>
      <c r="O548" s="437"/>
      <c r="P548" s="437"/>
      <c r="Q548" s="437"/>
      <c r="R548" s="437"/>
      <c r="S548" s="437"/>
      <c r="T548" s="437"/>
      <c r="U548" s="437"/>
      <c r="V548" s="437"/>
      <c r="W548" s="437"/>
      <c r="X548" s="437"/>
    </row>
    <row r="549" spans="1:24" ht="15.75" customHeight="1" x14ac:dyDescent="0.35">
      <c r="A549" s="437"/>
      <c r="B549" s="438"/>
      <c r="C549" s="438"/>
      <c r="D549" s="437"/>
      <c r="E549" s="437"/>
      <c r="F549" s="437"/>
      <c r="G549" s="437"/>
      <c r="H549" s="437"/>
      <c r="I549" s="437"/>
      <c r="J549" s="437"/>
      <c r="K549" s="437"/>
      <c r="L549" s="437"/>
      <c r="M549" s="437"/>
      <c r="N549" s="437"/>
      <c r="O549" s="437"/>
      <c r="P549" s="437"/>
      <c r="Q549" s="437"/>
      <c r="R549" s="437"/>
      <c r="S549" s="437"/>
      <c r="T549" s="437"/>
      <c r="U549" s="437"/>
      <c r="V549" s="437"/>
      <c r="W549" s="437"/>
      <c r="X549" s="437"/>
    </row>
    <row r="550" spans="1:24" ht="15.75" customHeight="1" x14ac:dyDescent="0.35">
      <c r="A550" s="437"/>
      <c r="B550" s="438"/>
      <c r="C550" s="438"/>
      <c r="D550" s="437"/>
      <c r="E550" s="437"/>
      <c r="F550" s="437"/>
      <c r="G550" s="437"/>
      <c r="H550" s="437"/>
      <c r="I550" s="437"/>
      <c r="J550" s="437"/>
      <c r="K550" s="437"/>
      <c r="L550" s="437"/>
      <c r="M550" s="437"/>
      <c r="N550" s="437"/>
      <c r="O550" s="437"/>
      <c r="P550" s="437"/>
      <c r="Q550" s="437"/>
      <c r="R550" s="437"/>
      <c r="S550" s="437"/>
      <c r="T550" s="437"/>
      <c r="U550" s="437"/>
      <c r="V550" s="437"/>
      <c r="W550" s="437"/>
      <c r="X550" s="437"/>
    </row>
    <row r="551" spans="1:24" ht="15.75" customHeight="1" x14ac:dyDescent="0.35">
      <c r="A551" s="437"/>
      <c r="B551" s="438"/>
      <c r="C551" s="438"/>
      <c r="D551" s="437"/>
      <c r="E551" s="437"/>
      <c r="F551" s="437"/>
      <c r="G551" s="437"/>
      <c r="H551" s="437"/>
      <c r="I551" s="437"/>
      <c r="J551" s="437"/>
      <c r="K551" s="437"/>
      <c r="L551" s="437"/>
      <c r="M551" s="437"/>
      <c r="N551" s="437"/>
      <c r="O551" s="437"/>
      <c r="P551" s="437"/>
      <c r="Q551" s="437"/>
      <c r="R551" s="437"/>
      <c r="S551" s="437"/>
      <c r="T551" s="437"/>
      <c r="U551" s="437"/>
      <c r="V551" s="437"/>
      <c r="W551" s="437"/>
      <c r="X551" s="437"/>
    </row>
    <row r="552" spans="1:24" ht="15.75" customHeight="1" x14ac:dyDescent="0.35">
      <c r="A552" s="437"/>
      <c r="B552" s="438"/>
      <c r="C552" s="438"/>
      <c r="D552" s="437"/>
      <c r="E552" s="437"/>
      <c r="F552" s="437"/>
      <c r="G552" s="437"/>
      <c r="H552" s="437"/>
      <c r="I552" s="437"/>
      <c r="J552" s="437"/>
      <c r="K552" s="437"/>
      <c r="L552" s="437"/>
      <c r="M552" s="437"/>
      <c r="N552" s="437"/>
      <c r="O552" s="437"/>
      <c r="P552" s="437"/>
      <c r="Q552" s="437"/>
      <c r="R552" s="437"/>
      <c r="S552" s="437"/>
      <c r="T552" s="437"/>
      <c r="U552" s="437"/>
      <c r="V552" s="437"/>
      <c r="W552" s="437"/>
      <c r="X552" s="437"/>
    </row>
    <row r="553" spans="1:24" ht="15.75" customHeight="1" x14ac:dyDescent="0.35">
      <c r="A553" s="437"/>
      <c r="B553" s="438"/>
      <c r="C553" s="438"/>
      <c r="D553" s="437"/>
      <c r="E553" s="437"/>
      <c r="F553" s="437"/>
      <c r="G553" s="437"/>
      <c r="H553" s="437"/>
      <c r="I553" s="437"/>
      <c r="J553" s="437"/>
      <c r="K553" s="437"/>
      <c r="L553" s="437"/>
      <c r="M553" s="437"/>
      <c r="N553" s="437"/>
      <c r="O553" s="437"/>
      <c r="P553" s="437"/>
      <c r="Q553" s="437"/>
      <c r="R553" s="437"/>
      <c r="S553" s="437"/>
      <c r="T553" s="437"/>
      <c r="U553" s="437"/>
      <c r="V553" s="437"/>
      <c r="W553" s="437"/>
      <c r="X553" s="437"/>
    </row>
    <row r="554" spans="1:24" ht="15.75" customHeight="1" x14ac:dyDescent="0.35">
      <c r="A554" s="437"/>
      <c r="B554" s="438"/>
      <c r="C554" s="438"/>
      <c r="D554" s="437"/>
      <c r="E554" s="437"/>
      <c r="F554" s="437"/>
      <c r="G554" s="437"/>
      <c r="H554" s="437"/>
      <c r="I554" s="437"/>
      <c r="J554" s="437"/>
      <c r="K554" s="437"/>
      <c r="L554" s="437"/>
      <c r="M554" s="437"/>
      <c r="N554" s="437"/>
      <c r="O554" s="437"/>
      <c r="P554" s="437"/>
      <c r="Q554" s="437"/>
      <c r="R554" s="437"/>
      <c r="S554" s="437"/>
      <c r="T554" s="437"/>
      <c r="U554" s="437"/>
      <c r="V554" s="437"/>
      <c r="W554" s="437"/>
      <c r="X554" s="437"/>
    </row>
    <row r="555" spans="1:24" ht="15.75" customHeight="1" x14ac:dyDescent="0.35">
      <c r="A555" s="437"/>
      <c r="B555" s="438"/>
      <c r="C555" s="438"/>
      <c r="D555" s="437"/>
      <c r="E555" s="437"/>
      <c r="F555" s="437"/>
      <c r="G555" s="437"/>
      <c r="H555" s="437"/>
      <c r="I555" s="437"/>
      <c r="J555" s="437"/>
      <c r="K555" s="437"/>
      <c r="L555" s="437"/>
      <c r="M555" s="437"/>
      <c r="N555" s="437"/>
      <c r="O555" s="437"/>
      <c r="P555" s="437"/>
      <c r="Q555" s="437"/>
      <c r="R555" s="437"/>
      <c r="S555" s="437"/>
      <c r="T555" s="437"/>
      <c r="U555" s="437"/>
      <c r="V555" s="437"/>
      <c r="W555" s="437"/>
      <c r="X555" s="437"/>
    </row>
    <row r="556" spans="1:24" ht="15.75" customHeight="1" x14ac:dyDescent="0.35">
      <c r="A556" s="437"/>
      <c r="B556" s="438"/>
      <c r="C556" s="438"/>
      <c r="D556" s="437"/>
      <c r="E556" s="437"/>
      <c r="F556" s="437"/>
      <c r="G556" s="437"/>
      <c r="H556" s="437"/>
      <c r="I556" s="437"/>
      <c r="J556" s="437"/>
      <c r="K556" s="437"/>
      <c r="L556" s="437"/>
      <c r="M556" s="437"/>
      <c r="N556" s="437"/>
      <c r="O556" s="437"/>
      <c r="P556" s="437"/>
      <c r="Q556" s="437"/>
      <c r="R556" s="437"/>
      <c r="S556" s="437"/>
      <c r="T556" s="437"/>
      <c r="U556" s="437"/>
      <c r="V556" s="437"/>
      <c r="W556" s="437"/>
      <c r="X556" s="437"/>
    </row>
    <row r="557" spans="1:24" ht="15.75" customHeight="1" x14ac:dyDescent="0.35">
      <c r="A557" s="437"/>
      <c r="B557" s="438"/>
      <c r="C557" s="438"/>
      <c r="D557" s="437"/>
      <c r="E557" s="437"/>
      <c r="F557" s="437"/>
      <c r="G557" s="437"/>
      <c r="H557" s="437"/>
      <c r="I557" s="437"/>
      <c r="J557" s="437"/>
      <c r="K557" s="437"/>
      <c r="L557" s="437"/>
      <c r="M557" s="437"/>
      <c r="N557" s="437"/>
      <c r="O557" s="437"/>
      <c r="P557" s="437"/>
      <c r="Q557" s="437"/>
      <c r="R557" s="437"/>
      <c r="S557" s="437"/>
      <c r="T557" s="437"/>
      <c r="U557" s="437"/>
      <c r="V557" s="437"/>
      <c r="W557" s="437"/>
      <c r="X557" s="437"/>
    </row>
    <row r="558" spans="1:24" ht="15.75" customHeight="1" x14ac:dyDescent="0.35">
      <c r="A558" s="437"/>
      <c r="B558" s="438"/>
      <c r="C558" s="438"/>
      <c r="D558" s="437"/>
      <c r="E558" s="437"/>
      <c r="F558" s="437"/>
      <c r="G558" s="437"/>
      <c r="H558" s="437"/>
      <c r="I558" s="437"/>
      <c r="J558" s="437"/>
      <c r="K558" s="437"/>
      <c r="L558" s="437"/>
      <c r="M558" s="437"/>
      <c r="N558" s="437"/>
      <c r="O558" s="437"/>
      <c r="P558" s="437"/>
      <c r="Q558" s="437"/>
      <c r="R558" s="437"/>
      <c r="S558" s="437"/>
      <c r="T558" s="437"/>
      <c r="U558" s="437"/>
      <c r="V558" s="437"/>
      <c r="W558" s="437"/>
      <c r="X558" s="437"/>
    </row>
    <row r="559" spans="1:24" ht="15.75" customHeight="1" x14ac:dyDescent="0.35">
      <c r="A559" s="437"/>
      <c r="B559" s="438"/>
      <c r="C559" s="438"/>
      <c r="D559" s="437"/>
      <c r="E559" s="437"/>
      <c r="F559" s="437"/>
      <c r="G559" s="437"/>
      <c r="H559" s="437"/>
      <c r="I559" s="437"/>
      <c r="J559" s="437"/>
      <c r="K559" s="437"/>
      <c r="L559" s="437"/>
      <c r="M559" s="437"/>
      <c r="N559" s="437"/>
      <c r="O559" s="437"/>
      <c r="P559" s="437"/>
      <c r="Q559" s="437"/>
      <c r="R559" s="437"/>
      <c r="S559" s="437"/>
      <c r="T559" s="437"/>
      <c r="U559" s="437"/>
      <c r="V559" s="437"/>
      <c r="W559" s="437"/>
      <c r="X559" s="437"/>
    </row>
    <row r="560" spans="1:24" ht="15.75" customHeight="1" x14ac:dyDescent="0.35">
      <c r="A560" s="437"/>
      <c r="B560" s="438"/>
      <c r="C560" s="438"/>
      <c r="D560" s="437"/>
      <c r="E560" s="437"/>
      <c r="F560" s="437"/>
      <c r="G560" s="437"/>
      <c r="H560" s="437"/>
      <c r="I560" s="437"/>
      <c r="J560" s="437"/>
      <c r="K560" s="437"/>
      <c r="L560" s="437"/>
      <c r="M560" s="437"/>
      <c r="N560" s="437"/>
      <c r="O560" s="437"/>
      <c r="P560" s="437"/>
      <c r="Q560" s="437"/>
      <c r="R560" s="437"/>
      <c r="S560" s="437"/>
      <c r="T560" s="437"/>
      <c r="U560" s="437"/>
      <c r="V560" s="437"/>
      <c r="W560" s="437"/>
      <c r="X560" s="437"/>
    </row>
    <row r="561" spans="1:24" ht="15.75" customHeight="1" x14ac:dyDescent="0.35">
      <c r="A561" s="437"/>
      <c r="B561" s="438"/>
      <c r="C561" s="438"/>
      <c r="D561" s="437"/>
      <c r="E561" s="437"/>
      <c r="F561" s="437"/>
      <c r="G561" s="437"/>
      <c r="H561" s="437"/>
      <c r="I561" s="437"/>
      <c r="J561" s="437"/>
      <c r="K561" s="437"/>
      <c r="L561" s="437"/>
      <c r="M561" s="437"/>
      <c r="N561" s="437"/>
      <c r="O561" s="437"/>
      <c r="P561" s="437"/>
      <c r="Q561" s="437"/>
      <c r="R561" s="437"/>
      <c r="S561" s="437"/>
      <c r="T561" s="437"/>
      <c r="U561" s="437"/>
      <c r="V561" s="437"/>
      <c r="W561" s="437"/>
      <c r="X561" s="437"/>
    </row>
    <row r="562" spans="1:24" ht="15.75" customHeight="1" x14ac:dyDescent="0.35">
      <c r="A562" s="437"/>
      <c r="B562" s="438"/>
      <c r="C562" s="438"/>
      <c r="D562" s="437"/>
      <c r="E562" s="437"/>
      <c r="F562" s="437"/>
      <c r="G562" s="437"/>
      <c r="H562" s="437"/>
      <c r="I562" s="437"/>
      <c r="J562" s="437"/>
      <c r="K562" s="437"/>
      <c r="L562" s="437"/>
      <c r="M562" s="437"/>
      <c r="N562" s="437"/>
      <c r="O562" s="437"/>
      <c r="P562" s="437"/>
      <c r="Q562" s="437"/>
      <c r="R562" s="437"/>
      <c r="S562" s="437"/>
      <c r="T562" s="437"/>
      <c r="U562" s="437"/>
      <c r="V562" s="437"/>
      <c r="W562" s="437"/>
      <c r="X562" s="437"/>
    </row>
    <row r="563" spans="1:24" ht="15.75" customHeight="1" x14ac:dyDescent="0.35">
      <c r="A563" s="437"/>
      <c r="B563" s="438"/>
      <c r="C563" s="438"/>
      <c r="D563" s="437"/>
      <c r="E563" s="437"/>
      <c r="F563" s="437"/>
      <c r="G563" s="437"/>
      <c r="H563" s="437"/>
      <c r="I563" s="437"/>
      <c r="J563" s="437"/>
      <c r="K563" s="437"/>
      <c r="L563" s="437"/>
      <c r="M563" s="437"/>
      <c r="N563" s="437"/>
      <c r="O563" s="437"/>
      <c r="P563" s="437"/>
      <c r="Q563" s="437"/>
      <c r="R563" s="437"/>
      <c r="S563" s="437"/>
      <c r="T563" s="437"/>
      <c r="U563" s="437"/>
      <c r="V563" s="437"/>
      <c r="W563" s="437"/>
      <c r="X563" s="437"/>
    </row>
    <row r="564" spans="1:24" ht="15.75" customHeight="1" x14ac:dyDescent="0.35">
      <c r="A564" s="437"/>
      <c r="B564" s="438"/>
      <c r="C564" s="438"/>
      <c r="D564" s="437"/>
      <c r="E564" s="437"/>
      <c r="F564" s="437"/>
      <c r="G564" s="437"/>
      <c r="H564" s="437"/>
      <c r="I564" s="437"/>
      <c r="J564" s="437"/>
      <c r="K564" s="437"/>
      <c r="L564" s="437"/>
      <c r="M564" s="437"/>
      <c r="N564" s="437"/>
      <c r="O564" s="437"/>
      <c r="P564" s="437"/>
      <c r="Q564" s="437"/>
      <c r="R564" s="437"/>
      <c r="S564" s="437"/>
      <c r="T564" s="437"/>
      <c r="U564" s="437"/>
      <c r="V564" s="437"/>
      <c r="W564" s="437"/>
      <c r="X564" s="437"/>
    </row>
    <row r="565" spans="1:24" ht="15.75" customHeight="1" x14ac:dyDescent="0.35">
      <c r="A565" s="437"/>
      <c r="B565" s="438"/>
      <c r="C565" s="438"/>
      <c r="D565" s="437"/>
      <c r="E565" s="437"/>
      <c r="F565" s="437"/>
      <c r="G565" s="437"/>
      <c r="H565" s="437"/>
      <c r="I565" s="437"/>
      <c r="J565" s="437"/>
      <c r="K565" s="437"/>
      <c r="L565" s="437"/>
      <c r="M565" s="437"/>
      <c r="N565" s="437"/>
      <c r="O565" s="437"/>
      <c r="P565" s="437"/>
      <c r="Q565" s="437"/>
      <c r="R565" s="437"/>
      <c r="S565" s="437"/>
      <c r="T565" s="437"/>
      <c r="U565" s="437"/>
      <c r="V565" s="437"/>
      <c r="W565" s="437"/>
      <c r="X565" s="437"/>
    </row>
    <row r="566" spans="1:24" ht="15.75" customHeight="1" x14ac:dyDescent="0.35">
      <c r="A566" s="437"/>
      <c r="B566" s="438"/>
      <c r="C566" s="438"/>
      <c r="D566" s="437"/>
      <c r="E566" s="437"/>
      <c r="F566" s="437"/>
      <c r="G566" s="437"/>
      <c r="H566" s="437"/>
      <c r="I566" s="437"/>
      <c r="J566" s="437"/>
      <c r="K566" s="437"/>
      <c r="L566" s="437"/>
      <c r="M566" s="437"/>
      <c r="N566" s="437"/>
      <c r="O566" s="437"/>
      <c r="P566" s="437"/>
      <c r="Q566" s="437"/>
      <c r="R566" s="437"/>
      <c r="S566" s="437"/>
      <c r="T566" s="437"/>
      <c r="U566" s="437"/>
      <c r="V566" s="437"/>
      <c r="W566" s="437"/>
      <c r="X566" s="437"/>
    </row>
    <row r="567" spans="1:24" ht="15.75" customHeight="1" x14ac:dyDescent="0.35">
      <c r="A567" s="437"/>
      <c r="B567" s="438"/>
      <c r="C567" s="438"/>
      <c r="D567" s="437"/>
      <c r="E567" s="437"/>
      <c r="F567" s="437"/>
      <c r="G567" s="437"/>
      <c r="H567" s="437"/>
      <c r="I567" s="437"/>
      <c r="J567" s="437"/>
      <c r="K567" s="437"/>
      <c r="L567" s="437"/>
      <c r="M567" s="437"/>
      <c r="N567" s="437"/>
      <c r="O567" s="437"/>
      <c r="P567" s="437"/>
      <c r="Q567" s="437"/>
      <c r="R567" s="437"/>
      <c r="S567" s="437"/>
      <c r="T567" s="437"/>
      <c r="U567" s="437"/>
      <c r="V567" s="437"/>
      <c r="W567" s="437"/>
      <c r="X567" s="437"/>
    </row>
    <row r="568" spans="1:24" ht="15.75" customHeight="1" x14ac:dyDescent="0.35">
      <c r="A568" s="437"/>
      <c r="B568" s="438"/>
      <c r="C568" s="438"/>
      <c r="D568" s="437"/>
      <c r="E568" s="437"/>
      <c r="F568" s="437"/>
      <c r="G568" s="437"/>
      <c r="H568" s="437"/>
      <c r="I568" s="437"/>
      <c r="J568" s="437"/>
      <c r="K568" s="437"/>
      <c r="L568" s="437"/>
      <c r="M568" s="437"/>
      <c r="N568" s="437"/>
      <c r="O568" s="437"/>
      <c r="P568" s="437"/>
      <c r="Q568" s="437"/>
      <c r="R568" s="437"/>
      <c r="S568" s="437"/>
      <c r="T568" s="437"/>
      <c r="U568" s="437"/>
      <c r="V568" s="437"/>
      <c r="W568" s="437"/>
      <c r="X568" s="437"/>
    </row>
    <row r="569" spans="1:24" ht="15.75" customHeight="1" x14ac:dyDescent="0.35">
      <c r="A569" s="437"/>
      <c r="B569" s="438"/>
      <c r="C569" s="438"/>
      <c r="D569" s="437"/>
      <c r="E569" s="437"/>
      <c r="F569" s="437"/>
      <c r="G569" s="437"/>
      <c r="H569" s="437"/>
      <c r="I569" s="437"/>
      <c r="J569" s="437"/>
      <c r="K569" s="437"/>
      <c r="L569" s="437"/>
      <c r="M569" s="437"/>
      <c r="N569" s="437"/>
      <c r="O569" s="437"/>
      <c r="P569" s="437"/>
      <c r="Q569" s="437"/>
      <c r="R569" s="437"/>
      <c r="S569" s="437"/>
      <c r="T569" s="437"/>
      <c r="U569" s="437"/>
      <c r="V569" s="437"/>
      <c r="W569" s="437"/>
      <c r="X569" s="437"/>
    </row>
    <row r="570" spans="1:24" ht="15.75" customHeight="1" x14ac:dyDescent="0.35">
      <c r="A570" s="437"/>
      <c r="B570" s="438"/>
      <c r="C570" s="438"/>
      <c r="D570" s="437"/>
      <c r="E570" s="437"/>
      <c r="F570" s="437"/>
      <c r="G570" s="437"/>
      <c r="H570" s="437"/>
      <c r="I570" s="437"/>
      <c r="J570" s="437"/>
      <c r="K570" s="437"/>
      <c r="L570" s="437"/>
      <c r="M570" s="437"/>
      <c r="N570" s="437"/>
      <c r="O570" s="437"/>
      <c r="P570" s="437"/>
      <c r="Q570" s="437"/>
      <c r="R570" s="437"/>
      <c r="S570" s="437"/>
      <c r="T570" s="437"/>
      <c r="U570" s="437"/>
      <c r="V570" s="437"/>
      <c r="W570" s="437"/>
      <c r="X570" s="437"/>
    </row>
    <row r="571" spans="1:24" ht="15.75" customHeight="1" x14ac:dyDescent="0.35">
      <c r="A571" s="437"/>
      <c r="B571" s="438"/>
      <c r="C571" s="438"/>
      <c r="D571" s="437"/>
      <c r="E571" s="437"/>
      <c r="F571" s="437"/>
      <c r="G571" s="437"/>
      <c r="H571" s="437"/>
      <c r="I571" s="437"/>
      <c r="J571" s="437"/>
      <c r="K571" s="437"/>
      <c r="L571" s="437"/>
      <c r="M571" s="437"/>
      <c r="N571" s="437"/>
      <c r="O571" s="437"/>
      <c r="P571" s="437"/>
      <c r="Q571" s="437"/>
      <c r="R571" s="437"/>
      <c r="S571" s="437"/>
      <c r="T571" s="437"/>
      <c r="U571" s="437"/>
      <c r="V571" s="437"/>
      <c r="W571" s="437"/>
      <c r="X571" s="437"/>
    </row>
    <row r="572" spans="1:24" ht="15.75" customHeight="1" x14ac:dyDescent="0.35">
      <c r="A572" s="437"/>
      <c r="B572" s="438"/>
      <c r="C572" s="438"/>
      <c r="D572" s="437"/>
      <c r="E572" s="437"/>
      <c r="F572" s="437"/>
      <c r="G572" s="437"/>
      <c r="H572" s="437"/>
      <c r="I572" s="437"/>
      <c r="J572" s="437"/>
      <c r="K572" s="437"/>
      <c r="L572" s="437"/>
      <c r="M572" s="437"/>
      <c r="N572" s="437"/>
      <c r="O572" s="437"/>
      <c r="P572" s="437"/>
      <c r="Q572" s="437"/>
      <c r="R572" s="437"/>
      <c r="S572" s="437"/>
      <c r="T572" s="437"/>
      <c r="U572" s="437"/>
      <c r="V572" s="437"/>
      <c r="W572" s="437"/>
      <c r="X572" s="437"/>
    </row>
    <row r="573" spans="1:24" ht="15.75" customHeight="1" x14ac:dyDescent="0.35">
      <c r="A573" s="437"/>
      <c r="B573" s="438"/>
      <c r="C573" s="438"/>
      <c r="D573" s="437"/>
      <c r="E573" s="437"/>
      <c r="F573" s="437"/>
      <c r="G573" s="437"/>
      <c r="H573" s="437"/>
      <c r="I573" s="437"/>
      <c r="J573" s="437"/>
      <c r="K573" s="437"/>
      <c r="L573" s="437"/>
      <c r="M573" s="437"/>
      <c r="N573" s="437"/>
      <c r="O573" s="437"/>
      <c r="P573" s="437"/>
      <c r="Q573" s="437"/>
      <c r="R573" s="437"/>
      <c r="S573" s="437"/>
      <c r="T573" s="437"/>
      <c r="U573" s="437"/>
      <c r="V573" s="437"/>
      <c r="W573" s="437"/>
      <c r="X573" s="437"/>
    </row>
    <row r="574" spans="1:24" ht="15.75" customHeight="1" x14ac:dyDescent="0.35">
      <c r="A574" s="437"/>
      <c r="B574" s="438"/>
      <c r="C574" s="438"/>
      <c r="D574" s="437"/>
      <c r="E574" s="437"/>
      <c r="F574" s="437"/>
      <c r="G574" s="437"/>
      <c r="H574" s="437"/>
      <c r="I574" s="437"/>
      <c r="J574" s="437"/>
      <c r="K574" s="437"/>
      <c r="L574" s="437"/>
      <c r="M574" s="437"/>
      <c r="N574" s="437"/>
      <c r="O574" s="437"/>
      <c r="P574" s="437"/>
      <c r="Q574" s="437"/>
      <c r="R574" s="437"/>
      <c r="S574" s="437"/>
      <c r="T574" s="437"/>
      <c r="U574" s="437"/>
      <c r="V574" s="437"/>
      <c r="W574" s="437"/>
      <c r="X574" s="437"/>
    </row>
    <row r="575" spans="1:24" ht="15.75" customHeight="1" x14ac:dyDescent="0.35">
      <c r="A575" s="437"/>
      <c r="B575" s="438"/>
      <c r="C575" s="438"/>
      <c r="D575" s="437"/>
      <c r="E575" s="437"/>
      <c r="F575" s="437"/>
      <c r="G575" s="437"/>
      <c r="H575" s="437"/>
      <c r="I575" s="437"/>
      <c r="J575" s="437"/>
      <c r="K575" s="437"/>
      <c r="L575" s="437"/>
      <c r="M575" s="437"/>
      <c r="N575" s="437"/>
      <c r="O575" s="437"/>
      <c r="P575" s="437"/>
      <c r="Q575" s="437"/>
      <c r="R575" s="437"/>
      <c r="S575" s="437"/>
      <c r="T575" s="437"/>
      <c r="U575" s="437"/>
      <c r="V575" s="437"/>
      <c r="W575" s="437"/>
      <c r="X575" s="437"/>
    </row>
    <row r="576" spans="1:24" ht="15.75" customHeight="1" x14ac:dyDescent="0.35">
      <c r="A576" s="437"/>
      <c r="B576" s="438"/>
      <c r="C576" s="438"/>
      <c r="D576" s="437"/>
      <c r="E576" s="437"/>
      <c r="F576" s="437"/>
      <c r="G576" s="437"/>
      <c r="H576" s="437"/>
      <c r="I576" s="437"/>
      <c r="J576" s="437"/>
      <c r="K576" s="437"/>
      <c r="L576" s="437"/>
      <c r="M576" s="437"/>
      <c r="N576" s="437"/>
      <c r="O576" s="437"/>
      <c r="P576" s="437"/>
      <c r="Q576" s="437"/>
      <c r="R576" s="437"/>
      <c r="S576" s="437"/>
      <c r="T576" s="437"/>
      <c r="U576" s="437"/>
      <c r="V576" s="437"/>
      <c r="W576" s="437"/>
      <c r="X576" s="437"/>
    </row>
    <row r="577" spans="1:24" ht="15.75" customHeight="1" x14ac:dyDescent="0.35">
      <c r="A577" s="437"/>
      <c r="B577" s="438"/>
      <c r="C577" s="438"/>
      <c r="D577" s="437"/>
      <c r="E577" s="437"/>
      <c r="F577" s="437"/>
      <c r="G577" s="437"/>
      <c r="H577" s="437"/>
      <c r="I577" s="437"/>
      <c r="J577" s="437"/>
      <c r="K577" s="437"/>
      <c r="L577" s="437"/>
      <c r="M577" s="437"/>
      <c r="N577" s="437"/>
      <c r="O577" s="437"/>
      <c r="P577" s="437"/>
      <c r="Q577" s="437"/>
      <c r="R577" s="437"/>
      <c r="S577" s="437"/>
      <c r="T577" s="437"/>
      <c r="U577" s="437"/>
      <c r="V577" s="437"/>
      <c r="W577" s="437"/>
      <c r="X577" s="437"/>
    </row>
    <row r="578" spans="1:24" ht="15.75" customHeight="1" x14ac:dyDescent="0.35">
      <c r="A578" s="437"/>
      <c r="B578" s="438"/>
      <c r="C578" s="438"/>
      <c r="D578" s="437"/>
      <c r="E578" s="437"/>
      <c r="F578" s="437"/>
      <c r="G578" s="437"/>
      <c r="H578" s="437"/>
      <c r="I578" s="437"/>
      <c r="J578" s="437"/>
      <c r="K578" s="437"/>
      <c r="L578" s="437"/>
      <c r="M578" s="437"/>
      <c r="N578" s="437"/>
      <c r="O578" s="437"/>
      <c r="P578" s="437"/>
      <c r="Q578" s="437"/>
      <c r="R578" s="437"/>
      <c r="S578" s="437"/>
      <c r="T578" s="437"/>
      <c r="U578" s="437"/>
      <c r="V578" s="437"/>
      <c r="W578" s="437"/>
      <c r="X578" s="437"/>
    </row>
    <row r="579" spans="1:24" ht="15.75" customHeight="1" x14ac:dyDescent="0.35">
      <c r="A579" s="437"/>
      <c r="B579" s="438"/>
      <c r="C579" s="438"/>
      <c r="D579" s="437"/>
      <c r="E579" s="437"/>
      <c r="F579" s="437"/>
      <c r="G579" s="437"/>
      <c r="H579" s="437"/>
      <c r="I579" s="437"/>
      <c r="J579" s="437"/>
      <c r="K579" s="437"/>
      <c r="L579" s="437"/>
      <c r="M579" s="437"/>
      <c r="N579" s="437"/>
      <c r="O579" s="437"/>
      <c r="P579" s="437"/>
      <c r="Q579" s="437"/>
      <c r="R579" s="437"/>
      <c r="S579" s="437"/>
      <c r="T579" s="437"/>
      <c r="U579" s="437"/>
      <c r="V579" s="437"/>
      <c r="W579" s="437"/>
      <c r="X579" s="437"/>
    </row>
    <row r="580" spans="1:24" ht="15.75" customHeight="1" x14ac:dyDescent="0.35">
      <c r="A580" s="437"/>
      <c r="B580" s="438"/>
      <c r="C580" s="438"/>
      <c r="D580" s="437"/>
      <c r="E580" s="437"/>
      <c r="F580" s="437"/>
      <c r="G580" s="437"/>
      <c r="H580" s="437"/>
      <c r="I580" s="437"/>
      <c r="J580" s="437"/>
      <c r="K580" s="437"/>
      <c r="L580" s="437"/>
      <c r="M580" s="437"/>
      <c r="N580" s="437"/>
      <c r="O580" s="437"/>
      <c r="P580" s="437"/>
      <c r="Q580" s="437"/>
      <c r="R580" s="437"/>
      <c r="S580" s="437"/>
      <c r="T580" s="437"/>
      <c r="U580" s="437"/>
      <c r="V580" s="437"/>
      <c r="W580" s="437"/>
      <c r="X580" s="437"/>
    </row>
    <row r="581" spans="1:24" ht="15.75" customHeight="1" x14ac:dyDescent="0.35">
      <c r="A581" s="437"/>
      <c r="B581" s="438"/>
      <c r="C581" s="438"/>
      <c r="D581" s="437"/>
      <c r="E581" s="437"/>
      <c r="F581" s="437"/>
      <c r="G581" s="437"/>
      <c r="H581" s="437"/>
      <c r="I581" s="437"/>
      <c r="J581" s="437"/>
      <c r="K581" s="437"/>
      <c r="L581" s="437"/>
      <c r="M581" s="437"/>
      <c r="N581" s="437"/>
      <c r="O581" s="437"/>
      <c r="P581" s="437"/>
      <c r="Q581" s="437"/>
      <c r="R581" s="437"/>
      <c r="S581" s="437"/>
      <c r="T581" s="437"/>
      <c r="U581" s="437"/>
      <c r="V581" s="437"/>
      <c r="W581" s="437"/>
      <c r="X581" s="437"/>
    </row>
    <row r="582" spans="1:24" ht="15.75" customHeight="1" x14ac:dyDescent="0.35">
      <c r="A582" s="437"/>
      <c r="B582" s="438"/>
      <c r="C582" s="438"/>
      <c r="D582" s="437"/>
      <c r="E582" s="437"/>
      <c r="F582" s="437"/>
      <c r="G582" s="437"/>
      <c r="H582" s="437"/>
      <c r="I582" s="437"/>
      <c r="J582" s="437"/>
      <c r="K582" s="437"/>
      <c r="L582" s="437"/>
      <c r="M582" s="437"/>
      <c r="N582" s="437"/>
      <c r="O582" s="437"/>
      <c r="P582" s="437"/>
      <c r="Q582" s="437"/>
      <c r="R582" s="437"/>
      <c r="S582" s="437"/>
      <c r="T582" s="437"/>
      <c r="U582" s="437"/>
      <c r="V582" s="437"/>
      <c r="W582" s="437"/>
      <c r="X582" s="437"/>
    </row>
    <row r="583" spans="1:24" ht="15.75" customHeight="1" x14ac:dyDescent="0.35">
      <c r="A583" s="437"/>
      <c r="B583" s="438"/>
      <c r="C583" s="438"/>
      <c r="D583" s="437"/>
      <c r="E583" s="437"/>
      <c r="F583" s="437"/>
      <c r="G583" s="437"/>
      <c r="H583" s="437"/>
      <c r="I583" s="437"/>
      <c r="J583" s="437"/>
      <c r="K583" s="437"/>
      <c r="L583" s="437"/>
      <c r="M583" s="437"/>
      <c r="N583" s="437"/>
      <c r="O583" s="437"/>
      <c r="P583" s="437"/>
      <c r="Q583" s="437"/>
      <c r="R583" s="437"/>
      <c r="S583" s="437"/>
      <c r="T583" s="437"/>
      <c r="U583" s="437"/>
      <c r="V583" s="437"/>
      <c r="W583" s="437"/>
      <c r="X583" s="437"/>
    </row>
    <row r="584" spans="1:24" ht="15.75" customHeight="1" x14ac:dyDescent="0.35">
      <c r="A584" s="437"/>
      <c r="B584" s="438"/>
      <c r="C584" s="438"/>
      <c r="D584" s="437"/>
      <c r="E584" s="437"/>
      <c r="F584" s="437"/>
      <c r="G584" s="437"/>
      <c r="H584" s="437"/>
      <c r="I584" s="437"/>
      <c r="J584" s="437"/>
      <c r="K584" s="437"/>
      <c r="L584" s="437"/>
      <c r="M584" s="437"/>
      <c r="N584" s="437"/>
      <c r="O584" s="437"/>
      <c r="P584" s="437"/>
      <c r="Q584" s="437"/>
      <c r="R584" s="437"/>
      <c r="S584" s="437"/>
      <c r="T584" s="437"/>
      <c r="U584" s="437"/>
      <c r="V584" s="437"/>
      <c r="W584" s="437"/>
      <c r="X584" s="437"/>
    </row>
    <row r="585" spans="1:24" ht="15.75" customHeight="1" x14ac:dyDescent="0.35">
      <c r="A585" s="437"/>
      <c r="B585" s="438"/>
      <c r="C585" s="438"/>
      <c r="D585" s="437"/>
      <c r="E585" s="437"/>
      <c r="F585" s="437"/>
      <c r="G585" s="437"/>
      <c r="H585" s="437"/>
      <c r="I585" s="437"/>
      <c r="J585" s="437"/>
      <c r="K585" s="437"/>
      <c r="L585" s="437"/>
      <c r="M585" s="437"/>
      <c r="N585" s="437"/>
      <c r="O585" s="437"/>
      <c r="P585" s="437"/>
      <c r="Q585" s="437"/>
      <c r="R585" s="437"/>
      <c r="S585" s="437"/>
      <c r="T585" s="437"/>
      <c r="U585" s="437"/>
      <c r="V585" s="437"/>
      <c r="W585" s="437"/>
      <c r="X585" s="437"/>
    </row>
    <row r="586" spans="1:24" ht="15.75" customHeight="1" x14ac:dyDescent="0.35">
      <c r="A586" s="437"/>
      <c r="B586" s="438"/>
      <c r="C586" s="438"/>
      <c r="D586" s="437"/>
      <c r="E586" s="437"/>
      <c r="F586" s="437"/>
      <c r="G586" s="437"/>
      <c r="H586" s="437"/>
      <c r="I586" s="437"/>
      <c r="J586" s="437"/>
      <c r="K586" s="437"/>
      <c r="L586" s="437"/>
      <c r="M586" s="437"/>
      <c r="N586" s="437"/>
      <c r="O586" s="437"/>
      <c r="P586" s="437"/>
      <c r="Q586" s="437"/>
      <c r="R586" s="437"/>
      <c r="S586" s="437"/>
      <c r="T586" s="437"/>
      <c r="U586" s="437"/>
      <c r="V586" s="437"/>
      <c r="W586" s="437"/>
      <c r="X586" s="437"/>
    </row>
    <row r="587" spans="1:24" ht="15.75" customHeight="1" x14ac:dyDescent="0.35">
      <c r="A587" s="437"/>
      <c r="B587" s="438"/>
      <c r="C587" s="438"/>
      <c r="D587" s="437"/>
      <c r="E587" s="437"/>
      <c r="F587" s="437"/>
      <c r="G587" s="437"/>
      <c r="H587" s="437"/>
      <c r="I587" s="437"/>
      <c r="J587" s="437"/>
      <c r="K587" s="437"/>
      <c r="L587" s="437"/>
      <c r="M587" s="437"/>
      <c r="N587" s="437"/>
      <c r="O587" s="437"/>
      <c r="P587" s="437"/>
      <c r="Q587" s="437"/>
      <c r="R587" s="437"/>
      <c r="S587" s="437"/>
      <c r="T587" s="437"/>
      <c r="U587" s="437"/>
      <c r="V587" s="437"/>
      <c r="W587" s="437"/>
      <c r="X587" s="437"/>
    </row>
    <row r="588" spans="1:24" ht="15.75" customHeight="1" x14ac:dyDescent="0.35">
      <c r="A588" s="437"/>
      <c r="B588" s="438"/>
      <c r="C588" s="438"/>
      <c r="D588" s="437"/>
      <c r="E588" s="437"/>
      <c r="F588" s="437"/>
      <c r="G588" s="437"/>
      <c r="H588" s="437"/>
      <c r="I588" s="437"/>
      <c r="J588" s="437"/>
      <c r="K588" s="437"/>
      <c r="L588" s="437"/>
      <c r="M588" s="437"/>
      <c r="N588" s="437"/>
      <c r="O588" s="437"/>
      <c r="P588" s="437"/>
      <c r="Q588" s="437"/>
      <c r="R588" s="437"/>
      <c r="S588" s="437"/>
      <c r="T588" s="437"/>
      <c r="U588" s="437"/>
      <c r="V588" s="437"/>
      <c r="W588" s="437"/>
      <c r="X588" s="437"/>
    </row>
    <row r="589" spans="1:24" ht="15.75" customHeight="1" x14ac:dyDescent="0.35">
      <c r="A589" s="437"/>
      <c r="B589" s="438"/>
      <c r="C589" s="438"/>
      <c r="D589" s="437"/>
      <c r="E589" s="437"/>
      <c r="F589" s="437"/>
      <c r="G589" s="437"/>
      <c r="H589" s="437"/>
      <c r="I589" s="437"/>
      <c r="J589" s="437"/>
      <c r="K589" s="437"/>
      <c r="L589" s="437"/>
      <c r="M589" s="437"/>
      <c r="N589" s="437"/>
      <c r="O589" s="437"/>
      <c r="P589" s="437"/>
      <c r="Q589" s="437"/>
      <c r="R589" s="437"/>
      <c r="S589" s="437"/>
      <c r="T589" s="437"/>
      <c r="U589" s="437"/>
      <c r="V589" s="437"/>
      <c r="W589" s="437"/>
      <c r="X589" s="437"/>
    </row>
    <row r="590" spans="1:24" ht="15.75" customHeight="1" x14ac:dyDescent="0.35">
      <c r="A590" s="437"/>
      <c r="B590" s="438"/>
      <c r="C590" s="438"/>
      <c r="D590" s="437"/>
      <c r="E590" s="437"/>
      <c r="F590" s="437"/>
      <c r="G590" s="437"/>
      <c r="H590" s="437"/>
      <c r="I590" s="437"/>
      <c r="J590" s="437"/>
      <c r="K590" s="437"/>
      <c r="L590" s="437"/>
      <c r="M590" s="437"/>
      <c r="N590" s="437"/>
      <c r="O590" s="437"/>
      <c r="P590" s="437"/>
      <c r="Q590" s="437"/>
      <c r="R590" s="437"/>
      <c r="S590" s="437"/>
      <c r="T590" s="437"/>
      <c r="U590" s="437"/>
      <c r="V590" s="437"/>
      <c r="W590" s="437"/>
      <c r="X590" s="437"/>
    </row>
    <row r="591" spans="1:24" ht="15.75" customHeight="1" x14ac:dyDescent="0.35">
      <c r="A591" s="437"/>
      <c r="B591" s="438"/>
      <c r="C591" s="438"/>
      <c r="D591" s="437"/>
      <c r="E591" s="437"/>
      <c r="F591" s="437"/>
      <c r="G591" s="437"/>
      <c r="H591" s="437"/>
      <c r="I591" s="437"/>
      <c r="J591" s="437"/>
      <c r="K591" s="437"/>
      <c r="L591" s="437"/>
      <c r="M591" s="437"/>
      <c r="N591" s="437"/>
      <c r="O591" s="437"/>
      <c r="P591" s="437"/>
      <c r="Q591" s="437"/>
      <c r="R591" s="437"/>
      <c r="S591" s="437"/>
      <c r="T591" s="437"/>
      <c r="U591" s="437"/>
      <c r="V591" s="437"/>
      <c r="W591" s="437"/>
      <c r="X591" s="437"/>
    </row>
    <row r="592" spans="1:24" ht="15.75" customHeight="1" x14ac:dyDescent="0.35">
      <c r="A592" s="437"/>
      <c r="B592" s="438"/>
      <c r="C592" s="438"/>
      <c r="D592" s="437"/>
      <c r="E592" s="437"/>
      <c r="F592" s="437"/>
      <c r="G592" s="437"/>
      <c r="H592" s="437"/>
      <c r="I592" s="437"/>
      <c r="J592" s="437"/>
      <c r="K592" s="437"/>
      <c r="L592" s="437"/>
      <c r="M592" s="437"/>
      <c r="N592" s="437"/>
      <c r="O592" s="437"/>
      <c r="P592" s="437"/>
      <c r="Q592" s="437"/>
      <c r="R592" s="437"/>
      <c r="S592" s="437"/>
      <c r="T592" s="437"/>
      <c r="U592" s="437"/>
      <c r="V592" s="437"/>
      <c r="W592" s="437"/>
      <c r="X592" s="437"/>
    </row>
    <row r="593" spans="1:24" ht="15.75" customHeight="1" x14ac:dyDescent="0.35">
      <c r="A593" s="437"/>
      <c r="B593" s="438"/>
      <c r="C593" s="438"/>
      <c r="D593" s="437"/>
      <c r="E593" s="437"/>
      <c r="F593" s="437"/>
      <c r="G593" s="437"/>
      <c r="H593" s="437"/>
      <c r="I593" s="437"/>
      <c r="J593" s="437"/>
      <c r="K593" s="437"/>
      <c r="L593" s="437"/>
      <c r="M593" s="437"/>
      <c r="N593" s="437"/>
      <c r="O593" s="437"/>
      <c r="P593" s="437"/>
      <c r="Q593" s="437"/>
      <c r="R593" s="437"/>
      <c r="S593" s="437"/>
      <c r="T593" s="437"/>
      <c r="U593" s="437"/>
      <c r="V593" s="437"/>
      <c r="W593" s="437"/>
      <c r="X593" s="437"/>
    </row>
    <row r="594" spans="1:24" ht="15.75" customHeight="1" x14ac:dyDescent="0.35">
      <c r="A594" s="437"/>
      <c r="B594" s="438"/>
      <c r="C594" s="438"/>
      <c r="D594" s="437"/>
      <c r="E594" s="437"/>
      <c r="F594" s="437"/>
      <c r="G594" s="437"/>
      <c r="H594" s="437"/>
      <c r="I594" s="437"/>
      <c r="J594" s="437"/>
      <c r="K594" s="437"/>
      <c r="L594" s="437"/>
      <c r="M594" s="437"/>
      <c r="N594" s="437"/>
      <c r="O594" s="437"/>
      <c r="P594" s="437"/>
      <c r="Q594" s="437"/>
      <c r="R594" s="437"/>
      <c r="S594" s="437"/>
      <c r="T594" s="437"/>
      <c r="U594" s="437"/>
      <c r="V594" s="437"/>
      <c r="W594" s="437"/>
      <c r="X594" s="437"/>
    </row>
    <row r="595" spans="1:24" ht="15.75" customHeight="1" x14ac:dyDescent="0.35">
      <c r="A595" s="437"/>
      <c r="B595" s="438"/>
      <c r="C595" s="438"/>
      <c r="D595" s="437"/>
      <c r="E595" s="437"/>
      <c r="F595" s="437"/>
      <c r="G595" s="437"/>
      <c r="H595" s="437"/>
      <c r="I595" s="437"/>
      <c r="J595" s="437"/>
      <c r="K595" s="437"/>
      <c r="L595" s="437"/>
      <c r="M595" s="437"/>
      <c r="N595" s="437"/>
      <c r="O595" s="437"/>
      <c r="P595" s="437"/>
      <c r="Q595" s="437"/>
      <c r="R595" s="437"/>
      <c r="S595" s="437"/>
      <c r="T595" s="437"/>
      <c r="U595" s="437"/>
      <c r="V595" s="437"/>
      <c r="W595" s="437"/>
      <c r="X595" s="437"/>
    </row>
    <row r="596" spans="1:24" ht="15.75" customHeight="1" x14ac:dyDescent="0.35">
      <c r="A596" s="437"/>
      <c r="B596" s="438"/>
      <c r="C596" s="438"/>
      <c r="D596" s="437"/>
      <c r="E596" s="437"/>
      <c r="F596" s="437"/>
      <c r="G596" s="437"/>
      <c r="H596" s="437"/>
      <c r="I596" s="437"/>
      <c r="J596" s="437"/>
      <c r="K596" s="437"/>
      <c r="L596" s="437"/>
      <c r="M596" s="437"/>
      <c r="N596" s="437"/>
      <c r="O596" s="437"/>
      <c r="P596" s="437"/>
      <c r="Q596" s="437"/>
      <c r="R596" s="437"/>
      <c r="S596" s="437"/>
      <c r="T596" s="437"/>
      <c r="U596" s="437"/>
      <c r="V596" s="437"/>
      <c r="W596" s="437"/>
      <c r="X596" s="437"/>
    </row>
    <row r="597" spans="1:24" ht="15.75" customHeight="1" x14ac:dyDescent="0.35">
      <c r="A597" s="437"/>
      <c r="B597" s="438"/>
      <c r="C597" s="438"/>
      <c r="D597" s="437"/>
      <c r="E597" s="437"/>
      <c r="F597" s="437"/>
      <c r="G597" s="437"/>
      <c r="H597" s="437"/>
      <c r="I597" s="437"/>
      <c r="J597" s="437"/>
      <c r="K597" s="437"/>
      <c r="L597" s="437"/>
      <c r="M597" s="437"/>
      <c r="N597" s="437"/>
      <c r="O597" s="437"/>
      <c r="P597" s="437"/>
      <c r="Q597" s="437"/>
      <c r="R597" s="437"/>
      <c r="S597" s="437"/>
      <c r="T597" s="437"/>
      <c r="U597" s="437"/>
      <c r="V597" s="437"/>
      <c r="W597" s="437"/>
      <c r="X597" s="437"/>
    </row>
    <row r="598" spans="1:24" ht="15.75" customHeight="1" x14ac:dyDescent="0.35">
      <c r="A598" s="437"/>
      <c r="B598" s="438"/>
      <c r="C598" s="438"/>
      <c r="D598" s="437"/>
      <c r="E598" s="437"/>
      <c r="F598" s="437"/>
      <c r="G598" s="437"/>
      <c r="H598" s="437"/>
      <c r="I598" s="437"/>
      <c r="J598" s="437"/>
      <c r="K598" s="437"/>
      <c r="L598" s="437"/>
      <c r="M598" s="437"/>
      <c r="N598" s="437"/>
      <c r="O598" s="437"/>
      <c r="P598" s="437"/>
      <c r="Q598" s="437"/>
      <c r="R598" s="437"/>
      <c r="S598" s="437"/>
      <c r="T598" s="437"/>
      <c r="U598" s="437"/>
      <c r="V598" s="437"/>
      <c r="W598" s="437"/>
      <c r="X598" s="437"/>
    </row>
    <row r="599" spans="1:24" ht="15.75" customHeight="1" x14ac:dyDescent="0.35">
      <c r="A599" s="437"/>
      <c r="B599" s="438"/>
      <c r="C599" s="438"/>
      <c r="D599" s="437"/>
      <c r="E599" s="437"/>
      <c r="F599" s="437"/>
      <c r="G599" s="437"/>
      <c r="H599" s="437"/>
      <c r="I599" s="437"/>
      <c r="J599" s="437"/>
      <c r="K599" s="437"/>
      <c r="L599" s="437"/>
      <c r="M599" s="437"/>
      <c r="N599" s="437"/>
      <c r="O599" s="437"/>
      <c r="P599" s="437"/>
      <c r="Q599" s="437"/>
      <c r="R599" s="437"/>
      <c r="S599" s="437"/>
      <c r="T599" s="437"/>
      <c r="U599" s="437"/>
      <c r="V599" s="437"/>
      <c r="W599" s="437"/>
      <c r="X599" s="437"/>
    </row>
    <row r="600" spans="1:24" ht="15.75" customHeight="1" x14ac:dyDescent="0.35">
      <c r="A600" s="437"/>
      <c r="B600" s="438"/>
      <c r="C600" s="438"/>
      <c r="D600" s="437"/>
      <c r="E600" s="437"/>
      <c r="F600" s="437"/>
      <c r="G600" s="437"/>
      <c r="H600" s="437"/>
      <c r="I600" s="437"/>
      <c r="J600" s="437"/>
      <c r="K600" s="437"/>
      <c r="L600" s="437"/>
      <c r="M600" s="437"/>
      <c r="N600" s="437"/>
      <c r="O600" s="437"/>
      <c r="P600" s="437"/>
      <c r="Q600" s="437"/>
      <c r="R600" s="437"/>
      <c r="S600" s="437"/>
      <c r="T600" s="437"/>
      <c r="U600" s="437"/>
      <c r="V600" s="437"/>
      <c r="W600" s="437"/>
      <c r="X600" s="437"/>
    </row>
    <row r="601" spans="1:24" ht="15.75" customHeight="1" x14ac:dyDescent="0.35">
      <c r="A601" s="437"/>
      <c r="B601" s="438"/>
      <c r="C601" s="438"/>
      <c r="D601" s="437"/>
      <c r="E601" s="437"/>
      <c r="F601" s="437"/>
      <c r="G601" s="437"/>
      <c r="H601" s="437"/>
      <c r="I601" s="437"/>
      <c r="J601" s="437"/>
      <c r="K601" s="437"/>
      <c r="L601" s="437"/>
      <c r="M601" s="437"/>
      <c r="N601" s="437"/>
      <c r="O601" s="437"/>
      <c r="P601" s="437"/>
      <c r="Q601" s="437"/>
      <c r="R601" s="437"/>
      <c r="S601" s="437"/>
      <c r="T601" s="437"/>
      <c r="U601" s="437"/>
      <c r="V601" s="437"/>
      <c r="W601" s="437"/>
      <c r="X601" s="437"/>
    </row>
    <row r="602" spans="1:24" ht="15.75" customHeight="1" x14ac:dyDescent="0.35">
      <c r="A602" s="437"/>
      <c r="B602" s="438"/>
      <c r="C602" s="438"/>
      <c r="D602" s="437"/>
      <c r="E602" s="437"/>
      <c r="F602" s="437"/>
      <c r="G602" s="437"/>
      <c r="H602" s="437"/>
      <c r="I602" s="437"/>
      <c r="J602" s="437"/>
      <c r="K602" s="437"/>
      <c r="L602" s="437"/>
      <c r="M602" s="437"/>
      <c r="N602" s="437"/>
      <c r="O602" s="437"/>
      <c r="P602" s="437"/>
      <c r="Q602" s="437"/>
      <c r="R602" s="437"/>
      <c r="S602" s="437"/>
      <c r="T602" s="437"/>
      <c r="U602" s="437"/>
      <c r="V602" s="437"/>
      <c r="W602" s="437"/>
      <c r="X602" s="437"/>
    </row>
    <row r="603" spans="1:24" ht="15.75" customHeight="1" x14ac:dyDescent="0.35">
      <c r="A603" s="437"/>
      <c r="B603" s="438"/>
      <c r="C603" s="438"/>
      <c r="D603" s="437"/>
      <c r="E603" s="437"/>
      <c r="F603" s="437"/>
      <c r="G603" s="437"/>
      <c r="H603" s="437"/>
      <c r="I603" s="437"/>
      <c r="J603" s="437"/>
      <c r="K603" s="437"/>
      <c r="L603" s="437"/>
      <c r="M603" s="437"/>
      <c r="N603" s="437"/>
      <c r="O603" s="437"/>
      <c r="P603" s="437"/>
      <c r="Q603" s="437"/>
      <c r="R603" s="437"/>
      <c r="S603" s="437"/>
      <c r="T603" s="437"/>
      <c r="U603" s="437"/>
      <c r="V603" s="437"/>
      <c r="W603" s="437"/>
      <c r="X603" s="437"/>
    </row>
    <row r="604" spans="1:24" ht="15.75" customHeight="1" x14ac:dyDescent="0.35">
      <c r="A604" s="437"/>
      <c r="B604" s="438"/>
      <c r="C604" s="438"/>
      <c r="D604" s="437"/>
      <c r="E604" s="437"/>
      <c r="F604" s="437"/>
      <c r="G604" s="437"/>
      <c r="H604" s="437"/>
      <c r="I604" s="437"/>
      <c r="J604" s="437"/>
      <c r="K604" s="437"/>
      <c r="L604" s="437"/>
      <c r="M604" s="437"/>
      <c r="N604" s="437"/>
      <c r="O604" s="437"/>
      <c r="P604" s="437"/>
      <c r="Q604" s="437"/>
      <c r="R604" s="437"/>
      <c r="S604" s="437"/>
      <c r="T604" s="437"/>
      <c r="U604" s="437"/>
      <c r="V604" s="437"/>
      <c r="W604" s="437"/>
      <c r="X604" s="437"/>
    </row>
    <row r="605" spans="1:24" ht="15.75" customHeight="1" x14ac:dyDescent="0.35">
      <c r="A605" s="437"/>
      <c r="B605" s="438"/>
      <c r="C605" s="438"/>
      <c r="D605" s="437"/>
      <c r="E605" s="437"/>
      <c r="F605" s="437"/>
      <c r="G605" s="437"/>
      <c r="H605" s="437"/>
      <c r="I605" s="437"/>
      <c r="J605" s="437"/>
      <c r="K605" s="437"/>
      <c r="L605" s="437"/>
      <c r="M605" s="437"/>
      <c r="N605" s="437"/>
      <c r="O605" s="437"/>
      <c r="P605" s="437"/>
      <c r="Q605" s="437"/>
      <c r="R605" s="437"/>
      <c r="S605" s="437"/>
      <c r="T605" s="437"/>
      <c r="U605" s="437"/>
      <c r="V605" s="437"/>
      <c r="W605" s="437"/>
      <c r="X605" s="437"/>
    </row>
    <row r="606" spans="1:24" ht="15.75" customHeight="1" x14ac:dyDescent="0.35">
      <c r="A606" s="437"/>
      <c r="B606" s="438"/>
      <c r="C606" s="438"/>
      <c r="D606" s="437"/>
      <c r="E606" s="437"/>
      <c r="F606" s="437"/>
      <c r="G606" s="437"/>
      <c r="H606" s="437"/>
      <c r="I606" s="437"/>
      <c r="J606" s="437"/>
      <c r="K606" s="437"/>
      <c r="L606" s="437"/>
      <c r="M606" s="437"/>
      <c r="N606" s="437"/>
      <c r="O606" s="437"/>
      <c r="P606" s="437"/>
      <c r="Q606" s="437"/>
      <c r="R606" s="437"/>
      <c r="S606" s="437"/>
      <c r="T606" s="437"/>
      <c r="U606" s="437"/>
      <c r="V606" s="437"/>
      <c r="W606" s="437"/>
      <c r="X606" s="437"/>
    </row>
    <row r="607" spans="1:24" ht="15.75" customHeight="1" x14ac:dyDescent="0.35">
      <c r="A607" s="437"/>
      <c r="B607" s="438"/>
      <c r="C607" s="438"/>
      <c r="D607" s="437"/>
      <c r="E607" s="437"/>
      <c r="F607" s="437"/>
      <c r="G607" s="437"/>
      <c r="H607" s="437"/>
      <c r="I607" s="437"/>
      <c r="J607" s="437"/>
      <c r="K607" s="437"/>
      <c r="L607" s="437"/>
      <c r="M607" s="437"/>
      <c r="N607" s="437"/>
      <c r="O607" s="437"/>
      <c r="P607" s="437"/>
      <c r="Q607" s="437"/>
      <c r="R607" s="437"/>
      <c r="S607" s="437"/>
      <c r="T607" s="437"/>
      <c r="U607" s="437"/>
      <c r="V607" s="437"/>
      <c r="W607" s="437"/>
      <c r="X607" s="437"/>
    </row>
    <row r="608" spans="1:24" ht="15.75" customHeight="1" x14ac:dyDescent="0.35">
      <c r="A608" s="437"/>
      <c r="B608" s="438"/>
      <c r="C608" s="438"/>
      <c r="D608" s="437"/>
      <c r="E608" s="437"/>
      <c r="F608" s="437"/>
      <c r="G608" s="437"/>
      <c r="H608" s="437"/>
      <c r="I608" s="437"/>
      <c r="J608" s="437"/>
      <c r="K608" s="437"/>
      <c r="L608" s="437"/>
      <c r="M608" s="437"/>
      <c r="N608" s="437"/>
      <c r="O608" s="437"/>
      <c r="P608" s="437"/>
      <c r="Q608" s="437"/>
      <c r="R608" s="437"/>
      <c r="S608" s="437"/>
      <c r="T608" s="437"/>
      <c r="U608" s="437"/>
      <c r="V608" s="437"/>
      <c r="W608" s="437"/>
      <c r="X608" s="437"/>
    </row>
    <row r="609" spans="1:24" ht="15.75" customHeight="1" x14ac:dyDescent="0.35">
      <c r="A609" s="437"/>
      <c r="B609" s="438"/>
      <c r="C609" s="438"/>
      <c r="D609" s="437"/>
      <c r="E609" s="437"/>
      <c r="F609" s="437"/>
      <c r="G609" s="437"/>
      <c r="H609" s="437"/>
      <c r="I609" s="437"/>
      <c r="J609" s="437"/>
      <c r="K609" s="437"/>
      <c r="L609" s="437"/>
      <c r="M609" s="437"/>
      <c r="N609" s="437"/>
      <c r="O609" s="437"/>
      <c r="P609" s="437"/>
      <c r="Q609" s="437"/>
      <c r="R609" s="437"/>
      <c r="S609" s="437"/>
      <c r="T609" s="437"/>
      <c r="U609" s="437"/>
      <c r="V609" s="437"/>
      <c r="W609" s="437"/>
      <c r="X609" s="437"/>
    </row>
    <row r="610" spans="1:24" ht="15.75" customHeight="1" x14ac:dyDescent="0.35">
      <c r="A610" s="437"/>
      <c r="B610" s="438"/>
      <c r="C610" s="438"/>
      <c r="D610" s="437"/>
      <c r="E610" s="437"/>
      <c r="F610" s="437"/>
      <c r="G610" s="437"/>
      <c r="H610" s="437"/>
      <c r="I610" s="437"/>
      <c r="J610" s="437"/>
      <c r="K610" s="437"/>
      <c r="L610" s="437"/>
      <c r="M610" s="437"/>
      <c r="N610" s="437"/>
      <c r="O610" s="437"/>
      <c r="P610" s="437"/>
      <c r="Q610" s="437"/>
      <c r="R610" s="437"/>
      <c r="S610" s="437"/>
      <c r="T610" s="437"/>
      <c r="U610" s="437"/>
      <c r="V610" s="437"/>
      <c r="W610" s="437"/>
      <c r="X610" s="437"/>
    </row>
    <row r="611" spans="1:24" ht="15.75" customHeight="1" x14ac:dyDescent="0.35">
      <c r="A611" s="437"/>
      <c r="B611" s="438"/>
      <c r="C611" s="438"/>
      <c r="D611" s="437"/>
      <c r="E611" s="437"/>
      <c r="F611" s="437"/>
      <c r="G611" s="437"/>
      <c r="H611" s="437"/>
      <c r="I611" s="437"/>
      <c r="J611" s="437"/>
      <c r="K611" s="437"/>
      <c r="L611" s="437"/>
      <c r="M611" s="437"/>
      <c r="N611" s="437"/>
      <c r="O611" s="437"/>
      <c r="P611" s="437"/>
      <c r="Q611" s="437"/>
      <c r="R611" s="437"/>
      <c r="S611" s="437"/>
      <c r="T611" s="437"/>
      <c r="U611" s="437"/>
      <c r="V611" s="437"/>
      <c r="W611" s="437"/>
      <c r="X611" s="437"/>
    </row>
    <row r="612" spans="1:24" ht="15.75" customHeight="1" x14ac:dyDescent="0.35">
      <c r="A612" s="437"/>
      <c r="B612" s="438"/>
      <c r="C612" s="438"/>
      <c r="D612" s="437"/>
      <c r="E612" s="437"/>
      <c r="F612" s="437"/>
      <c r="G612" s="437"/>
      <c r="H612" s="437"/>
      <c r="I612" s="437"/>
      <c r="J612" s="437"/>
      <c r="K612" s="437"/>
      <c r="L612" s="437"/>
      <c r="M612" s="437"/>
      <c r="N612" s="437"/>
      <c r="O612" s="437"/>
      <c r="P612" s="437"/>
      <c r="Q612" s="437"/>
      <c r="R612" s="437"/>
      <c r="S612" s="437"/>
      <c r="T612" s="437"/>
      <c r="U612" s="437"/>
      <c r="V612" s="437"/>
      <c r="W612" s="437"/>
      <c r="X612" s="437"/>
    </row>
    <row r="613" spans="1:24" ht="15.75" customHeight="1" x14ac:dyDescent="0.35">
      <c r="A613" s="437"/>
      <c r="B613" s="438"/>
      <c r="C613" s="438"/>
      <c r="D613" s="437"/>
      <c r="E613" s="437"/>
      <c r="F613" s="437"/>
      <c r="G613" s="437"/>
      <c r="H613" s="437"/>
      <c r="I613" s="437"/>
      <c r="J613" s="437"/>
      <c r="K613" s="437"/>
      <c r="L613" s="437"/>
      <c r="M613" s="437"/>
      <c r="N613" s="437"/>
      <c r="O613" s="437"/>
      <c r="P613" s="437"/>
      <c r="Q613" s="437"/>
      <c r="R613" s="437"/>
      <c r="S613" s="437"/>
      <c r="T613" s="437"/>
      <c r="U613" s="437"/>
      <c r="V613" s="437"/>
      <c r="W613" s="437"/>
      <c r="X613" s="437"/>
    </row>
    <row r="614" spans="1:24" ht="15.75" customHeight="1" x14ac:dyDescent="0.35">
      <c r="A614" s="437"/>
      <c r="B614" s="438"/>
      <c r="C614" s="438"/>
      <c r="D614" s="437"/>
      <c r="E614" s="437"/>
      <c r="F614" s="437"/>
      <c r="G614" s="437"/>
      <c r="H614" s="437"/>
      <c r="I614" s="437"/>
      <c r="J614" s="437"/>
      <c r="K614" s="437"/>
      <c r="L614" s="437"/>
      <c r="M614" s="437"/>
      <c r="N614" s="437"/>
      <c r="O614" s="437"/>
      <c r="P614" s="437"/>
      <c r="Q614" s="437"/>
      <c r="R614" s="437"/>
      <c r="S614" s="437"/>
      <c r="T614" s="437"/>
      <c r="U614" s="437"/>
      <c r="V614" s="437"/>
      <c r="W614" s="437"/>
      <c r="X614" s="437"/>
    </row>
    <row r="615" spans="1:24" ht="15.75" customHeight="1" x14ac:dyDescent="0.35">
      <c r="A615" s="437"/>
      <c r="B615" s="438"/>
      <c r="C615" s="438"/>
      <c r="D615" s="437"/>
      <c r="E615" s="437"/>
      <c r="F615" s="437"/>
      <c r="G615" s="437"/>
      <c r="H615" s="437"/>
      <c r="I615" s="437"/>
      <c r="J615" s="437"/>
      <c r="K615" s="437"/>
      <c r="L615" s="437"/>
      <c r="M615" s="437"/>
      <c r="N615" s="437"/>
      <c r="O615" s="437"/>
      <c r="P615" s="437"/>
      <c r="Q615" s="437"/>
      <c r="R615" s="437"/>
      <c r="S615" s="437"/>
      <c r="T615" s="437"/>
      <c r="U615" s="437"/>
      <c r="V615" s="437"/>
      <c r="W615" s="437"/>
      <c r="X615" s="437"/>
    </row>
    <row r="616" spans="1:24" ht="15.75" customHeight="1" x14ac:dyDescent="0.35">
      <c r="A616" s="437"/>
      <c r="B616" s="438"/>
      <c r="C616" s="438"/>
      <c r="D616" s="437"/>
      <c r="E616" s="437"/>
      <c r="F616" s="437"/>
      <c r="G616" s="437"/>
      <c r="H616" s="437"/>
      <c r="I616" s="437"/>
      <c r="J616" s="437"/>
      <c r="K616" s="437"/>
      <c r="L616" s="437"/>
      <c r="M616" s="437"/>
      <c r="N616" s="437"/>
      <c r="O616" s="437"/>
      <c r="P616" s="437"/>
      <c r="Q616" s="437"/>
      <c r="R616" s="437"/>
      <c r="S616" s="437"/>
      <c r="T616" s="437"/>
      <c r="U616" s="437"/>
      <c r="V616" s="437"/>
      <c r="W616" s="437"/>
      <c r="X616" s="437"/>
    </row>
    <row r="617" spans="1:24" ht="15.75" customHeight="1" x14ac:dyDescent="0.35">
      <c r="A617" s="437"/>
      <c r="B617" s="438"/>
      <c r="C617" s="438"/>
      <c r="D617" s="437"/>
      <c r="E617" s="437"/>
      <c r="F617" s="437"/>
      <c r="G617" s="437"/>
      <c r="H617" s="437"/>
      <c r="I617" s="437"/>
      <c r="J617" s="437"/>
      <c r="K617" s="437"/>
      <c r="L617" s="437"/>
      <c r="M617" s="437"/>
      <c r="N617" s="437"/>
      <c r="O617" s="437"/>
      <c r="P617" s="437"/>
      <c r="Q617" s="437"/>
      <c r="R617" s="437"/>
      <c r="S617" s="437"/>
      <c r="T617" s="437"/>
      <c r="U617" s="437"/>
      <c r="V617" s="437"/>
      <c r="W617" s="437"/>
      <c r="X617" s="437"/>
    </row>
    <row r="618" spans="1:24" ht="15.75" customHeight="1" x14ac:dyDescent="0.35">
      <c r="A618" s="437"/>
      <c r="B618" s="438"/>
      <c r="C618" s="438"/>
      <c r="D618" s="437"/>
      <c r="E618" s="437"/>
      <c r="F618" s="437"/>
      <c r="G618" s="437"/>
      <c r="H618" s="437"/>
      <c r="I618" s="437"/>
      <c r="J618" s="437"/>
      <c r="K618" s="437"/>
      <c r="L618" s="437"/>
      <c r="M618" s="437"/>
      <c r="N618" s="437"/>
      <c r="O618" s="437"/>
      <c r="P618" s="437"/>
      <c r="Q618" s="437"/>
      <c r="R618" s="437"/>
      <c r="S618" s="437"/>
      <c r="T618" s="437"/>
      <c r="U618" s="437"/>
      <c r="V618" s="437"/>
      <c r="W618" s="437"/>
      <c r="X618" s="437"/>
    </row>
    <row r="619" spans="1:24" ht="15.75" customHeight="1" x14ac:dyDescent="0.35">
      <c r="A619" s="437"/>
      <c r="B619" s="438"/>
      <c r="C619" s="438"/>
      <c r="D619" s="437"/>
      <c r="E619" s="437"/>
      <c r="F619" s="437"/>
      <c r="G619" s="437"/>
      <c r="H619" s="437"/>
      <c r="I619" s="437"/>
      <c r="J619" s="437"/>
      <c r="K619" s="437"/>
      <c r="L619" s="437"/>
      <c r="M619" s="437"/>
      <c r="N619" s="437"/>
      <c r="O619" s="437"/>
      <c r="P619" s="437"/>
      <c r="Q619" s="437"/>
      <c r="R619" s="437"/>
      <c r="S619" s="437"/>
      <c r="T619" s="437"/>
      <c r="U619" s="437"/>
      <c r="V619" s="437"/>
      <c r="W619" s="437"/>
      <c r="X619" s="437"/>
    </row>
    <row r="620" spans="1:24" ht="15.75" customHeight="1" x14ac:dyDescent="0.35">
      <c r="A620" s="437"/>
      <c r="B620" s="438"/>
      <c r="C620" s="438"/>
      <c r="D620" s="437"/>
      <c r="E620" s="437"/>
      <c r="F620" s="437"/>
      <c r="G620" s="437"/>
      <c r="H620" s="437"/>
      <c r="I620" s="437"/>
      <c r="J620" s="437"/>
      <c r="K620" s="437"/>
      <c r="L620" s="437"/>
      <c r="M620" s="437"/>
      <c r="N620" s="437"/>
      <c r="O620" s="437"/>
      <c r="P620" s="437"/>
      <c r="Q620" s="437"/>
      <c r="R620" s="437"/>
      <c r="S620" s="437"/>
      <c r="T620" s="437"/>
      <c r="U620" s="437"/>
      <c r="V620" s="437"/>
      <c r="W620" s="437"/>
      <c r="X620" s="437"/>
    </row>
    <row r="621" spans="1:24" ht="15.75" customHeight="1" x14ac:dyDescent="0.35">
      <c r="A621" s="437"/>
      <c r="B621" s="438"/>
      <c r="C621" s="438"/>
      <c r="D621" s="437"/>
      <c r="E621" s="437"/>
      <c r="F621" s="437"/>
      <c r="G621" s="437"/>
      <c r="H621" s="437"/>
      <c r="I621" s="437"/>
      <c r="J621" s="437"/>
      <c r="K621" s="437"/>
      <c r="L621" s="437"/>
      <c r="M621" s="437"/>
      <c r="N621" s="437"/>
      <c r="O621" s="437"/>
      <c r="P621" s="437"/>
      <c r="Q621" s="437"/>
      <c r="R621" s="437"/>
      <c r="S621" s="437"/>
      <c r="T621" s="437"/>
      <c r="U621" s="437"/>
      <c r="V621" s="437"/>
      <c r="W621" s="437"/>
      <c r="X621" s="437"/>
    </row>
    <row r="622" spans="1:24" ht="15.75" customHeight="1" x14ac:dyDescent="0.35">
      <c r="A622" s="437"/>
      <c r="B622" s="438"/>
      <c r="C622" s="438"/>
      <c r="D622" s="437"/>
      <c r="E622" s="437"/>
      <c r="F622" s="437"/>
      <c r="G622" s="437"/>
      <c r="H622" s="437"/>
      <c r="I622" s="437"/>
      <c r="J622" s="437"/>
      <c r="K622" s="437"/>
      <c r="L622" s="437"/>
      <c r="M622" s="437"/>
      <c r="N622" s="437"/>
      <c r="O622" s="437"/>
      <c r="P622" s="437"/>
      <c r="Q622" s="437"/>
      <c r="R622" s="437"/>
      <c r="S622" s="437"/>
      <c r="T622" s="437"/>
      <c r="U622" s="437"/>
      <c r="V622" s="437"/>
      <c r="W622" s="437"/>
      <c r="X622" s="437"/>
    </row>
    <row r="623" spans="1:24" ht="15.75" customHeight="1" x14ac:dyDescent="0.35">
      <c r="A623" s="437"/>
      <c r="B623" s="438"/>
      <c r="C623" s="438"/>
      <c r="D623" s="437"/>
      <c r="E623" s="437"/>
      <c r="F623" s="437"/>
      <c r="G623" s="437"/>
      <c r="H623" s="437"/>
      <c r="I623" s="437"/>
      <c r="J623" s="437"/>
      <c r="K623" s="437"/>
      <c r="L623" s="437"/>
      <c r="M623" s="437"/>
      <c r="N623" s="437"/>
      <c r="O623" s="437"/>
      <c r="P623" s="437"/>
      <c r="Q623" s="437"/>
      <c r="R623" s="437"/>
      <c r="S623" s="437"/>
      <c r="T623" s="437"/>
      <c r="U623" s="437"/>
      <c r="V623" s="437"/>
      <c r="W623" s="437"/>
      <c r="X623" s="437"/>
    </row>
    <row r="624" spans="1:24" ht="15.75" customHeight="1" x14ac:dyDescent="0.35">
      <c r="A624" s="437"/>
      <c r="B624" s="438"/>
      <c r="C624" s="438"/>
      <c r="D624" s="437"/>
      <c r="E624" s="437"/>
      <c r="F624" s="437"/>
      <c r="G624" s="437"/>
      <c r="H624" s="437"/>
      <c r="I624" s="437"/>
      <c r="J624" s="437"/>
      <c r="K624" s="437"/>
      <c r="L624" s="437"/>
      <c r="M624" s="437"/>
      <c r="N624" s="437"/>
      <c r="O624" s="437"/>
      <c r="P624" s="437"/>
      <c r="Q624" s="437"/>
      <c r="R624" s="437"/>
      <c r="S624" s="437"/>
      <c r="T624" s="437"/>
      <c r="U624" s="437"/>
      <c r="V624" s="437"/>
      <c r="W624" s="437"/>
      <c r="X624" s="437"/>
    </row>
    <row r="625" spans="1:24" ht="15.75" customHeight="1" x14ac:dyDescent="0.35">
      <c r="A625" s="437"/>
      <c r="B625" s="438"/>
      <c r="C625" s="438"/>
      <c r="D625" s="437"/>
      <c r="E625" s="437"/>
      <c r="F625" s="437"/>
      <c r="G625" s="437"/>
      <c r="H625" s="437"/>
      <c r="I625" s="437"/>
      <c r="J625" s="437"/>
      <c r="K625" s="437"/>
      <c r="L625" s="437"/>
      <c r="M625" s="437"/>
      <c r="N625" s="437"/>
      <c r="O625" s="437"/>
      <c r="P625" s="437"/>
      <c r="Q625" s="437"/>
      <c r="R625" s="437"/>
      <c r="S625" s="437"/>
      <c r="T625" s="437"/>
      <c r="U625" s="437"/>
      <c r="V625" s="437"/>
      <c r="W625" s="437"/>
      <c r="X625" s="437"/>
    </row>
    <row r="626" spans="1:24" ht="15.75" customHeight="1" x14ac:dyDescent="0.35">
      <c r="A626" s="437"/>
      <c r="B626" s="438"/>
      <c r="C626" s="438"/>
      <c r="D626" s="437"/>
      <c r="E626" s="437"/>
      <c r="F626" s="437"/>
      <c r="G626" s="437"/>
      <c r="H626" s="437"/>
      <c r="I626" s="437"/>
      <c r="J626" s="437"/>
      <c r="K626" s="437"/>
      <c r="L626" s="437"/>
      <c r="M626" s="437"/>
      <c r="N626" s="437"/>
      <c r="O626" s="437"/>
      <c r="P626" s="437"/>
      <c r="Q626" s="437"/>
      <c r="R626" s="437"/>
      <c r="S626" s="437"/>
      <c r="T626" s="437"/>
      <c r="U626" s="437"/>
      <c r="V626" s="437"/>
      <c r="W626" s="437"/>
      <c r="X626" s="437"/>
    </row>
    <row r="627" spans="1:24" ht="15.75" customHeight="1" x14ac:dyDescent="0.35">
      <c r="A627" s="437"/>
      <c r="B627" s="438"/>
      <c r="C627" s="438"/>
      <c r="D627" s="437"/>
      <c r="E627" s="437"/>
      <c r="F627" s="437"/>
      <c r="G627" s="437"/>
      <c r="H627" s="437"/>
      <c r="I627" s="437"/>
      <c r="J627" s="437"/>
      <c r="K627" s="437"/>
      <c r="L627" s="437"/>
      <c r="M627" s="437"/>
      <c r="N627" s="437"/>
      <c r="O627" s="437"/>
      <c r="P627" s="437"/>
      <c r="Q627" s="437"/>
      <c r="R627" s="437"/>
      <c r="S627" s="437"/>
      <c r="T627" s="437"/>
      <c r="U627" s="437"/>
      <c r="V627" s="437"/>
      <c r="W627" s="437"/>
      <c r="X627" s="437"/>
    </row>
    <row r="628" spans="1:24" ht="15.75" customHeight="1" x14ac:dyDescent="0.35">
      <c r="A628" s="437"/>
      <c r="B628" s="438"/>
      <c r="C628" s="438"/>
      <c r="D628" s="437"/>
      <c r="E628" s="437"/>
      <c r="F628" s="437"/>
      <c r="G628" s="437"/>
      <c r="H628" s="437"/>
      <c r="I628" s="437"/>
      <c r="J628" s="437"/>
      <c r="K628" s="437"/>
      <c r="L628" s="437"/>
      <c r="M628" s="437"/>
      <c r="N628" s="437"/>
      <c r="O628" s="437"/>
      <c r="P628" s="437"/>
      <c r="Q628" s="437"/>
      <c r="R628" s="437"/>
      <c r="S628" s="437"/>
      <c r="T628" s="437"/>
      <c r="U628" s="437"/>
      <c r="V628" s="437"/>
      <c r="W628" s="437"/>
      <c r="X628" s="437"/>
    </row>
    <row r="629" spans="1:24" ht="15.75" customHeight="1" x14ac:dyDescent="0.35">
      <c r="A629" s="437"/>
      <c r="B629" s="438"/>
      <c r="C629" s="438"/>
      <c r="D629" s="437"/>
      <c r="E629" s="437"/>
      <c r="F629" s="437"/>
      <c r="G629" s="437"/>
      <c r="H629" s="437"/>
      <c r="I629" s="437"/>
      <c r="J629" s="437"/>
      <c r="K629" s="437"/>
      <c r="L629" s="437"/>
      <c r="M629" s="437"/>
      <c r="N629" s="437"/>
      <c r="O629" s="437"/>
      <c r="P629" s="437"/>
      <c r="Q629" s="437"/>
      <c r="R629" s="437"/>
      <c r="S629" s="437"/>
      <c r="T629" s="437"/>
      <c r="U629" s="437"/>
      <c r="V629" s="437"/>
      <c r="W629" s="437"/>
      <c r="X629" s="437"/>
    </row>
    <row r="630" spans="1:24" ht="15.75" customHeight="1" x14ac:dyDescent="0.35">
      <c r="A630" s="437"/>
      <c r="B630" s="438"/>
      <c r="C630" s="438"/>
      <c r="D630" s="437"/>
      <c r="E630" s="437"/>
      <c r="F630" s="437"/>
      <c r="G630" s="437"/>
      <c r="H630" s="437"/>
      <c r="I630" s="437"/>
      <c r="J630" s="437"/>
      <c r="K630" s="437"/>
      <c r="L630" s="437"/>
      <c r="M630" s="437"/>
      <c r="N630" s="437"/>
      <c r="O630" s="437"/>
      <c r="P630" s="437"/>
      <c r="Q630" s="437"/>
      <c r="R630" s="437"/>
      <c r="S630" s="437"/>
      <c r="T630" s="437"/>
      <c r="U630" s="437"/>
      <c r="V630" s="437"/>
      <c r="W630" s="437"/>
      <c r="X630" s="437"/>
    </row>
    <row r="631" spans="1:24" ht="15.75" customHeight="1" x14ac:dyDescent="0.35">
      <c r="A631" s="437"/>
      <c r="B631" s="438"/>
      <c r="C631" s="438"/>
      <c r="D631" s="437"/>
      <c r="E631" s="437"/>
      <c r="F631" s="437"/>
      <c r="G631" s="437"/>
      <c r="H631" s="437"/>
      <c r="I631" s="437"/>
      <c r="J631" s="437"/>
      <c r="K631" s="437"/>
      <c r="L631" s="437"/>
      <c r="M631" s="437"/>
      <c r="N631" s="437"/>
      <c r="O631" s="437"/>
      <c r="P631" s="437"/>
      <c r="Q631" s="437"/>
      <c r="R631" s="437"/>
      <c r="S631" s="437"/>
      <c r="T631" s="437"/>
      <c r="U631" s="437"/>
      <c r="V631" s="437"/>
      <c r="W631" s="437"/>
      <c r="X631" s="437"/>
    </row>
    <row r="632" spans="1:24" ht="15.75" customHeight="1" x14ac:dyDescent="0.35">
      <c r="A632" s="437"/>
      <c r="B632" s="438"/>
      <c r="C632" s="438"/>
      <c r="D632" s="437"/>
      <c r="E632" s="437"/>
      <c r="F632" s="437"/>
      <c r="G632" s="437"/>
      <c r="H632" s="437"/>
      <c r="I632" s="437"/>
      <c r="J632" s="437"/>
      <c r="K632" s="437"/>
      <c r="L632" s="437"/>
      <c r="M632" s="437"/>
      <c r="N632" s="437"/>
      <c r="O632" s="437"/>
      <c r="P632" s="437"/>
      <c r="Q632" s="437"/>
      <c r="R632" s="437"/>
      <c r="S632" s="437"/>
      <c r="T632" s="437"/>
      <c r="U632" s="437"/>
      <c r="V632" s="437"/>
      <c r="W632" s="437"/>
      <c r="X632" s="437"/>
    </row>
    <row r="633" spans="1:24" ht="15.75" customHeight="1" x14ac:dyDescent="0.35">
      <c r="A633" s="437"/>
      <c r="B633" s="438"/>
      <c r="C633" s="438"/>
      <c r="D633" s="437"/>
      <c r="E633" s="437"/>
      <c r="F633" s="437"/>
      <c r="G633" s="437"/>
      <c r="H633" s="437"/>
      <c r="I633" s="437"/>
      <c r="J633" s="437"/>
      <c r="K633" s="437"/>
      <c r="L633" s="437"/>
      <c r="M633" s="437"/>
      <c r="N633" s="437"/>
      <c r="O633" s="437"/>
      <c r="P633" s="437"/>
      <c r="Q633" s="437"/>
      <c r="R633" s="437"/>
      <c r="S633" s="437"/>
      <c r="T633" s="437"/>
      <c r="U633" s="437"/>
      <c r="V633" s="437"/>
      <c r="W633" s="437"/>
      <c r="X633" s="437"/>
    </row>
    <row r="634" spans="1:24" ht="15.75" customHeight="1" x14ac:dyDescent="0.35">
      <c r="A634" s="437"/>
      <c r="B634" s="438"/>
      <c r="C634" s="438"/>
      <c r="D634" s="437"/>
      <c r="E634" s="437"/>
      <c r="F634" s="437"/>
      <c r="G634" s="437"/>
      <c r="H634" s="437"/>
      <c r="I634" s="437"/>
      <c r="J634" s="437"/>
      <c r="K634" s="437"/>
      <c r="L634" s="437"/>
      <c r="M634" s="437"/>
      <c r="N634" s="437"/>
      <c r="O634" s="437"/>
      <c r="P634" s="437"/>
      <c r="Q634" s="437"/>
      <c r="R634" s="437"/>
      <c r="S634" s="437"/>
      <c r="T634" s="437"/>
      <c r="U634" s="437"/>
      <c r="V634" s="437"/>
      <c r="W634" s="437"/>
      <c r="X634" s="437"/>
    </row>
    <row r="635" spans="1:24" ht="15.75" customHeight="1" x14ac:dyDescent="0.35">
      <c r="A635" s="437"/>
      <c r="B635" s="438"/>
      <c r="C635" s="438"/>
      <c r="D635" s="437"/>
      <c r="E635" s="437"/>
      <c r="F635" s="437"/>
      <c r="G635" s="437"/>
      <c r="H635" s="437"/>
      <c r="I635" s="437"/>
      <c r="J635" s="437"/>
      <c r="K635" s="437"/>
      <c r="L635" s="437"/>
      <c r="M635" s="437"/>
      <c r="N635" s="437"/>
      <c r="O635" s="437"/>
      <c r="P635" s="437"/>
      <c r="Q635" s="437"/>
      <c r="R635" s="437"/>
      <c r="S635" s="437"/>
      <c r="T635" s="437"/>
      <c r="U635" s="437"/>
      <c r="V635" s="437"/>
      <c r="W635" s="437"/>
      <c r="X635" s="437"/>
    </row>
    <row r="636" spans="1:24" ht="15.75" customHeight="1" x14ac:dyDescent="0.35">
      <c r="A636" s="437"/>
      <c r="B636" s="438"/>
      <c r="C636" s="438"/>
      <c r="D636" s="437"/>
      <c r="E636" s="437"/>
      <c r="F636" s="437"/>
      <c r="G636" s="437"/>
      <c r="H636" s="437"/>
      <c r="I636" s="437"/>
      <c r="J636" s="437"/>
      <c r="K636" s="437"/>
      <c r="L636" s="437"/>
      <c r="M636" s="437"/>
      <c r="N636" s="437"/>
      <c r="O636" s="437"/>
      <c r="P636" s="437"/>
      <c r="Q636" s="437"/>
      <c r="R636" s="437"/>
      <c r="S636" s="437"/>
      <c r="T636" s="437"/>
      <c r="U636" s="437"/>
      <c r="V636" s="437"/>
      <c r="W636" s="437"/>
      <c r="X636" s="437"/>
    </row>
    <row r="637" spans="1:24" ht="15.75" customHeight="1" x14ac:dyDescent="0.35">
      <c r="A637" s="437"/>
      <c r="B637" s="438"/>
      <c r="C637" s="438"/>
      <c r="D637" s="437"/>
      <c r="E637" s="437"/>
      <c r="F637" s="437"/>
      <c r="G637" s="437"/>
      <c r="H637" s="437"/>
      <c r="I637" s="437"/>
      <c r="J637" s="437"/>
      <c r="K637" s="437"/>
      <c r="L637" s="437"/>
      <c r="M637" s="437"/>
      <c r="N637" s="437"/>
      <c r="O637" s="437"/>
      <c r="P637" s="437"/>
      <c r="Q637" s="437"/>
      <c r="R637" s="437"/>
      <c r="S637" s="437"/>
      <c r="T637" s="437"/>
      <c r="U637" s="437"/>
      <c r="V637" s="437"/>
      <c r="W637" s="437"/>
      <c r="X637" s="437"/>
    </row>
    <row r="638" spans="1:24" ht="15.75" customHeight="1" x14ac:dyDescent="0.35">
      <c r="A638" s="437"/>
      <c r="B638" s="438"/>
      <c r="C638" s="438"/>
      <c r="D638" s="437"/>
      <c r="E638" s="437"/>
      <c r="F638" s="437"/>
      <c r="G638" s="437"/>
      <c r="H638" s="437"/>
      <c r="I638" s="437"/>
      <c r="J638" s="437"/>
      <c r="K638" s="437"/>
      <c r="L638" s="437"/>
      <c r="M638" s="437"/>
      <c r="N638" s="437"/>
      <c r="O638" s="437"/>
      <c r="P638" s="437"/>
      <c r="Q638" s="437"/>
      <c r="R638" s="437"/>
      <c r="S638" s="437"/>
      <c r="T638" s="437"/>
      <c r="U638" s="437"/>
      <c r="V638" s="437"/>
      <c r="W638" s="437"/>
      <c r="X638" s="437"/>
    </row>
    <row r="639" spans="1:24" ht="15.75" customHeight="1" x14ac:dyDescent="0.35">
      <c r="A639" s="437"/>
      <c r="B639" s="438"/>
      <c r="C639" s="438"/>
      <c r="D639" s="437"/>
      <c r="E639" s="437"/>
      <c r="F639" s="437"/>
      <c r="G639" s="437"/>
      <c r="H639" s="437"/>
      <c r="I639" s="437"/>
      <c r="J639" s="437"/>
      <c r="K639" s="437"/>
      <c r="L639" s="437"/>
      <c r="M639" s="437"/>
      <c r="N639" s="437"/>
      <c r="O639" s="437"/>
      <c r="P639" s="437"/>
      <c r="Q639" s="437"/>
      <c r="R639" s="437"/>
      <c r="S639" s="437"/>
      <c r="T639" s="437"/>
      <c r="U639" s="437"/>
      <c r="V639" s="437"/>
      <c r="W639" s="437"/>
      <c r="X639" s="437"/>
    </row>
    <row r="640" spans="1:24" ht="15.75" customHeight="1" x14ac:dyDescent="0.35">
      <c r="A640" s="437"/>
      <c r="B640" s="438"/>
      <c r="C640" s="438"/>
      <c r="D640" s="437"/>
      <c r="E640" s="437"/>
      <c r="F640" s="437"/>
      <c r="G640" s="437"/>
      <c r="H640" s="437"/>
      <c r="I640" s="437"/>
      <c r="J640" s="437"/>
      <c r="K640" s="437"/>
      <c r="L640" s="437"/>
      <c r="M640" s="437"/>
      <c r="N640" s="437"/>
      <c r="O640" s="437"/>
      <c r="P640" s="437"/>
      <c r="Q640" s="437"/>
      <c r="R640" s="437"/>
      <c r="S640" s="437"/>
      <c r="T640" s="437"/>
      <c r="U640" s="437"/>
      <c r="V640" s="437"/>
      <c r="W640" s="437"/>
      <c r="X640" s="437"/>
    </row>
    <row r="641" spans="1:24" ht="15.75" customHeight="1" x14ac:dyDescent="0.35">
      <c r="A641" s="437"/>
      <c r="B641" s="438"/>
      <c r="C641" s="438"/>
      <c r="D641" s="437"/>
      <c r="E641" s="437"/>
      <c r="F641" s="437"/>
      <c r="G641" s="437"/>
      <c r="H641" s="437"/>
      <c r="I641" s="437"/>
      <c r="J641" s="437"/>
      <c r="K641" s="437"/>
      <c r="L641" s="437"/>
      <c r="M641" s="437"/>
      <c r="N641" s="437"/>
      <c r="O641" s="437"/>
      <c r="P641" s="437"/>
      <c r="Q641" s="437"/>
      <c r="R641" s="437"/>
      <c r="S641" s="437"/>
      <c r="T641" s="437"/>
      <c r="U641" s="437"/>
      <c r="V641" s="437"/>
      <c r="W641" s="437"/>
      <c r="X641" s="437"/>
    </row>
    <row r="642" spans="1:24" ht="15.75" customHeight="1" x14ac:dyDescent="0.35">
      <c r="A642" s="437"/>
      <c r="B642" s="438"/>
      <c r="C642" s="438"/>
      <c r="D642" s="437"/>
      <c r="E642" s="437"/>
      <c r="F642" s="437"/>
      <c r="G642" s="437"/>
      <c r="H642" s="437"/>
      <c r="I642" s="437"/>
      <c r="J642" s="437"/>
      <c r="K642" s="437"/>
      <c r="L642" s="437"/>
      <c r="M642" s="437"/>
      <c r="N642" s="437"/>
      <c r="O642" s="437"/>
      <c r="P642" s="437"/>
      <c r="Q642" s="437"/>
      <c r="R642" s="437"/>
      <c r="S642" s="437"/>
      <c r="T642" s="437"/>
      <c r="U642" s="437"/>
      <c r="V642" s="437"/>
      <c r="W642" s="437"/>
      <c r="X642" s="437"/>
    </row>
    <row r="643" spans="1:24" ht="15.75" customHeight="1" x14ac:dyDescent="0.35">
      <c r="A643" s="437"/>
      <c r="B643" s="438"/>
      <c r="C643" s="438"/>
      <c r="D643" s="437"/>
      <c r="E643" s="437"/>
      <c r="F643" s="437"/>
      <c r="G643" s="437"/>
      <c r="H643" s="437"/>
      <c r="I643" s="437"/>
      <c r="J643" s="437"/>
      <c r="K643" s="437"/>
      <c r="L643" s="437"/>
      <c r="M643" s="437"/>
      <c r="N643" s="437"/>
      <c r="O643" s="437"/>
      <c r="P643" s="437"/>
      <c r="Q643" s="437"/>
      <c r="R643" s="437"/>
      <c r="S643" s="437"/>
      <c r="T643" s="437"/>
      <c r="U643" s="437"/>
      <c r="V643" s="437"/>
      <c r="W643" s="437"/>
      <c r="X643" s="437"/>
    </row>
    <row r="644" spans="1:24" ht="15.75" customHeight="1" x14ac:dyDescent="0.35">
      <c r="A644" s="437"/>
      <c r="B644" s="438"/>
      <c r="C644" s="438"/>
      <c r="D644" s="437"/>
      <c r="E644" s="437"/>
      <c r="F644" s="437"/>
      <c r="G644" s="437"/>
      <c r="H644" s="437"/>
      <c r="I644" s="437"/>
      <c r="J644" s="437"/>
      <c r="K644" s="437"/>
      <c r="L644" s="437"/>
      <c r="M644" s="437"/>
      <c r="N644" s="437"/>
      <c r="O644" s="437"/>
      <c r="P644" s="437"/>
      <c r="Q644" s="437"/>
      <c r="R644" s="437"/>
      <c r="S644" s="437"/>
      <c r="T644" s="437"/>
      <c r="U644" s="437"/>
      <c r="V644" s="437"/>
      <c r="W644" s="437"/>
      <c r="X644" s="437"/>
    </row>
    <row r="645" spans="1:24" ht="15.75" customHeight="1" x14ac:dyDescent="0.35">
      <c r="A645" s="437"/>
      <c r="B645" s="438"/>
      <c r="C645" s="438"/>
      <c r="D645" s="437"/>
      <c r="E645" s="437"/>
      <c r="F645" s="437"/>
      <c r="G645" s="437"/>
      <c r="H645" s="437"/>
      <c r="I645" s="437"/>
      <c r="J645" s="437"/>
      <c r="K645" s="437"/>
      <c r="L645" s="437"/>
      <c r="M645" s="437"/>
      <c r="N645" s="437"/>
      <c r="O645" s="437"/>
      <c r="P645" s="437"/>
      <c r="Q645" s="437"/>
      <c r="R645" s="437"/>
      <c r="S645" s="437"/>
      <c r="T645" s="437"/>
      <c r="U645" s="437"/>
      <c r="V645" s="437"/>
      <c r="W645" s="437"/>
      <c r="X645" s="437"/>
    </row>
    <row r="646" spans="1:24" ht="15.75" customHeight="1" x14ac:dyDescent="0.35">
      <c r="A646" s="437"/>
      <c r="B646" s="438"/>
      <c r="C646" s="438"/>
      <c r="D646" s="437"/>
      <c r="E646" s="437"/>
      <c r="F646" s="437"/>
      <c r="G646" s="437"/>
      <c r="H646" s="437"/>
      <c r="I646" s="437"/>
      <c r="J646" s="437"/>
      <c r="K646" s="437"/>
      <c r="L646" s="437"/>
      <c r="M646" s="437"/>
      <c r="N646" s="437"/>
      <c r="O646" s="437"/>
      <c r="P646" s="437"/>
      <c r="Q646" s="437"/>
      <c r="R646" s="437"/>
      <c r="S646" s="437"/>
      <c r="T646" s="437"/>
      <c r="U646" s="437"/>
      <c r="V646" s="437"/>
      <c r="W646" s="437"/>
      <c r="X646" s="437"/>
    </row>
    <row r="647" spans="1:24" ht="15.75" customHeight="1" x14ac:dyDescent="0.35">
      <c r="A647" s="437"/>
      <c r="B647" s="438"/>
      <c r="C647" s="438"/>
      <c r="D647" s="437"/>
      <c r="E647" s="437"/>
      <c r="F647" s="437"/>
      <c r="G647" s="437"/>
      <c r="H647" s="437"/>
      <c r="I647" s="437"/>
      <c r="J647" s="437"/>
      <c r="K647" s="437"/>
      <c r="L647" s="437"/>
      <c r="M647" s="437"/>
      <c r="N647" s="437"/>
      <c r="O647" s="437"/>
      <c r="P647" s="437"/>
      <c r="Q647" s="437"/>
      <c r="R647" s="437"/>
      <c r="S647" s="437"/>
      <c r="T647" s="437"/>
      <c r="U647" s="437"/>
      <c r="V647" s="437"/>
      <c r="W647" s="437"/>
      <c r="X647" s="437"/>
    </row>
    <row r="648" spans="1:24" ht="15.75" customHeight="1" x14ac:dyDescent="0.35">
      <c r="A648" s="437"/>
      <c r="B648" s="438"/>
      <c r="C648" s="438"/>
      <c r="D648" s="437"/>
      <c r="E648" s="437"/>
      <c r="F648" s="437"/>
      <c r="G648" s="437"/>
      <c r="H648" s="437"/>
      <c r="I648" s="437"/>
      <c r="J648" s="437"/>
      <c r="K648" s="437"/>
      <c r="L648" s="437"/>
      <c r="M648" s="437"/>
      <c r="N648" s="437"/>
      <c r="O648" s="437"/>
      <c r="P648" s="437"/>
      <c r="Q648" s="437"/>
      <c r="R648" s="437"/>
      <c r="S648" s="437"/>
      <c r="T648" s="437"/>
      <c r="U648" s="437"/>
      <c r="V648" s="437"/>
      <c r="W648" s="437"/>
      <c r="X648" s="437"/>
    </row>
    <row r="649" spans="1:24" ht="15.75" customHeight="1" x14ac:dyDescent="0.35">
      <c r="A649" s="437"/>
      <c r="B649" s="438"/>
      <c r="C649" s="438"/>
      <c r="D649" s="437"/>
      <c r="E649" s="437"/>
      <c r="F649" s="437"/>
      <c r="G649" s="437"/>
      <c r="H649" s="437"/>
      <c r="I649" s="437"/>
      <c r="J649" s="437"/>
      <c r="K649" s="437"/>
      <c r="L649" s="437"/>
      <c r="M649" s="437"/>
      <c r="N649" s="437"/>
      <c r="O649" s="437"/>
      <c r="P649" s="437"/>
      <c r="Q649" s="437"/>
      <c r="R649" s="437"/>
      <c r="S649" s="437"/>
      <c r="T649" s="437"/>
      <c r="U649" s="437"/>
      <c r="V649" s="437"/>
      <c r="W649" s="437"/>
      <c r="X649" s="437"/>
    </row>
    <row r="650" spans="1:24" ht="15.75" customHeight="1" x14ac:dyDescent="0.35">
      <c r="A650" s="437"/>
      <c r="B650" s="438"/>
      <c r="C650" s="438"/>
      <c r="D650" s="437"/>
      <c r="E650" s="437"/>
      <c r="F650" s="437"/>
      <c r="G650" s="437"/>
      <c r="H650" s="437"/>
      <c r="I650" s="437"/>
      <c r="J650" s="437"/>
      <c r="K650" s="437"/>
      <c r="L650" s="437"/>
      <c r="M650" s="437"/>
      <c r="N650" s="437"/>
      <c r="O650" s="437"/>
      <c r="P650" s="437"/>
      <c r="Q650" s="437"/>
      <c r="R650" s="437"/>
      <c r="S650" s="437"/>
      <c r="T650" s="437"/>
      <c r="U650" s="437"/>
      <c r="V650" s="437"/>
      <c r="W650" s="437"/>
      <c r="X650" s="437"/>
    </row>
    <row r="651" spans="1:24" ht="15.75" customHeight="1" x14ac:dyDescent="0.35">
      <c r="A651" s="437"/>
      <c r="B651" s="438"/>
      <c r="C651" s="438"/>
      <c r="D651" s="437"/>
      <c r="E651" s="437"/>
      <c r="F651" s="437"/>
      <c r="G651" s="437"/>
      <c r="H651" s="437"/>
      <c r="I651" s="437"/>
      <c r="J651" s="437"/>
      <c r="K651" s="437"/>
      <c r="L651" s="437"/>
      <c r="M651" s="437"/>
      <c r="N651" s="437"/>
      <c r="O651" s="437"/>
      <c r="P651" s="437"/>
      <c r="Q651" s="437"/>
      <c r="R651" s="437"/>
      <c r="S651" s="437"/>
      <c r="T651" s="437"/>
      <c r="U651" s="437"/>
      <c r="V651" s="437"/>
      <c r="W651" s="437"/>
      <c r="X651" s="437"/>
    </row>
    <row r="652" spans="1:24" ht="15.75" customHeight="1" x14ac:dyDescent="0.35">
      <c r="A652" s="437"/>
      <c r="B652" s="438"/>
      <c r="C652" s="438"/>
      <c r="D652" s="437"/>
      <c r="E652" s="437"/>
      <c r="F652" s="437"/>
      <c r="G652" s="437"/>
      <c r="H652" s="437"/>
      <c r="I652" s="437"/>
      <c r="J652" s="437"/>
      <c r="K652" s="437"/>
      <c r="L652" s="437"/>
      <c r="M652" s="437"/>
      <c r="N652" s="437"/>
      <c r="O652" s="437"/>
      <c r="P652" s="437"/>
      <c r="Q652" s="437"/>
      <c r="R652" s="437"/>
      <c r="S652" s="437"/>
      <c r="T652" s="437"/>
      <c r="U652" s="437"/>
      <c r="V652" s="437"/>
      <c r="W652" s="437"/>
      <c r="X652" s="437"/>
    </row>
    <row r="653" spans="1:24" ht="15.75" customHeight="1" x14ac:dyDescent="0.35">
      <c r="A653" s="437"/>
      <c r="B653" s="438"/>
      <c r="C653" s="438"/>
      <c r="D653" s="437"/>
      <c r="E653" s="437"/>
      <c r="F653" s="437"/>
      <c r="G653" s="437"/>
      <c r="H653" s="437"/>
      <c r="I653" s="437"/>
      <c r="J653" s="437"/>
      <c r="K653" s="437"/>
      <c r="L653" s="437"/>
      <c r="M653" s="437"/>
      <c r="N653" s="437"/>
      <c r="O653" s="437"/>
      <c r="P653" s="437"/>
      <c r="Q653" s="437"/>
      <c r="R653" s="437"/>
      <c r="S653" s="437"/>
      <c r="T653" s="437"/>
      <c r="U653" s="437"/>
      <c r="V653" s="437"/>
      <c r="W653" s="437"/>
      <c r="X653" s="437"/>
    </row>
    <row r="654" spans="1:24" ht="15.75" customHeight="1" x14ac:dyDescent="0.35">
      <c r="A654" s="437"/>
      <c r="B654" s="438"/>
      <c r="C654" s="438"/>
      <c r="D654" s="437"/>
      <c r="E654" s="437"/>
      <c r="F654" s="437"/>
      <c r="G654" s="437"/>
      <c r="H654" s="437"/>
      <c r="I654" s="437"/>
      <c r="J654" s="437"/>
      <c r="K654" s="437"/>
      <c r="L654" s="437"/>
      <c r="M654" s="437"/>
      <c r="N654" s="437"/>
      <c r="O654" s="437"/>
      <c r="P654" s="437"/>
      <c r="Q654" s="437"/>
      <c r="R654" s="437"/>
      <c r="S654" s="437"/>
      <c r="T654" s="437"/>
      <c r="U654" s="437"/>
      <c r="V654" s="437"/>
      <c r="W654" s="437"/>
      <c r="X654" s="437"/>
    </row>
    <row r="655" spans="1:24" ht="15.75" customHeight="1" x14ac:dyDescent="0.35">
      <c r="A655" s="437"/>
      <c r="B655" s="438"/>
      <c r="C655" s="438"/>
      <c r="D655" s="437"/>
      <c r="E655" s="437"/>
      <c r="F655" s="437"/>
      <c r="G655" s="437"/>
      <c r="H655" s="437"/>
      <c r="I655" s="437"/>
      <c r="J655" s="437"/>
      <c r="K655" s="437"/>
      <c r="L655" s="437"/>
      <c r="M655" s="437"/>
      <c r="N655" s="437"/>
      <c r="O655" s="437"/>
      <c r="P655" s="437"/>
      <c r="Q655" s="437"/>
      <c r="R655" s="437"/>
      <c r="S655" s="437"/>
      <c r="T655" s="437"/>
      <c r="U655" s="437"/>
      <c r="V655" s="437"/>
      <c r="W655" s="437"/>
      <c r="X655" s="437"/>
    </row>
    <row r="656" spans="1:24" ht="15.75" customHeight="1" x14ac:dyDescent="0.35">
      <c r="A656" s="437"/>
      <c r="B656" s="438"/>
      <c r="C656" s="438"/>
      <c r="D656" s="437"/>
      <c r="E656" s="437"/>
      <c r="F656" s="437"/>
      <c r="G656" s="437"/>
      <c r="H656" s="437"/>
      <c r="I656" s="437"/>
      <c r="J656" s="437"/>
      <c r="K656" s="437"/>
      <c r="L656" s="437"/>
      <c r="M656" s="437"/>
      <c r="N656" s="437"/>
      <c r="O656" s="437"/>
      <c r="P656" s="437"/>
      <c r="Q656" s="437"/>
      <c r="R656" s="437"/>
      <c r="S656" s="437"/>
      <c r="T656" s="437"/>
      <c r="U656" s="437"/>
      <c r="V656" s="437"/>
      <c r="W656" s="437"/>
      <c r="X656" s="437"/>
    </row>
    <row r="657" spans="1:24" ht="15.75" customHeight="1" x14ac:dyDescent="0.35">
      <c r="A657" s="437"/>
      <c r="B657" s="438"/>
      <c r="C657" s="438"/>
      <c r="D657" s="437"/>
      <c r="E657" s="437"/>
      <c r="F657" s="437"/>
      <c r="G657" s="437"/>
      <c r="H657" s="437"/>
      <c r="I657" s="437"/>
      <c r="J657" s="437"/>
      <c r="K657" s="437"/>
      <c r="L657" s="437"/>
      <c r="M657" s="437"/>
      <c r="N657" s="437"/>
      <c r="O657" s="437"/>
      <c r="P657" s="437"/>
      <c r="Q657" s="437"/>
      <c r="R657" s="437"/>
      <c r="S657" s="437"/>
      <c r="T657" s="437"/>
      <c r="U657" s="437"/>
      <c r="V657" s="437"/>
      <c r="W657" s="437"/>
      <c r="X657" s="437"/>
    </row>
    <row r="658" spans="1:24" ht="15.75" customHeight="1" x14ac:dyDescent="0.35">
      <c r="A658" s="437"/>
      <c r="B658" s="438"/>
      <c r="C658" s="438"/>
      <c r="D658" s="437"/>
      <c r="E658" s="437"/>
      <c r="F658" s="437"/>
      <c r="G658" s="437"/>
      <c r="H658" s="437"/>
      <c r="I658" s="437"/>
      <c r="J658" s="437"/>
      <c r="K658" s="437"/>
      <c r="L658" s="437"/>
      <c r="M658" s="437"/>
      <c r="N658" s="437"/>
      <c r="O658" s="437"/>
      <c r="P658" s="437"/>
      <c r="Q658" s="437"/>
      <c r="R658" s="437"/>
      <c r="S658" s="437"/>
      <c r="T658" s="437"/>
      <c r="U658" s="437"/>
      <c r="V658" s="437"/>
      <c r="W658" s="437"/>
      <c r="X658" s="437"/>
    </row>
    <row r="659" spans="1:24" ht="15.75" customHeight="1" x14ac:dyDescent="0.35">
      <c r="A659" s="437"/>
      <c r="B659" s="438"/>
      <c r="C659" s="438"/>
      <c r="D659" s="437"/>
      <c r="E659" s="437"/>
      <c r="F659" s="437"/>
      <c r="G659" s="437"/>
      <c r="H659" s="437"/>
      <c r="I659" s="437"/>
      <c r="J659" s="437"/>
      <c r="K659" s="437"/>
      <c r="L659" s="437"/>
      <c r="M659" s="437"/>
      <c r="N659" s="437"/>
      <c r="O659" s="437"/>
      <c r="P659" s="437"/>
      <c r="Q659" s="437"/>
      <c r="R659" s="437"/>
      <c r="S659" s="437"/>
      <c r="T659" s="437"/>
      <c r="U659" s="437"/>
      <c r="V659" s="437"/>
      <c r="W659" s="437"/>
      <c r="X659" s="437"/>
    </row>
    <row r="660" spans="1:24" ht="15.75" customHeight="1" x14ac:dyDescent="0.35">
      <c r="A660" s="437"/>
      <c r="B660" s="438"/>
      <c r="C660" s="438"/>
      <c r="D660" s="437"/>
      <c r="E660" s="437"/>
      <c r="F660" s="437"/>
      <c r="G660" s="437"/>
      <c r="H660" s="437"/>
      <c r="I660" s="437"/>
      <c r="J660" s="437"/>
      <c r="K660" s="437"/>
      <c r="L660" s="437"/>
      <c r="M660" s="437"/>
      <c r="N660" s="437"/>
      <c r="O660" s="437"/>
      <c r="P660" s="437"/>
      <c r="Q660" s="437"/>
      <c r="R660" s="437"/>
      <c r="S660" s="437"/>
      <c r="T660" s="437"/>
      <c r="U660" s="437"/>
      <c r="V660" s="437"/>
      <c r="W660" s="437"/>
      <c r="X660" s="437"/>
    </row>
    <row r="661" spans="1:24" ht="15.75" customHeight="1" x14ac:dyDescent="0.35">
      <c r="A661" s="437"/>
      <c r="B661" s="438"/>
      <c r="C661" s="438"/>
      <c r="D661" s="437"/>
      <c r="E661" s="437"/>
      <c r="F661" s="437"/>
      <c r="G661" s="437"/>
      <c r="H661" s="437"/>
      <c r="I661" s="437"/>
      <c r="J661" s="437"/>
      <c r="K661" s="437"/>
      <c r="L661" s="437"/>
      <c r="M661" s="437"/>
      <c r="N661" s="437"/>
      <c r="O661" s="437"/>
      <c r="P661" s="437"/>
      <c r="Q661" s="437"/>
      <c r="R661" s="437"/>
      <c r="S661" s="437"/>
      <c r="T661" s="437"/>
      <c r="U661" s="437"/>
      <c r="V661" s="437"/>
      <c r="W661" s="437"/>
      <c r="X661" s="437"/>
    </row>
    <row r="662" spans="1:24" ht="15.75" customHeight="1" x14ac:dyDescent="0.35">
      <c r="A662" s="437"/>
      <c r="B662" s="438"/>
      <c r="C662" s="438"/>
      <c r="D662" s="437"/>
      <c r="E662" s="437"/>
      <c r="F662" s="437"/>
      <c r="G662" s="437"/>
      <c r="H662" s="437"/>
      <c r="I662" s="437"/>
      <c r="J662" s="437"/>
      <c r="K662" s="437"/>
      <c r="L662" s="437"/>
      <c r="M662" s="437"/>
      <c r="N662" s="437"/>
      <c r="O662" s="437"/>
      <c r="P662" s="437"/>
      <c r="Q662" s="437"/>
      <c r="R662" s="437"/>
      <c r="S662" s="437"/>
      <c r="T662" s="437"/>
      <c r="U662" s="437"/>
      <c r="V662" s="437"/>
      <c r="W662" s="437"/>
      <c r="X662" s="437"/>
    </row>
    <row r="663" spans="1:24" ht="15.75" customHeight="1" x14ac:dyDescent="0.35">
      <c r="A663" s="437"/>
      <c r="B663" s="438"/>
      <c r="C663" s="438"/>
      <c r="D663" s="437"/>
      <c r="E663" s="437"/>
      <c r="F663" s="437"/>
      <c r="G663" s="437"/>
      <c r="H663" s="437"/>
      <c r="I663" s="437"/>
      <c r="J663" s="437"/>
      <c r="K663" s="437"/>
      <c r="L663" s="437"/>
      <c r="M663" s="437"/>
      <c r="N663" s="437"/>
      <c r="O663" s="437"/>
      <c r="P663" s="437"/>
      <c r="Q663" s="437"/>
      <c r="R663" s="437"/>
      <c r="S663" s="437"/>
      <c r="T663" s="437"/>
      <c r="U663" s="437"/>
      <c r="V663" s="437"/>
      <c r="W663" s="437"/>
      <c r="X663" s="437"/>
    </row>
    <row r="664" spans="1:24" ht="15.75" customHeight="1" x14ac:dyDescent="0.35">
      <c r="A664" s="437"/>
      <c r="B664" s="438"/>
      <c r="C664" s="438"/>
      <c r="D664" s="437"/>
      <c r="E664" s="437"/>
      <c r="F664" s="437"/>
      <c r="G664" s="437"/>
      <c r="H664" s="437"/>
      <c r="I664" s="437"/>
      <c r="J664" s="437"/>
      <c r="K664" s="437"/>
      <c r="L664" s="437"/>
      <c r="M664" s="437"/>
      <c r="N664" s="437"/>
      <c r="O664" s="437"/>
      <c r="P664" s="437"/>
      <c r="Q664" s="437"/>
      <c r="R664" s="437"/>
      <c r="S664" s="437"/>
      <c r="T664" s="437"/>
      <c r="U664" s="437"/>
      <c r="V664" s="437"/>
      <c r="W664" s="437"/>
      <c r="X664" s="437"/>
    </row>
    <row r="665" spans="1:24" ht="15.75" customHeight="1" x14ac:dyDescent="0.35">
      <c r="A665" s="437"/>
      <c r="B665" s="438"/>
      <c r="C665" s="438"/>
      <c r="D665" s="437"/>
      <c r="E665" s="437"/>
      <c r="F665" s="437"/>
      <c r="G665" s="437"/>
      <c r="H665" s="437"/>
      <c r="I665" s="437"/>
      <c r="J665" s="437"/>
      <c r="K665" s="437"/>
      <c r="L665" s="437"/>
      <c r="M665" s="437"/>
      <c r="N665" s="437"/>
      <c r="O665" s="437"/>
      <c r="P665" s="437"/>
      <c r="Q665" s="437"/>
      <c r="R665" s="437"/>
      <c r="S665" s="437"/>
      <c r="T665" s="437"/>
      <c r="U665" s="437"/>
      <c r="V665" s="437"/>
      <c r="W665" s="437"/>
      <c r="X665" s="437"/>
    </row>
    <row r="666" spans="1:24" ht="15.75" customHeight="1" x14ac:dyDescent="0.35">
      <c r="A666" s="437"/>
      <c r="B666" s="438"/>
      <c r="C666" s="438"/>
      <c r="D666" s="437"/>
      <c r="E666" s="437"/>
      <c r="F666" s="437"/>
      <c r="G666" s="437"/>
      <c r="H666" s="437"/>
      <c r="I666" s="437"/>
      <c r="J666" s="437"/>
      <c r="K666" s="437"/>
      <c r="L666" s="437"/>
      <c r="M666" s="437"/>
      <c r="N666" s="437"/>
      <c r="O666" s="437"/>
      <c r="P666" s="437"/>
      <c r="Q666" s="437"/>
      <c r="R666" s="437"/>
      <c r="S666" s="437"/>
      <c r="T666" s="437"/>
      <c r="U666" s="437"/>
      <c r="V666" s="437"/>
      <c r="W666" s="437"/>
      <c r="X666" s="437"/>
    </row>
    <row r="667" spans="1:24" ht="15.75" customHeight="1" x14ac:dyDescent="0.35">
      <c r="A667" s="437"/>
      <c r="B667" s="438"/>
      <c r="C667" s="438"/>
      <c r="D667" s="437"/>
      <c r="E667" s="437"/>
      <c r="F667" s="437"/>
      <c r="G667" s="437"/>
      <c r="H667" s="437"/>
      <c r="I667" s="437"/>
      <c r="J667" s="437"/>
      <c r="K667" s="437"/>
      <c r="L667" s="437"/>
      <c r="M667" s="437"/>
      <c r="N667" s="437"/>
      <c r="O667" s="437"/>
      <c r="P667" s="437"/>
      <c r="Q667" s="437"/>
      <c r="R667" s="437"/>
      <c r="S667" s="437"/>
      <c r="T667" s="437"/>
      <c r="U667" s="437"/>
      <c r="V667" s="437"/>
      <c r="W667" s="437"/>
      <c r="X667" s="437"/>
    </row>
    <row r="668" spans="1:24" ht="15.75" customHeight="1" x14ac:dyDescent="0.35">
      <c r="A668" s="437"/>
      <c r="B668" s="438"/>
      <c r="C668" s="438"/>
      <c r="D668" s="437"/>
      <c r="E668" s="437"/>
      <c r="F668" s="437"/>
      <c r="G668" s="437"/>
      <c r="H668" s="437"/>
      <c r="I668" s="437"/>
      <c r="J668" s="437"/>
      <c r="K668" s="437"/>
      <c r="L668" s="437"/>
      <c r="M668" s="437"/>
      <c r="N668" s="437"/>
      <c r="O668" s="437"/>
      <c r="P668" s="437"/>
      <c r="Q668" s="437"/>
      <c r="R668" s="437"/>
      <c r="S668" s="437"/>
      <c r="T668" s="437"/>
      <c r="U668" s="437"/>
      <c r="V668" s="437"/>
      <c r="W668" s="437"/>
      <c r="X668" s="437"/>
    </row>
    <row r="669" spans="1:24" ht="15.75" customHeight="1" x14ac:dyDescent="0.35">
      <c r="A669" s="437"/>
      <c r="B669" s="438"/>
      <c r="C669" s="438"/>
      <c r="D669" s="437"/>
      <c r="E669" s="437"/>
      <c r="F669" s="437"/>
      <c r="G669" s="437"/>
      <c r="H669" s="437"/>
      <c r="I669" s="437"/>
      <c r="J669" s="437"/>
      <c r="K669" s="437"/>
      <c r="L669" s="437"/>
      <c r="M669" s="437"/>
      <c r="N669" s="437"/>
      <c r="O669" s="437"/>
      <c r="P669" s="437"/>
      <c r="Q669" s="437"/>
      <c r="R669" s="437"/>
      <c r="S669" s="437"/>
      <c r="T669" s="437"/>
      <c r="U669" s="437"/>
      <c r="V669" s="437"/>
      <c r="W669" s="437"/>
      <c r="X669" s="437"/>
    </row>
    <row r="670" spans="1:24" ht="15.75" customHeight="1" x14ac:dyDescent="0.35">
      <c r="A670" s="437"/>
      <c r="B670" s="438"/>
      <c r="C670" s="438"/>
      <c r="D670" s="437"/>
      <c r="E670" s="437"/>
      <c r="F670" s="437"/>
      <c r="G670" s="437"/>
      <c r="H670" s="437"/>
      <c r="I670" s="437"/>
      <c r="J670" s="437"/>
      <c r="K670" s="437"/>
      <c r="L670" s="437"/>
      <c r="M670" s="437"/>
      <c r="N670" s="437"/>
      <c r="O670" s="437"/>
      <c r="P670" s="437"/>
      <c r="Q670" s="437"/>
      <c r="R670" s="437"/>
      <c r="S670" s="437"/>
      <c r="T670" s="437"/>
      <c r="U670" s="437"/>
      <c r="V670" s="437"/>
      <c r="W670" s="437"/>
      <c r="X670" s="437"/>
    </row>
    <row r="671" spans="1:24" ht="15.75" customHeight="1" x14ac:dyDescent="0.35">
      <c r="A671" s="437"/>
      <c r="B671" s="438"/>
      <c r="C671" s="438"/>
      <c r="D671" s="437"/>
      <c r="E671" s="437"/>
      <c r="F671" s="437"/>
      <c r="G671" s="437"/>
      <c r="H671" s="437"/>
      <c r="I671" s="437"/>
      <c r="J671" s="437"/>
      <c r="K671" s="437"/>
      <c r="L671" s="437"/>
      <c r="M671" s="437"/>
      <c r="N671" s="437"/>
      <c r="O671" s="437"/>
      <c r="P671" s="437"/>
      <c r="Q671" s="437"/>
      <c r="R671" s="437"/>
      <c r="S671" s="437"/>
      <c r="T671" s="437"/>
      <c r="U671" s="437"/>
      <c r="V671" s="437"/>
      <c r="W671" s="437"/>
      <c r="X671" s="437"/>
    </row>
    <row r="672" spans="1:24" ht="15.75" customHeight="1" x14ac:dyDescent="0.35">
      <c r="A672" s="437"/>
      <c r="B672" s="438"/>
      <c r="C672" s="438"/>
      <c r="D672" s="437"/>
      <c r="E672" s="437"/>
      <c r="F672" s="437"/>
      <c r="G672" s="437"/>
      <c r="H672" s="437"/>
      <c r="I672" s="437"/>
      <c r="J672" s="437"/>
      <c r="K672" s="437"/>
      <c r="L672" s="437"/>
      <c r="M672" s="437"/>
      <c r="N672" s="437"/>
      <c r="O672" s="437"/>
      <c r="P672" s="437"/>
      <c r="Q672" s="437"/>
      <c r="R672" s="437"/>
      <c r="S672" s="437"/>
      <c r="T672" s="437"/>
      <c r="U672" s="437"/>
      <c r="V672" s="437"/>
      <c r="W672" s="437"/>
      <c r="X672" s="437"/>
    </row>
    <row r="673" spans="1:24" ht="15.75" customHeight="1" x14ac:dyDescent="0.35">
      <c r="A673" s="437"/>
      <c r="B673" s="438"/>
      <c r="C673" s="438"/>
      <c r="D673" s="437"/>
      <c r="E673" s="437"/>
      <c r="F673" s="437"/>
      <c r="G673" s="437"/>
      <c r="H673" s="437"/>
      <c r="I673" s="437"/>
      <c r="J673" s="437"/>
      <c r="K673" s="437"/>
      <c r="L673" s="437"/>
      <c r="M673" s="437"/>
      <c r="N673" s="437"/>
      <c r="O673" s="437"/>
      <c r="P673" s="437"/>
      <c r="Q673" s="437"/>
      <c r="R673" s="437"/>
      <c r="S673" s="437"/>
      <c r="T673" s="437"/>
      <c r="U673" s="437"/>
      <c r="V673" s="437"/>
      <c r="W673" s="437"/>
      <c r="X673" s="437"/>
    </row>
    <row r="674" spans="1:24" ht="15.75" customHeight="1" x14ac:dyDescent="0.35">
      <c r="A674" s="437"/>
      <c r="B674" s="438"/>
      <c r="C674" s="438"/>
      <c r="D674" s="437"/>
      <c r="E674" s="437"/>
      <c r="F674" s="437"/>
      <c r="G674" s="437"/>
      <c r="H674" s="437"/>
      <c r="I674" s="437"/>
      <c r="J674" s="437"/>
      <c r="K674" s="437"/>
      <c r="L674" s="437"/>
      <c r="M674" s="437"/>
      <c r="N674" s="437"/>
      <c r="O674" s="437"/>
      <c r="P674" s="437"/>
      <c r="Q674" s="437"/>
      <c r="R674" s="437"/>
      <c r="S674" s="437"/>
      <c r="T674" s="437"/>
      <c r="U674" s="437"/>
      <c r="V674" s="437"/>
      <c r="W674" s="437"/>
      <c r="X674" s="437"/>
    </row>
    <row r="675" spans="1:24" ht="15.75" customHeight="1" x14ac:dyDescent="0.35">
      <c r="A675" s="437"/>
      <c r="B675" s="438"/>
      <c r="C675" s="438"/>
      <c r="D675" s="437"/>
      <c r="E675" s="437"/>
      <c r="F675" s="437"/>
      <c r="G675" s="437"/>
      <c r="H675" s="437"/>
      <c r="I675" s="437"/>
      <c r="J675" s="437"/>
      <c r="K675" s="437"/>
      <c r="L675" s="437"/>
      <c r="M675" s="437"/>
      <c r="N675" s="437"/>
      <c r="O675" s="437"/>
      <c r="P675" s="437"/>
      <c r="Q675" s="437"/>
      <c r="R675" s="437"/>
      <c r="S675" s="437"/>
      <c r="T675" s="437"/>
      <c r="U675" s="437"/>
      <c r="V675" s="437"/>
      <c r="W675" s="437"/>
      <c r="X675" s="437"/>
    </row>
    <row r="676" spans="1:24" ht="15.75" customHeight="1" x14ac:dyDescent="0.35">
      <c r="A676" s="437"/>
      <c r="B676" s="438"/>
      <c r="C676" s="438"/>
      <c r="D676" s="437"/>
      <c r="E676" s="437"/>
      <c r="F676" s="437"/>
      <c r="G676" s="437"/>
      <c r="H676" s="437"/>
      <c r="I676" s="437"/>
      <c r="J676" s="437"/>
      <c r="K676" s="437"/>
      <c r="L676" s="437"/>
      <c r="M676" s="437"/>
      <c r="N676" s="437"/>
      <c r="O676" s="437"/>
      <c r="P676" s="437"/>
      <c r="Q676" s="437"/>
      <c r="R676" s="437"/>
      <c r="S676" s="437"/>
      <c r="T676" s="437"/>
      <c r="U676" s="437"/>
      <c r="V676" s="437"/>
      <c r="W676" s="437"/>
      <c r="X676" s="437"/>
    </row>
    <row r="677" spans="1:24" ht="15.75" customHeight="1" x14ac:dyDescent="0.35">
      <c r="A677" s="437"/>
      <c r="B677" s="438"/>
      <c r="C677" s="438"/>
      <c r="D677" s="437"/>
      <c r="E677" s="437"/>
      <c r="F677" s="437"/>
      <c r="G677" s="437"/>
      <c r="H677" s="437"/>
      <c r="I677" s="437"/>
      <c r="J677" s="437"/>
      <c r="K677" s="437"/>
      <c r="L677" s="437"/>
      <c r="M677" s="437"/>
      <c r="N677" s="437"/>
      <c r="O677" s="437"/>
      <c r="P677" s="437"/>
      <c r="Q677" s="437"/>
      <c r="R677" s="437"/>
      <c r="S677" s="437"/>
      <c r="T677" s="437"/>
      <c r="U677" s="437"/>
      <c r="V677" s="437"/>
      <c r="W677" s="437"/>
      <c r="X677" s="437"/>
    </row>
    <row r="678" spans="1:24" ht="15.75" customHeight="1" x14ac:dyDescent="0.35">
      <c r="A678" s="437"/>
      <c r="B678" s="438"/>
      <c r="C678" s="438"/>
      <c r="D678" s="437"/>
      <c r="E678" s="437"/>
      <c r="F678" s="437"/>
      <c r="G678" s="437"/>
      <c r="H678" s="437"/>
      <c r="I678" s="437"/>
      <c r="J678" s="437"/>
      <c r="K678" s="437"/>
      <c r="L678" s="437"/>
      <c r="M678" s="437"/>
      <c r="N678" s="437"/>
      <c r="O678" s="437"/>
      <c r="P678" s="437"/>
      <c r="Q678" s="437"/>
      <c r="R678" s="437"/>
      <c r="S678" s="437"/>
      <c r="T678" s="437"/>
      <c r="U678" s="437"/>
      <c r="V678" s="437"/>
      <c r="W678" s="437"/>
      <c r="X678" s="437"/>
    </row>
    <row r="679" spans="1:24" ht="15.75" customHeight="1" x14ac:dyDescent="0.35">
      <c r="A679" s="437"/>
      <c r="B679" s="438"/>
      <c r="C679" s="438"/>
      <c r="D679" s="437"/>
      <c r="E679" s="437"/>
      <c r="F679" s="437"/>
      <c r="G679" s="437"/>
      <c r="H679" s="437"/>
      <c r="I679" s="437"/>
      <c r="J679" s="437"/>
      <c r="K679" s="437"/>
      <c r="L679" s="437"/>
      <c r="M679" s="437"/>
      <c r="N679" s="437"/>
      <c r="O679" s="437"/>
      <c r="P679" s="437"/>
      <c r="Q679" s="437"/>
      <c r="R679" s="437"/>
      <c r="S679" s="437"/>
      <c r="T679" s="437"/>
      <c r="U679" s="437"/>
      <c r="V679" s="437"/>
      <c r="W679" s="437"/>
      <c r="X679" s="437"/>
    </row>
    <row r="680" spans="1:24" ht="15.75" customHeight="1" x14ac:dyDescent="0.35">
      <c r="A680" s="437"/>
      <c r="B680" s="438"/>
      <c r="C680" s="438"/>
      <c r="D680" s="437"/>
      <c r="E680" s="437"/>
      <c r="F680" s="437"/>
      <c r="G680" s="437"/>
      <c r="H680" s="437"/>
      <c r="I680" s="437"/>
      <c r="J680" s="437"/>
      <c r="K680" s="437"/>
      <c r="L680" s="437"/>
      <c r="M680" s="437"/>
      <c r="N680" s="437"/>
      <c r="O680" s="437"/>
      <c r="P680" s="437"/>
      <c r="Q680" s="437"/>
      <c r="R680" s="437"/>
      <c r="S680" s="437"/>
      <c r="T680" s="437"/>
      <c r="U680" s="437"/>
      <c r="V680" s="437"/>
      <c r="W680" s="437"/>
      <c r="X680" s="437"/>
    </row>
    <row r="681" spans="1:24" ht="15.75" customHeight="1" x14ac:dyDescent="0.35">
      <c r="A681" s="437"/>
      <c r="B681" s="438"/>
      <c r="C681" s="438"/>
      <c r="D681" s="437"/>
      <c r="E681" s="437"/>
      <c r="F681" s="437"/>
      <c r="G681" s="437"/>
      <c r="H681" s="437"/>
      <c r="I681" s="437"/>
      <c r="J681" s="437"/>
      <c r="K681" s="437"/>
      <c r="L681" s="437"/>
      <c r="M681" s="437"/>
      <c r="N681" s="437"/>
      <c r="O681" s="437"/>
      <c r="P681" s="437"/>
      <c r="Q681" s="437"/>
      <c r="R681" s="437"/>
      <c r="S681" s="437"/>
      <c r="T681" s="437"/>
      <c r="U681" s="437"/>
      <c r="V681" s="437"/>
      <c r="W681" s="437"/>
      <c r="X681" s="437"/>
    </row>
    <row r="682" spans="1:24" ht="15.75" customHeight="1" x14ac:dyDescent="0.35">
      <c r="A682" s="437"/>
      <c r="B682" s="438"/>
      <c r="C682" s="438"/>
      <c r="D682" s="437"/>
      <c r="E682" s="437"/>
      <c r="F682" s="437"/>
      <c r="G682" s="437"/>
      <c r="H682" s="437"/>
      <c r="I682" s="437"/>
      <c r="J682" s="437"/>
      <c r="K682" s="437"/>
      <c r="L682" s="437"/>
      <c r="M682" s="437"/>
      <c r="N682" s="437"/>
      <c r="O682" s="437"/>
      <c r="P682" s="437"/>
      <c r="Q682" s="437"/>
      <c r="R682" s="437"/>
      <c r="S682" s="437"/>
      <c r="T682" s="437"/>
      <c r="U682" s="437"/>
      <c r="V682" s="437"/>
      <c r="W682" s="437"/>
      <c r="X682" s="437"/>
    </row>
    <row r="683" spans="1:24" ht="15.75" customHeight="1" x14ac:dyDescent="0.35">
      <c r="A683" s="437"/>
      <c r="B683" s="438"/>
      <c r="C683" s="438"/>
      <c r="D683" s="437"/>
      <c r="E683" s="437"/>
      <c r="F683" s="437"/>
      <c r="G683" s="437"/>
      <c r="H683" s="437"/>
      <c r="I683" s="437"/>
      <c r="J683" s="437"/>
      <c r="K683" s="437"/>
      <c r="L683" s="437"/>
      <c r="M683" s="437"/>
      <c r="N683" s="437"/>
      <c r="O683" s="437"/>
      <c r="P683" s="437"/>
      <c r="Q683" s="437"/>
      <c r="R683" s="437"/>
      <c r="S683" s="437"/>
      <c r="T683" s="437"/>
      <c r="U683" s="437"/>
      <c r="V683" s="437"/>
      <c r="W683" s="437"/>
      <c r="X683" s="437"/>
    </row>
    <row r="684" spans="1:24" ht="15.75" customHeight="1" x14ac:dyDescent="0.35">
      <c r="A684" s="437"/>
      <c r="B684" s="438"/>
      <c r="C684" s="438"/>
      <c r="D684" s="437"/>
      <c r="E684" s="437"/>
      <c r="F684" s="437"/>
      <c r="G684" s="437"/>
      <c r="H684" s="437"/>
      <c r="I684" s="437"/>
      <c r="J684" s="437"/>
      <c r="K684" s="437"/>
      <c r="L684" s="437"/>
      <c r="M684" s="437"/>
      <c r="N684" s="437"/>
      <c r="O684" s="437"/>
      <c r="P684" s="437"/>
      <c r="Q684" s="437"/>
      <c r="R684" s="437"/>
      <c r="S684" s="437"/>
      <c r="T684" s="437"/>
      <c r="U684" s="437"/>
      <c r="V684" s="437"/>
      <c r="W684" s="437"/>
      <c r="X684" s="437"/>
    </row>
    <row r="685" spans="1:24" ht="15.75" customHeight="1" x14ac:dyDescent="0.35">
      <c r="A685" s="437"/>
      <c r="B685" s="438"/>
      <c r="C685" s="438"/>
      <c r="D685" s="437"/>
      <c r="E685" s="437"/>
      <c r="F685" s="437"/>
      <c r="G685" s="437"/>
      <c r="H685" s="437"/>
      <c r="I685" s="437"/>
      <c r="J685" s="437"/>
      <c r="K685" s="437"/>
      <c r="L685" s="437"/>
      <c r="M685" s="437"/>
      <c r="N685" s="437"/>
      <c r="O685" s="437"/>
      <c r="P685" s="437"/>
      <c r="Q685" s="437"/>
      <c r="R685" s="437"/>
      <c r="S685" s="437"/>
      <c r="T685" s="437"/>
      <c r="U685" s="437"/>
      <c r="V685" s="437"/>
      <c r="W685" s="437"/>
      <c r="X685" s="437"/>
    </row>
    <row r="686" spans="1:24" ht="15.75" customHeight="1" x14ac:dyDescent="0.35">
      <c r="A686" s="437"/>
      <c r="B686" s="438"/>
      <c r="C686" s="438"/>
      <c r="D686" s="437"/>
      <c r="E686" s="437"/>
      <c r="F686" s="437"/>
      <c r="G686" s="437"/>
      <c r="H686" s="437"/>
      <c r="I686" s="437"/>
      <c r="J686" s="437"/>
      <c r="K686" s="437"/>
      <c r="L686" s="437"/>
      <c r="M686" s="437"/>
      <c r="N686" s="437"/>
      <c r="O686" s="437"/>
      <c r="P686" s="437"/>
      <c r="Q686" s="437"/>
      <c r="R686" s="437"/>
      <c r="S686" s="437"/>
      <c r="T686" s="437"/>
      <c r="U686" s="437"/>
      <c r="V686" s="437"/>
      <c r="W686" s="437"/>
      <c r="X686" s="437"/>
    </row>
    <row r="687" spans="1:24" ht="15.75" customHeight="1" x14ac:dyDescent="0.35">
      <c r="A687" s="437"/>
      <c r="B687" s="438"/>
      <c r="C687" s="438"/>
      <c r="D687" s="437"/>
      <c r="E687" s="437"/>
      <c r="F687" s="437"/>
      <c r="G687" s="437"/>
      <c r="H687" s="437"/>
      <c r="I687" s="437"/>
      <c r="J687" s="437"/>
      <c r="K687" s="437"/>
      <c r="L687" s="437"/>
      <c r="M687" s="437"/>
      <c r="N687" s="437"/>
      <c r="O687" s="437"/>
      <c r="P687" s="437"/>
      <c r="Q687" s="437"/>
      <c r="R687" s="437"/>
      <c r="S687" s="437"/>
      <c r="T687" s="437"/>
      <c r="U687" s="437"/>
      <c r="V687" s="437"/>
      <c r="W687" s="437"/>
      <c r="X687" s="437"/>
    </row>
    <row r="688" spans="1:24" ht="15.75" customHeight="1" x14ac:dyDescent="0.35">
      <c r="A688" s="437"/>
      <c r="B688" s="438"/>
      <c r="C688" s="438"/>
      <c r="D688" s="437"/>
      <c r="E688" s="437"/>
      <c r="F688" s="437"/>
      <c r="G688" s="437"/>
      <c r="H688" s="437"/>
      <c r="I688" s="437"/>
      <c r="J688" s="437"/>
      <c r="K688" s="437"/>
      <c r="L688" s="437"/>
      <c r="M688" s="437"/>
      <c r="N688" s="437"/>
      <c r="O688" s="437"/>
      <c r="P688" s="437"/>
      <c r="Q688" s="437"/>
      <c r="R688" s="437"/>
      <c r="S688" s="437"/>
      <c r="T688" s="437"/>
      <c r="U688" s="437"/>
      <c r="V688" s="437"/>
      <c r="W688" s="437"/>
      <c r="X688" s="437"/>
    </row>
    <row r="689" spans="1:24" ht="15.75" customHeight="1" x14ac:dyDescent="0.35">
      <c r="A689" s="437"/>
      <c r="B689" s="438"/>
      <c r="C689" s="438"/>
      <c r="D689" s="437"/>
      <c r="E689" s="437"/>
      <c r="F689" s="437"/>
      <c r="G689" s="437"/>
      <c r="H689" s="437"/>
      <c r="I689" s="437"/>
      <c r="J689" s="437"/>
      <c r="K689" s="437"/>
      <c r="L689" s="437"/>
      <c r="M689" s="437"/>
      <c r="N689" s="437"/>
      <c r="O689" s="437"/>
      <c r="P689" s="437"/>
      <c r="Q689" s="437"/>
      <c r="R689" s="437"/>
      <c r="S689" s="437"/>
      <c r="T689" s="437"/>
      <c r="U689" s="437"/>
      <c r="V689" s="437"/>
      <c r="W689" s="437"/>
      <c r="X689" s="437"/>
    </row>
    <row r="690" spans="1:24" ht="15.75" customHeight="1" x14ac:dyDescent="0.35">
      <c r="A690" s="437"/>
      <c r="B690" s="438"/>
      <c r="C690" s="438"/>
      <c r="D690" s="437"/>
      <c r="E690" s="437"/>
      <c r="F690" s="437"/>
      <c r="G690" s="437"/>
      <c r="H690" s="437"/>
      <c r="I690" s="437"/>
      <c r="J690" s="437"/>
      <c r="K690" s="437"/>
      <c r="L690" s="437"/>
      <c r="M690" s="437"/>
      <c r="N690" s="437"/>
      <c r="O690" s="437"/>
      <c r="P690" s="437"/>
      <c r="Q690" s="437"/>
      <c r="R690" s="437"/>
      <c r="S690" s="437"/>
      <c r="T690" s="437"/>
      <c r="U690" s="437"/>
      <c r="V690" s="437"/>
      <c r="W690" s="437"/>
      <c r="X690" s="437"/>
    </row>
    <row r="691" spans="1:24" ht="15.75" customHeight="1" x14ac:dyDescent="0.35">
      <c r="A691" s="437"/>
      <c r="B691" s="438"/>
      <c r="C691" s="438"/>
      <c r="D691" s="437"/>
      <c r="E691" s="437"/>
      <c r="F691" s="437"/>
      <c r="G691" s="437"/>
      <c r="H691" s="437"/>
      <c r="I691" s="437"/>
      <c r="J691" s="437"/>
      <c r="K691" s="437"/>
      <c r="L691" s="437"/>
      <c r="M691" s="437"/>
      <c r="N691" s="437"/>
      <c r="O691" s="437"/>
      <c r="P691" s="437"/>
      <c r="Q691" s="437"/>
      <c r="R691" s="437"/>
      <c r="S691" s="437"/>
      <c r="T691" s="437"/>
      <c r="U691" s="437"/>
      <c r="V691" s="437"/>
      <c r="W691" s="437"/>
      <c r="X691" s="437"/>
    </row>
    <row r="692" spans="1:24" ht="15.75" customHeight="1" x14ac:dyDescent="0.35">
      <c r="A692" s="437"/>
      <c r="B692" s="438"/>
      <c r="C692" s="438"/>
      <c r="D692" s="437"/>
      <c r="E692" s="437"/>
      <c r="F692" s="437"/>
      <c r="G692" s="437"/>
      <c r="H692" s="437"/>
      <c r="I692" s="437"/>
      <c r="J692" s="437"/>
      <c r="K692" s="437"/>
      <c r="L692" s="437"/>
      <c r="M692" s="437"/>
      <c r="N692" s="437"/>
      <c r="O692" s="437"/>
      <c r="P692" s="437"/>
      <c r="Q692" s="437"/>
      <c r="R692" s="437"/>
      <c r="S692" s="437"/>
      <c r="T692" s="437"/>
      <c r="U692" s="437"/>
      <c r="V692" s="437"/>
      <c r="W692" s="437"/>
      <c r="X692" s="437"/>
    </row>
    <row r="693" spans="1:24" ht="15.75" customHeight="1" x14ac:dyDescent="0.35">
      <c r="A693" s="437"/>
      <c r="B693" s="438"/>
      <c r="C693" s="438"/>
      <c r="D693" s="437"/>
      <c r="E693" s="437"/>
      <c r="F693" s="437"/>
      <c r="G693" s="437"/>
      <c r="H693" s="437"/>
      <c r="I693" s="437"/>
      <c r="J693" s="437"/>
      <c r="K693" s="437"/>
      <c r="L693" s="437"/>
      <c r="M693" s="437"/>
      <c r="N693" s="437"/>
      <c r="O693" s="437"/>
      <c r="P693" s="437"/>
      <c r="Q693" s="437"/>
      <c r="R693" s="437"/>
      <c r="S693" s="437"/>
      <c r="T693" s="437"/>
      <c r="U693" s="437"/>
      <c r="V693" s="437"/>
      <c r="W693" s="437"/>
      <c r="X693" s="437"/>
    </row>
    <row r="694" spans="1:24" ht="15.75" customHeight="1" x14ac:dyDescent="0.35">
      <c r="A694" s="437"/>
      <c r="B694" s="438"/>
      <c r="C694" s="438"/>
      <c r="D694" s="437"/>
      <c r="E694" s="437"/>
      <c r="F694" s="437"/>
      <c r="G694" s="437"/>
      <c r="H694" s="437"/>
      <c r="I694" s="437"/>
      <c r="J694" s="437"/>
      <c r="K694" s="437"/>
      <c r="L694" s="437"/>
      <c r="M694" s="437"/>
      <c r="N694" s="437"/>
      <c r="O694" s="437"/>
      <c r="P694" s="437"/>
      <c r="Q694" s="437"/>
      <c r="R694" s="437"/>
      <c r="S694" s="437"/>
      <c r="T694" s="437"/>
      <c r="U694" s="437"/>
      <c r="V694" s="437"/>
      <c r="W694" s="437"/>
      <c r="X694" s="437"/>
    </row>
    <row r="695" spans="1:24" ht="15.75" customHeight="1" x14ac:dyDescent="0.35">
      <c r="A695" s="437"/>
      <c r="B695" s="438"/>
      <c r="C695" s="438"/>
      <c r="D695" s="437"/>
      <c r="E695" s="437"/>
      <c r="F695" s="437"/>
      <c r="G695" s="437"/>
      <c r="H695" s="437"/>
      <c r="I695" s="437"/>
      <c r="J695" s="437"/>
      <c r="K695" s="437"/>
      <c r="L695" s="437"/>
      <c r="M695" s="437"/>
      <c r="N695" s="437"/>
      <c r="O695" s="437"/>
      <c r="P695" s="437"/>
      <c r="Q695" s="437"/>
      <c r="R695" s="437"/>
      <c r="S695" s="437"/>
      <c r="T695" s="437"/>
      <c r="U695" s="437"/>
      <c r="V695" s="437"/>
      <c r="W695" s="437"/>
      <c r="X695" s="437"/>
    </row>
    <row r="696" spans="1:24" ht="15.75" customHeight="1" x14ac:dyDescent="0.35">
      <c r="A696" s="437"/>
      <c r="B696" s="438"/>
      <c r="C696" s="438"/>
      <c r="D696" s="437"/>
      <c r="E696" s="437"/>
      <c r="F696" s="437"/>
      <c r="G696" s="437"/>
      <c r="H696" s="437"/>
      <c r="I696" s="437"/>
      <c r="J696" s="437"/>
      <c r="K696" s="437"/>
      <c r="L696" s="437"/>
      <c r="M696" s="437"/>
      <c r="N696" s="437"/>
      <c r="O696" s="437"/>
      <c r="P696" s="437"/>
      <c r="Q696" s="437"/>
      <c r="R696" s="437"/>
      <c r="S696" s="437"/>
      <c r="T696" s="437"/>
      <c r="U696" s="437"/>
      <c r="V696" s="437"/>
      <c r="W696" s="437"/>
      <c r="X696" s="437"/>
    </row>
    <row r="697" spans="1:24" ht="15.75" customHeight="1" x14ac:dyDescent="0.35">
      <c r="A697" s="437"/>
      <c r="B697" s="438"/>
      <c r="C697" s="438"/>
      <c r="D697" s="437"/>
      <c r="E697" s="437"/>
      <c r="F697" s="437"/>
      <c r="G697" s="437"/>
      <c r="H697" s="437"/>
      <c r="I697" s="437"/>
      <c r="J697" s="437"/>
      <c r="K697" s="437"/>
      <c r="L697" s="437"/>
      <c r="M697" s="437"/>
      <c r="N697" s="437"/>
      <c r="O697" s="437"/>
      <c r="P697" s="437"/>
      <c r="Q697" s="437"/>
      <c r="R697" s="437"/>
      <c r="S697" s="437"/>
      <c r="T697" s="437"/>
      <c r="U697" s="437"/>
      <c r="V697" s="437"/>
      <c r="W697" s="437"/>
      <c r="X697" s="437"/>
    </row>
    <row r="698" spans="1:24" ht="15.75" customHeight="1" x14ac:dyDescent="0.35">
      <c r="A698" s="437"/>
      <c r="B698" s="438"/>
      <c r="C698" s="438"/>
      <c r="D698" s="437"/>
      <c r="E698" s="437"/>
      <c r="F698" s="437"/>
      <c r="G698" s="437"/>
      <c r="H698" s="437"/>
      <c r="I698" s="437"/>
      <c r="J698" s="437"/>
      <c r="K698" s="437"/>
      <c r="L698" s="437"/>
      <c r="M698" s="437"/>
      <c r="N698" s="437"/>
      <c r="O698" s="437"/>
      <c r="P698" s="437"/>
      <c r="Q698" s="437"/>
      <c r="R698" s="437"/>
      <c r="S698" s="437"/>
      <c r="T698" s="437"/>
      <c r="U698" s="437"/>
      <c r="V698" s="437"/>
      <c r="W698" s="437"/>
      <c r="X698" s="437"/>
    </row>
    <row r="699" spans="1:24" ht="15.75" customHeight="1" x14ac:dyDescent="0.35">
      <c r="A699" s="437"/>
      <c r="B699" s="438"/>
      <c r="C699" s="438"/>
      <c r="D699" s="437"/>
      <c r="E699" s="437"/>
      <c r="F699" s="437"/>
      <c r="G699" s="437"/>
      <c r="H699" s="437"/>
      <c r="I699" s="437"/>
      <c r="J699" s="437"/>
      <c r="K699" s="437"/>
      <c r="L699" s="437"/>
      <c r="M699" s="437"/>
      <c r="N699" s="437"/>
      <c r="O699" s="437"/>
      <c r="P699" s="437"/>
      <c r="Q699" s="437"/>
      <c r="R699" s="437"/>
      <c r="S699" s="437"/>
      <c r="T699" s="437"/>
      <c r="U699" s="437"/>
      <c r="V699" s="437"/>
      <c r="W699" s="437"/>
      <c r="X699" s="437"/>
    </row>
    <row r="700" spans="1:24" ht="15.75" customHeight="1" x14ac:dyDescent="0.35">
      <c r="A700" s="437"/>
      <c r="B700" s="438"/>
      <c r="C700" s="438"/>
      <c r="D700" s="437"/>
      <c r="E700" s="437"/>
      <c r="F700" s="437"/>
      <c r="G700" s="437"/>
      <c r="H700" s="437"/>
      <c r="I700" s="437"/>
      <c r="J700" s="437"/>
      <c r="K700" s="437"/>
      <c r="L700" s="437"/>
      <c r="M700" s="437"/>
      <c r="N700" s="437"/>
      <c r="O700" s="437"/>
      <c r="P700" s="437"/>
      <c r="Q700" s="437"/>
      <c r="R700" s="437"/>
      <c r="S700" s="437"/>
      <c r="T700" s="437"/>
      <c r="U700" s="437"/>
      <c r="V700" s="437"/>
      <c r="W700" s="437"/>
      <c r="X700" s="437"/>
    </row>
    <row r="701" spans="1:24" ht="15.75" customHeight="1" x14ac:dyDescent="0.35">
      <c r="A701" s="437"/>
      <c r="B701" s="438"/>
      <c r="C701" s="438"/>
      <c r="D701" s="437"/>
      <c r="E701" s="437"/>
      <c r="F701" s="437"/>
      <c r="G701" s="437"/>
      <c r="H701" s="437"/>
      <c r="I701" s="437"/>
      <c r="J701" s="437"/>
      <c r="K701" s="437"/>
      <c r="L701" s="437"/>
      <c r="M701" s="437"/>
      <c r="N701" s="437"/>
      <c r="O701" s="437"/>
      <c r="P701" s="437"/>
      <c r="Q701" s="437"/>
      <c r="R701" s="437"/>
      <c r="S701" s="437"/>
      <c r="T701" s="437"/>
      <c r="U701" s="437"/>
      <c r="V701" s="437"/>
      <c r="W701" s="437"/>
      <c r="X701" s="437"/>
    </row>
    <row r="702" spans="1:24" ht="15.75" customHeight="1" x14ac:dyDescent="0.35">
      <c r="A702" s="437"/>
      <c r="B702" s="438"/>
      <c r="C702" s="438"/>
      <c r="D702" s="437"/>
      <c r="E702" s="437"/>
      <c r="F702" s="437"/>
      <c r="G702" s="437"/>
      <c r="H702" s="437"/>
      <c r="I702" s="437"/>
      <c r="J702" s="437"/>
      <c r="K702" s="437"/>
      <c r="L702" s="437"/>
      <c r="M702" s="437"/>
      <c r="N702" s="437"/>
      <c r="O702" s="437"/>
      <c r="P702" s="437"/>
      <c r="Q702" s="437"/>
      <c r="R702" s="437"/>
      <c r="S702" s="437"/>
      <c r="T702" s="437"/>
      <c r="U702" s="437"/>
      <c r="V702" s="437"/>
      <c r="W702" s="437"/>
      <c r="X702" s="437"/>
    </row>
    <row r="703" spans="1:24" ht="15.75" customHeight="1" x14ac:dyDescent="0.35">
      <c r="A703" s="437"/>
      <c r="B703" s="438"/>
      <c r="C703" s="438"/>
      <c r="D703" s="437"/>
      <c r="E703" s="437"/>
      <c r="F703" s="437"/>
      <c r="G703" s="437"/>
      <c r="H703" s="437"/>
      <c r="I703" s="437"/>
      <c r="J703" s="437"/>
      <c r="K703" s="437"/>
      <c r="L703" s="437"/>
      <c r="M703" s="437"/>
      <c r="N703" s="437"/>
      <c r="O703" s="437"/>
      <c r="P703" s="437"/>
      <c r="Q703" s="437"/>
      <c r="R703" s="437"/>
      <c r="S703" s="437"/>
      <c r="T703" s="437"/>
      <c r="U703" s="437"/>
      <c r="V703" s="437"/>
      <c r="W703" s="437"/>
      <c r="X703" s="437"/>
    </row>
    <row r="704" spans="1:24" ht="15.75" customHeight="1" x14ac:dyDescent="0.35">
      <c r="A704" s="437"/>
      <c r="B704" s="438"/>
      <c r="C704" s="438"/>
      <c r="D704" s="437"/>
      <c r="E704" s="437"/>
      <c r="F704" s="437"/>
      <c r="G704" s="437"/>
      <c r="H704" s="437"/>
      <c r="I704" s="437"/>
      <c r="J704" s="437"/>
      <c r="K704" s="437"/>
      <c r="L704" s="437"/>
      <c r="M704" s="437"/>
      <c r="N704" s="437"/>
      <c r="O704" s="437"/>
      <c r="P704" s="437"/>
      <c r="Q704" s="437"/>
      <c r="R704" s="437"/>
      <c r="S704" s="437"/>
      <c r="T704" s="437"/>
      <c r="U704" s="437"/>
      <c r="V704" s="437"/>
      <c r="W704" s="437"/>
      <c r="X704" s="437"/>
    </row>
    <row r="705" spans="1:24" ht="15.75" customHeight="1" x14ac:dyDescent="0.35">
      <c r="A705" s="437"/>
      <c r="B705" s="438"/>
      <c r="C705" s="438"/>
      <c r="D705" s="437"/>
      <c r="E705" s="437"/>
      <c r="F705" s="437"/>
      <c r="G705" s="437"/>
      <c r="H705" s="437"/>
      <c r="I705" s="437"/>
      <c r="J705" s="437"/>
      <c r="K705" s="437"/>
      <c r="L705" s="437"/>
      <c r="M705" s="437"/>
      <c r="N705" s="437"/>
      <c r="O705" s="437"/>
      <c r="P705" s="437"/>
      <c r="Q705" s="437"/>
      <c r="R705" s="437"/>
      <c r="S705" s="437"/>
      <c r="T705" s="437"/>
      <c r="U705" s="437"/>
      <c r="V705" s="437"/>
      <c r="W705" s="437"/>
      <c r="X705" s="437"/>
    </row>
    <row r="706" spans="1:24" ht="15.75" customHeight="1" x14ac:dyDescent="0.35">
      <c r="A706" s="437"/>
      <c r="B706" s="438"/>
      <c r="C706" s="438"/>
      <c r="D706" s="437"/>
      <c r="E706" s="437"/>
      <c r="F706" s="437"/>
      <c r="G706" s="437"/>
      <c r="H706" s="437"/>
      <c r="I706" s="437"/>
      <c r="J706" s="437"/>
      <c r="K706" s="437"/>
      <c r="L706" s="437"/>
      <c r="M706" s="437"/>
      <c r="N706" s="437"/>
      <c r="O706" s="437"/>
      <c r="P706" s="437"/>
      <c r="Q706" s="437"/>
      <c r="R706" s="437"/>
      <c r="S706" s="437"/>
      <c r="T706" s="437"/>
      <c r="U706" s="437"/>
      <c r="V706" s="437"/>
      <c r="W706" s="437"/>
      <c r="X706" s="437"/>
    </row>
    <row r="707" spans="1:24" ht="15.75" customHeight="1" x14ac:dyDescent="0.35">
      <c r="A707" s="437"/>
      <c r="B707" s="438"/>
      <c r="C707" s="438"/>
      <c r="D707" s="437"/>
      <c r="E707" s="437"/>
      <c r="F707" s="437"/>
      <c r="G707" s="437"/>
      <c r="H707" s="437"/>
      <c r="I707" s="437"/>
      <c r="J707" s="437"/>
      <c r="K707" s="437"/>
      <c r="L707" s="437"/>
      <c r="M707" s="437"/>
      <c r="N707" s="437"/>
      <c r="O707" s="437"/>
      <c r="P707" s="437"/>
      <c r="Q707" s="437"/>
      <c r="R707" s="437"/>
      <c r="S707" s="437"/>
      <c r="T707" s="437"/>
      <c r="U707" s="437"/>
      <c r="V707" s="437"/>
      <c r="W707" s="437"/>
      <c r="X707" s="437"/>
    </row>
    <row r="708" spans="1:24" ht="15.75" customHeight="1" x14ac:dyDescent="0.35">
      <c r="A708" s="437"/>
      <c r="B708" s="438"/>
      <c r="C708" s="438"/>
      <c r="D708" s="437"/>
      <c r="E708" s="437"/>
      <c r="F708" s="437"/>
      <c r="G708" s="437"/>
      <c r="H708" s="437"/>
      <c r="I708" s="437"/>
      <c r="J708" s="437"/>
      <c r="K708" s="437"/>
      <c r="L708" s="437"/>
      <c r="M708" s="437"/>
      <c r="N708" s="437"/>
      <c r="O708" s="437"/>
      <c r="P708" s="437"/>
      <c r="Q708" s="437"/>
      <c r="R708" s="437"/>
      <c r="S708" s="437"/>
      <c r="T708" s="437"/>
      <c r="U708" s="437"/>
      <c r="V708" s="437"/>
      <c r="W708" s="437"/>
      <c r="X708" s="437"/>
    </row>
    <row r="709" spans="1:24" ht="15.75" customHeight="1" x14ac:dyDescent="0.35">
      <c r="A709" s="437"/>
      <c r="B709" s="438"/>
      <c r="C709" s="438"/>
      <c r="D709" s="437"/>
      <c r="E709" s="437"/>
      <c r="F709" s="437"/>
      <c r="G709" s="437"/>
      <c r="H709" s="437"/>
      <c r="I709" s="437"/>
      <c r="J709" s="437"/>
      <c r="K709" s="437"/>
      <c r="L709" s="437"/>
      <c r="M709" s="437"/>
      <c r="N709" s="437"/>
      <c r="O709" s="437"/>
      <c r="P709" s="437"/>
      <c r="Q709" s="437"/>
      <c r="R709" s="437"/>
      <c r="S709" s="437"/>
      <c r="T709" s="437"/>
      <c r="U709" s="437"/>
      <c r="V709" s="437"/>
      <c r="W709" s="437"/>
      <c r="X709" s="437"/>
    </row>
    <row r="710" spans="1:24" ht="15.75" customHeight="1" x14ac:dyDescent="0.35">
      <c r="A710" s="437"/>
      <c r="B710" s="438"/>
      <c r="C710" s="438"/>
      <c r="D710" s="437"/>
      <c r="E710" s="437"/>
      <c r="F710" s="437"/>
      <c r="G710" s="437"/>
      <c r="H710" s="437"/>
      <c r="I710" s="437"/>
      <c r="J710" s="437"/>
      <c r="K710" s="437"/>
      <c r="L710" s="437"/>
      <c r="M710" s="437"/>
      <c r="N710" s="437"/>
      <c r="O710" s="437"/>
      <c r="P710" s="437"/>
      <c r="Q710" s="437"/>
      <c r="R710" s="437"/>
      <c r="S710" s="437"/>
      <c r="T710" s="437"/>
      <c r="U710" s="437"/>
      <c r="V710" s="437"/>
      <c r="W710" s="437"/>
      <c r="X710" s="437"/>
    </row>
    <row r="711" spans="1:24" ht="15.75" customHeight="1" x14ac:dyDescent="0.35">
      <c r="A711" s="437"/>
      <c r="B711" s="438"/>
      <c r="C711" s="438"/>
      <c r="D711" s="437"/>
      <c r="E711" s="437"/>
      <c r="F711" s="437"/>
      <c r="G711" s="437"/>
      <c r="H711" s="437"/>
      <c r="I711" s="437"/>
      <c r="J711" s="437"/>
      <c r="K711" s="437"/>
      <c r="L711" s="437"/>
      <c r="M711" s="437"/>
      <c r="N711" s="437"/>
      <c r="O711" s="437"/>
      <c r="P711" s="437"/>
      <c r="Q711" s="437"/>
      <c r="R711" s="437"/>
      <c r="S711" s="437"/>
      <c r="T711" s="437"/>
      <c r="U711" s="437"/>
      <c r="V711" s="437"/>
      <c r="W711" s="437"/>
      <c r="X711" s="437"/>
    </row>
    <row r="712" spans="1:24" ht="15.75" customHeight="1" x14ac:dyDescent="0.35">
      <c r="A712" s="437"/>
      <c r="B712" s="438"/>
      <c r="C712" s="438"/>
      <c r="D712" s="437"/>
      <c r="E712" s="437"/>
      <c r="F712" s="437"/>
      <c r="G712" s="437"/>
      <c r="H712" s="437"/>
      <c r="I712" s="437"/>
      <c r="J712" s="437"/>
      <c r="K712" s="437"/>
      <c r="L712" s="437"/>
      <c r="M712" s="437"/>
      <c r="N712" s="437"/>
      <c r="O712" s="437"/>
      <c r="P712" s="437"/>
      <c r="Q712" s="437"/>
      <c r="R712" s="437"/>
      <c r="S712" s="437"/>
      <c r="T712" s="437"/>
      <c r="U712" s="437"/>
      <c r="V712" s="437"/>
      <c r="W712" s="437"/>
      <c r="X712" s="437"/>
    </row>
    <row r="713" spans="1:24" ht="15.75" customHeight="1" x14ac:dyDescent="0.35">
      <c r="A713" s="437"/>
      <c r="B713" s="438"/>
      <c r="C713" s="438"/>
      <c r="D713" s="437"/>
      <c r="E713" s="437"/>
      <c r="F713" s="437"/>
      <c r="G713" s="437"/>
      <c r="H713" s="437"/>
      <c r="I713" s="437"/>
      <c r="J713" s="437"/>
      <c r="K713" s="437"/>
      <c r="L713" s="437"/>
      <c r="M713" s="437"/>
      <c r="N713" s="437"/>
      <c r="O713" s="437"/>
      <c r="P713" s="437"/>
      <c r="Q713" s="437"/>
      <c r="R713" s="437"/>
      <c r="S713" s="437"/>
      <c r="T713" s="437"/>
      <c r="U713" s="437"/>
      <c r="V713" s="437"/>
      <c r="W713" s="437"/>
      <c r="X713" s="437"/>
    </row>
    <row r="714" spans="1:24" ht="15.75" customHeight="1" x14ac:dyDescent="0.35">
      <c r="A714" s="437"/>
      <c r="B714" s="438"/>
      <c r="C714" s="438"/>
      <c r="D714" s="437"/>
      <c r="E714" s="437"/>
      <c r="F714" s="437"/>
      <c r="G714" s="437"/>
      <c r="H714" s="437"/>
      <c r="I714" s="437"/>
      <c r="J714" s="437"/>
      <c r="K714" s="437"/>
      <c r="L714" s="437"/>
      <c r="M714" s="437"/>
      <c r="N714" s="437"/>
      <c r="O714" s="437"/>
      <c r="P714" s="437"/>
      <c r="Q714" s="437"/>
      <c r="R714" s="437"/>
      <c r="S714" s="437"/>
      <c r="T714" s="437"/>
      <c r="U714" s="437"/>
      <c r="V714" s="437"/>
      <c r="W714" s="437"/>
      <c r="X714" s="437"/>
    </row>
    <row r="715" spans="1:24" ht="15.75" customHeight="1" x14ac:dyDescent="0.35">
      <c r="A715" s="437"/>
      <c r="B715" s="438"/>
      <c r="C715" s="438"/>
      <c r="D715" s="437"/>
      <c r="E715" s="437"/>
      <c r="F715" s="437"/>
      <c r="G715" s="437"/>
      <c r="H715" s="437"/>
      <c r="I715" s="437"/>
      <c r="J715" s="437"/>
      <c r="K715" s="437"/>
      <c r="L715" s="437"/>
      <c r="M715" s="437"/>
      <c r="N715" s="437"/>
      <c r="O715" s="437"/>
      <c r="P715" s="437"/>
      <c r="Q715" s="437"/>
      <c r="R715" s="437"/>
      <c r="S715" s="437"/>
      <c r="T715" s="437"/>
      <c r="U715" s="437"/>
      <c r="V715" s="437"/>
      <c r="W715" s="437"/>
      <c r="X715" s="437"/>
    </row>
    <row r="716" spans="1:24" ht="15.75" customHeight="1" x14ac:dyDescent="0.35">
      <c r="A716" s="437"/>
      <c r="B716" s="438"/>
      <c r="C716" s="438"/>
      <c r="D716" s="437"/>
      <c r="E716" s="437"/>
      <c r="F716" s="437"/>
      <c r="G716" s="437"/>
      <c r="H716" s="437"/>
      <c r="I716" s="437"/>
      <c r="J716" s="437"/>
      <c r="K716" s="437"/>
      <c r="L716" s="437"/>
      <c r="M716" s="437"/>
      <c r="N716" s="437"/>
      <c r="O716" s="437"/>
      <c r="P716" s="437"/>
      <c r="Q716" s="437"/>
      <c r="R716" s="437"/>
      <c r="S716" s="437"/>
      <c r="T716" s="437"/>
      <c r="U716" s="437"/>
      <c r="V716" s="437"/>
      <c r="W716" s="437"/>
      <c r="X716" s="437"/>
    </row>
    <row r="717" spans="1:24" ht="15.75" customHeight="1" x14ac:dyDescent="0.35">
      <c r="A717" s="437"/>
      <c r="B717" s="438"/>
      <c r="C717" s="438"/>
      <c r="D717" s="437"/>
      <c r="E717" s="437"/>
      <c r="F717" s="437"/>
      <c r="G717" s="437"/>
      <c r="H717" s="437"/>
      <c r="I717" s="437"/>
      <c r="J717" s="437"/>
      <c r="K717" s="437"/>
      <c r="L717" s="437"/>
      <c r="M717" s="437"/>
      <c r="N717" s="437"/>
      <c r="O717" s="437"/>
      <c r="P717" s="437"/>
      <c r="Q717" s="437"/>
      <c r="R717" s="437"/>
      <c r="S717" s="437"/>
      <c r="T717" s="437"/>
      <c r="U717" s="437"/>
      <c r="V717" s="437"/>
      <c r="W717" s="437"/>
      <c r="X717" s="437"/>
    </row>
    <row r="718" spans="1:24" ht="15.75" customHeight="1" x14ac:dyDescent="0.35">
      <c r="A718" s="437"/>
      <c r="B718" s="438"/>
      <c r="C718" s="438"/>
      <c r="D718" s="437"/>
      <c r="E718" s="437"/>
      <c r="F718" s="437"/>
      <c r="G718" s="437"/>
      <c r="H718" s="437"/>
      <c r="I718" s="437"/>
      <c r="J718" s="437"/>
      <c r="K718" s="437"/>
      <c r="L718" s="437"/>
      <c r="M718" s="437"/>
      <c r="N718" s="437"/>
      <c r="O718" s="437"/>
      <c r="P718" s="437"/>
      <c r="Q718" s="437"/>
      <c r="R718" s="437"/>
      <c r="S718" s="437"/>
      <c r="T718" s="437"/>
      <c r="U718" s="437"/>
      <c r="V718" s="437"/>
      <c r="W718" s="437"/>
      <c r="X718" s="437"/>
    </row>
    <row r="719" spans="1:24" ht="15.75" customHeight="1" x14ac:dyDescent="0.35">
      <c r="A719" s="437"/>
      <c r="B719" s="438"/>
      <c r="C719" s="438"/>
      <c r="D719" s="437"/>
      <c r="E719" s="437"/>
      <c r="F719" s="437"/>
      <c r="G719" s="437"/>
      <c r="H719" s="437"/>
      <c r="I719" s="437"/>
      <c r="J719" s="437"/>
      <c r="K719" s="437"/>
      <c r="L719" s="437"/>
      <c r="M719" s="437"/>
      <c r="N719" s="437"/>
      <c r="O719" s="437"/>
      <c r="P719" s="437"/>
      <c r="Q719" s="437"/>
      <c r="R719" s="437"/>
      <c r="S719" s="437"/>
      <c r="T719" s="437"/>
      <c r="U719" s="437"/>
      <c r="V719" s="437"/>
      <c r="W719" s="437"/>
      <c r="X719" s="437"/>
    </row>
    <row r="720" spans="1:24" ht="15.75" customHeight="1" x14ac:dyDescent="0.35">
      <c r="A720" s="437"/>
      <c r="B720" s="438"/>
      <c r="C720" s="438"/>
      <c r="D720" s="437"/>
      <c r="E720" s="437"/>
      <c r="F720" s="437"/>
      <c r="G720" s="437"/>
      <c r="H720" s="437"/>
      <c r="I720" s="437"/>
      <c r="J720" s="437"/>
      <c r="K720" s="437"/>
      <c r="L720" s="437"/>
      <c r="M720" s="437"/>
      <c r="N720" s="437"/>
      <c r="O720" s="437"/>
      <c r="P720" s="437"/>
      <c r="Q720" s="437"/>
      <c r="R720" s="437"/>
      <c r="S720" s="437"/>
      <c r="T720" s="437"/>
      <c r="U720" s="437"/>
      <c r="V720" s="437"/>
      <c r="W720" s="437"/>
      <c r="X720" s="437"/>
    </row>
    <row r="721" spans="1:24" ht="15.75" customHeight="1" x14ac:dyDescent="0.35">
      <c r="A721" s="437"/>
      <c r="B721" s="438"/>
      <c r="C721" s="438"/>
      <c r="D721" s="437"/>
      <c r="E721" s="437"/>
      <c r="F721" s="437"/>
      <c r="G721" s="437"/>
      <c r="H721" s="437"/>
      <c r="I721" s="437"/>
      <c r="J721" s="437"/>
      <c r="K721" s="437"/>
      <c r="L721" s="437"/>
      <c r="M721" s="437"/>
      <c r="N721" s="437"/>
      <c r="O721" s="437"/>
      <c r="P721" s="437"/>
      <c r="Q721" s="437"/>
      <c r="R721" s="437"/>
      <c r="S721" s="437"/>
      <c r="T721" s="437"/>
      <c r="U721" s="437"/>
      <c r="V721" s="437"/>
      <c r="W721" s="437"/>
      <c r="X721" s="437"/>
    </row>
    <row r="722" spans="1:24" ht="15.75" customHeight="1" x14ac:dyDescent="0.35">
      <c r="A722" s="437"/>
      <c r="B722" s="438"/>
      <c r="C722" s="438"/>
      <c r="D722" s="437"/>
      <c r="E722" s="437"/>
      <c r="F722" s="437"/>
      <c r="G722" s="437"/>
      <c r="H722" s="437"/>
      <c r="I722" s="437"/>
      <c r="J722" s="437"/>
      <c r="K722" s="437"/>
      <c r="L722" s="437"/>
      <c r="M722" s="437"/>
      <c r="N722" s="437"/>
      <c r="O722" s="437"/>
      <c r="P722" s="437"/>
      <c r="Q722" s="437"/>
      <c r="R722" s="437"/>
      <c r="S722" s="437"/>
      <c r="T722" s="437"/>
      <c r="U722" s="437"/>
      <c r="V722" s="437"/>
      <c r="W722" s="437"/>
      <c r="X722" s="437"/>
    </row>
    <row r="723" spans="1:24" ht="15.75" customHeight="1" x14ac:dyDescent="0.35">
      <c r="A723" s="437"/>
      <c r="B723" s="438"/>
      <c r="C723" s="438"/>
      <c r="D723" s="437"/>
      <c r="E723" s="437"/>
      <c r="F723" s="437"/>
      <c r="G723" s="437"/>
      <c r="H723" s="437"/>
      <c r="I723" s="437"/>
      <c r="J723" s="437"/>
      <c r="K723" s="437"/>
      <c r="L723" s="437"/>
      <c r="M723" s="437"/>
      <c r="N723" s="437"/>
      <c r="O723" s="437"/>
      <c r="P723" s="437"/>
      <c r="Q723" s="437"/>
      <c r="R723" s="437"/>
      <c r="S723" s="437"/>
      <c r="T723" s="437"/>
      <c r="U723" s="437"/>
      <c r="V723" s="437"/>
      <c r="W723" s="437"/>
      <c r="X723" s="437"/>
    </row>
    <row r="724" spans="1:24" ht="15.75" customHeight="1" x14ac:dyDescent="0.35">
      <c r="A724" s="437"/>
      <c r="B724" s="438"/>
      <c r="C724" s="438"/>
      <c r="D724" s="437"/>
      <c r="E724" s="437"/>
      <c r="F724" s="437"/>
      <c r="G724" s="437"/>
      <c r="H724" s="437"/>
      <c r="I724" s="437"/>
      <c r="J724" s="437"/>
      <c r="K724" s="437"/>
      <c r="L724" s="437"/>
      <c r="M724" s="437"/>
      <c r="N724" s="437"/>
      <c r="O724" s="437"/>
      <c r="P724" s="437"/>
      <c r="Q724" s="437"/>
      <c r="R724" s="437"/>
      <c r="S724" s="437"/>
      <c r="T724" s="437"/>
      <c r="U724" s="437"/>
      <c r="V724" s="437"/>
      <c r="W724" s="437"/>
      <c r="X724" s="437"/>
    </row>
    <row r="725" spans="1:24" ht="15.75" customHeight="1" x14ac:dyDescent="0.35">
      <c r="A725" s="437"/>
      <c r="B725" s="438"/>
      <c r="C725" s="438"/>
      <c r="D725" s="437"/>
      <c r="E725" s="437"/>
      <c r="F725" s="437"/>
      <c r="G725" s="437"/>
      <c r="H725" s="437"/>
      <c r="I725" s="437"/>
      <c r="J725" s="437"/>
      <c r="K725" s="437"/>
      <c r="L725" s="437"/>
      <c r="M725" s="437"/>
      <c r="N725" s="437"/>
      <c r="O725" s="437"/>
      <c r="P725" s="437"/>
      <c r="Q725" s="437"/>
      <c r="R725" s="437"/>
      <c r="S725" s="437"/>
      <c r="T725" s="437"/>
      <c r="U725" s="437"/>
      <c r="V725" s="437"/>
      <c r="W725" s="437"/>
      <c r="X725" s="437"/>
    </row>
    <row r="726" spans="1:24" ht="15.75" customHeight="1" x14ac:dyDescent="0.35">
      <c r="A726" s="437"/>
      <c r="B726" s="438"/>
      <c r="C726" s="438"/>
      <c r="D726" s="437"/>
      <c r="E726" s="437"/>
      <c r="F726" s="437"/>
      <c r="G726" s="437"/>
      <c r="H726" s="437"/>
      <c r="I726" s="437"/>
      <c r="J726" s="437"/>
      <c r="K726" s="437"/>
      <c r="L726" s="437"/>
      <c r="M726" s="437"/>
      <c r="N726" s="437"/>
      <c r="O726" s="437"/>
      <c r="P726" s="437"/>
      <c r="Q726" s="437"/>
      <c r="R726" s="437"/>
      <c r="S726" s="437"/>
      <c r="T726" s="437"/>
      <c r="U726" s="437"/>
      <c r="V726" s="437"/>
      <c r="W726" s="437"/>
      <c r="X726" s="437"/>
    </row>
    <row r="727" spans="1:24" ht="15.75" customHeight="1" x14ac:dyDescent="0.35">
      <c r="A727" s="437"/>
      <c r="B727" s="438"/>
      <c r="C727" s="438"/>
      <c r="D727" s="437"/>
      <c r="E727" s="437"/>
      <c r="F727" s="437"/>
      <c r="G727" s="437"/>
      <c r="H727" s="437"/>
      <c r="I727" s="437"/>
      <c r="J727" s="437"/>
      <c r="K727" s="437"/>
      <c r="L727" s="437"/>
      <c r="M727" s="437"/>
      <c r="N727" s="437"/>
      <c r="O727" s="437"/>
      <c r="P727" s="437"/>
      <c r="Q727" s="437"/>
      <c r="R727" s="437"/>
      <c r="S727" s="437"/>
      <c r="T727" s="437"/>
      <c r="U727" s="437"/>
      <c r="V727" s="437"/>
      <c r="W727" s="437"/>
      <c r="X727" s="437"/>
    </row>
    <row r="728" spans="1:24" ht="15.75" customHeight="1" x14ac:dyDescent="0.35">
      <c r="A728" s="437"/>
      <c r="B728" s="438"/>
      <c r="C728" s="438"/>
      <c r="D728" s="437"/>
      <c r="E728" s="437"/>
      <c r="F728" s="437"/>
      <c r="G728" s="437"/>
      <c r="H728" s="437"/>
      <c r="I728" s="437"/>
      <c r="J728" s="437"/>
      <c r="K728" s="437"/>
      <c r="L728" s="437"/>
      <c r="M728" s="437"/>
      <c r="N728" s="437"/>
      <c r="O728" s="437"/>
      <c r="P728" s="437"/>
      <c r="Q728" s="437"/>
      <c r="R728" s="437"/>
      <c r="S728" s="437"/>
      <c r="T728" s="437"/>
      <c r="U728" s="437"/>
      <c r="V728" s="437"/>
      <c r="W728" s="437"/>
      <c r="X728" s="437"/>
    </row>
    <row r="729" spans="1:24" ht="15.75" customHeight="1" x14ac:dyDescent="0.35">
      <c r="A729" s="437"/>
      <c r="B729" s="438"/>
      <c r="C729" s="438"/>
      <c r="D729" s="437"/>
      <c r="E729" s="437"/>
      <c r="F729" s="437"/>
      <c r="G729" s="437"/>
      <c r="H729" s="437"/>
      <c r="I729" s="437"/>
      <c r="J729" s="437"/>
      <c r="K729" s="437"/>
      <c r="L729" s="437"/>
      <c r="M729" s="437"/>
      <c r="N729" s="437"/>
      <c r="O729" s="437"/>
      <c r="P729" s="437"/>
      <c r="Q729" s="437"/>
      <c r="R729" s="437"/>
      <c r="S729" s="437"/>
      <c r="T729" s="437"/>
      <c r="U729" s="437"/>
      <c r="V729" s="437"/>
      <c r="W729" s="437"/>
      <c r="X729" s="437"/>
    </row>
    <row r="730" spans="1:24" ht="15.75" customHeight="1" x14ac:dyDescent="0.35">
      <c r="A730" s="437"/>
      <c r="B730" s="438"/>
      <c r="C730" s="438"/>
      <c r="D730" s="437"/>
      <c r="E730" s="437"/>
      <c r="F730" s="437"/>
      <c r="G730" s="437"/>
      <c r="H730" s="437"/>
      <c r="I730" s="437"/>
      <c r="J730" s="437"/>
      <c r="K730" s="437"/>
      <c r="L730" s="437"/>
      <c r="M730" s="437"/>
      <c r="N730" s="437"/>
      <c r="O730" s="437"/>
      <c r="P730" s="437"/>
      <c r="Q730" s="437"/>
      <c r="R730" s="437"/>
      <c r="S730" s="437"/>
      <c r="T730" s="437"/>
      <c r="U730" s="437"/>
      <c r="V730" s="437"/>
      <c r="W730" s="437"/>
      <c r="X730" s="437"/>
    </row>
    <row r="731" spans="1:24" ht="15.75" customHeight="1" x14ac:dyDescent="0.35">
      <c r="A731" s="437"/>
      <c r="B731" s="438"/>
      <c r="C731" s="438"/>
      <c r="D731" s="437"/>
      <c r="E731" s="437"/>
      <c r="F731" s="437"/>
      <c r="G731" s="437"/>
      <c r="H731" s="437"/>
      <c r="I731" s="437"/>
      <c r="J731" s="437"/>
      <c r="K731" s="437"/>
      <c r="L731" s="437"/>
      <c r="M731" s="437"/>
      <c r="N731" s="437"/>
      <c r="O731" s="437"/>
      <c r="P731" s="437"/>
      <c r="Q731" s="437"/>
      <c r="R731" s="437"/>
      <c r="S731" s="437"/>
      <c r="T731" s="437"/>
      <c r="U731" s="437"/>
      <c r="V731" s="437"/>
      <c r="W731" s="437"/>
      <c r="X731" s="437"/>
    </row>
    <row r="732" spans="1:24" ht="15.75" customHeight="1" x14ac:dyDescent="0.35">
      <c r="A732" s="437"/>
      <c r="B732" s="438"/>
      <c r="C732" s="438"/>
      <c r="D732" s="437"/>
      <c r="E732" s="437"/>
      <c r="F732" s="437"/>
      <c r="G732" s="437"/>
      <c r="H732" s="437"/>
      <c r="I732" s="437"/>
      <c r="J732" s="437"/>
      <c r="K732" s="437"/>
      <c r="L732" s="437"/>
      <c r="M732" s="437"/>
      <c r="N732" s="437"/>
      <c r="O732" s="437"/>
      <c r="P732" s="437"/>
      <c r="Q732" s="437"/>
      <c r="R732" s="437"/>
      <c r="S732" s="437"/>
      <c r="T732" s="437"/>
      <c r="U732" s="437"/>
      <c r="V732" s="437"/>
      <c r="W732" s="437"/>
      <c r="X732" s="437"/>
    </row>
    <row r="733" spans="1:24" ht="15.75" customHeight="1" x14ac:dyDescent="0.35">
      <c r="A733" s="437"/>
      <c r="B733" s="438"/>
      <c r="C733" s="438"/>
      <c r="D733" s="437"/>
      <c r="E733" s="437"/>
      <c r="F733" s="437"/>
      <c r="G733" s="437"/>
      <c r="H733" s="437"/>
      <c r="I733" s="437"/>
      <c r="J733" s="437"/>
      <c r="K733" s="437"/>
      <c r="L733" s="437"/>
      <c r="M733" s="437"/>
      <c r="N733" s="437"/>
      <c r="O733" s="437"/>
      <c r="P733" s="437"/>
      <c r="Q733" s="437"/>
      <c r="R733" s="437"/>
      <c r="S733" s="437"/>
      <c r="T733" s="437"/>
      <c r="U733" s="437"/>
      <c r="V733" s="437"/>
      <c r="W733" s="437"/>
      <c r="X733" s="437"/>
    </row>
    <row r="734" spans="1:24" ht="15.75" customHeight="1" x14ac:dyDescent="0.35">
      <c r="A734" s="437"/>
      <c r="B734" s="438"/>
      <c r="C734" s="438"/>
      <c r="D734" s="437"/>
      <c r="E734" s="437"/>
      <c r="F734" s="437"/>
      <c r="G734" s="437"/>
      <c r="H734" s="437"/>
      <c r="I734" s="437"/>
      <c r="J734" s="437"/>
      <c r="K734" s="437"/>
      <c r="L734" s="437"/>
      <c r="M734" s="437"/>
      <c r="N734" s="437"/>
      <c r="O734" s="437"/>
      <c r="P734" s="437"/>
      <c r="Q734" s="437"/>
      <c r="R734" s="437"/>
      <c r="S734" s="437"/>
      <c r="T734" s="437"/>
      <c r="U734" s="437"/>
      <c r="V734" s="437"/>
      <c r="W734" s="437"/>
      <c r="X734" s="437"/>
    </row>
    <row r="735" spans="1:24" ht="15.75" customHeight="1" x14ac:dyDescent="0.35">
      <c r="A735" s="437"/>
      <c r="B735" s="438"/>
      <c r="C735" s="438"/>
      <c r="D735" s="437"/>
      <c r="E735" s="437"/>
      <c r="F735" s="437"/>
      <c r="G735" s="437"/>
      <c r="H735" s="437"/>
      <c r="I735" s="437"/>
      <c r="J735" s="437"/>
      <c r="K735" s="437"/>
      <c r="L735" s="437"/>
      <c r="M735" s="437"/>
      <c r="N735" s="437"/>
      <c r="O735" s="437"/>
      <c r="P735" s="437"/>
      <c r="Q735" s="437"/>
      <c r="R735" s="437"/>
      <c r="S735" s="437"/>
      <c r="T735" s="437"/>
      <c r="U735" s="437"/>
      <c r="V735" s="437"/>
      <c r="W735" s="437"/>
      <c r="X735" s="437"/>
    </row>
    <row r="736" spans="1:24" ht="15.75" customHeight="1" x14ac:dyDescent="0.35">
      <c r="A736" s="437"/>
      <c r="B736" s="438"/>
      <c r="C736" s="438"/>
      <c r="D736" s="437"/>
      <c r="E736" s="437"/>
      <c r="F736" s="437"/>
      <c r="G736" s="437"/>
      <c r="H736" s="437"/>
      <c r="I736" s="437"/>
      <c r="J736" s="437"/>
      <c r="K736" s="437"/>
      <c r="L736" s="437"/>
      <c r="M736" s="437"/>
      <c r="N736" s="437"/>
      <c r="O736" s="437"/>
      <c r="P736" s="437"/>
      <c r="Q736" s="437"/>
      <c r="R736" s="437"/>
      <c r="S736" s="437"/>
      <c r="T736" s="437"/>
      <c r="U736" s="437"/>
      <c r="V736" s="437"/>
      <c r="W736" s="437"/>
      <c r="X736" s="437"/>
    </row>
    <row r="737" spans="1:24" ht="15.75" customHeight="1" x14ac:dyDescent="0.35">
      <c r="A737" s="437"/>
      <c r="B737" s="438"/>
      <c r="C737" s="438"/>
      <c r="D737" s="437"/>
      <c r="E737" s="437"/>
      <c r="F737" s="437"/>
      <c r="G737" s="437"/>
      <c r="H737" s="437"/>
      <c r="I737" s="437"/>
      <c r="J737" s="437"/>
      <c r="K737" s="437"/>
      <c r="L737" s="437"/>
      <c r="M737" s="437"/>
      <c r="N737" s="437"/>
      <c r="O737" s="437"/>
      <c r="P737" s="437"/>
      <c r="Q737" s="437"/>
      <c r="R737" s="437"/>
      <c r="S737" s="437"/>
      <c r="T737" s="437"/>
      <c r="U737" s="437"/>
      <c r="V737" s="437"/>
      <c r="W737" s="437"/>
      <c r="X737" s="437"/>
    </row>
    <row r="738" spans="1:24" ht="15.75" customHeight="1" x14ac:dyDescent="0.35">
      <c r="A738" s="437"/>
      <c r="B738" s="438"/>
      <c r="C738" s="438"/>
      <c r="D738" s="437"/>
      <c r="E738" s="437"/>
      <c r="F738" s="437"/>
      <c r="G738" s="437"/>
      <c r="H738" s="437"/>
      <c r="I738" s="437"/>
      <c r="J738" s="437"/>
      <c r="K738" s="437"/>
      <c r="L738" s="437"/>
      <c r="M738" s="437"/>
      <c r="N738" s="437"/>
      <c r="O738" s="437"/>
      <c r="P738" s="437"/>
      <c r="Q738" s="437"/>
      <c r="R738" s="437"/>
      <c r="S738" s="437"/>
      <c r="T738" s="437"/>
      <c r="U738" s="437"/>
      <c r="V738" s="437"/>
      <c r="W738" s="437"/>
      <c r="X738" s="437"/>
    </row>
    <row r="739" spans="1:24" ht="15.75" customHeight="1" x14ac:dyDescent="0.35">
      <c r="A739" s="437"/>
      <c r="B739" s="438"/>
      <c r="C739" s="438"/>
      <c r="D739" s="437"/>
      <c r="E739" s="437"/>
      <c r="F739" s="437"/>
      <c r="G739" s="437"/>
      <c r="H739" s="437"/>
      <c r="I739" s="437"/>
      <c r="J739" s="437"/>
      <c r="K739" s="437"/>
      <c r="L739" s="437"/>
      <c r="M739" s="437"/>
      <c r="N739" s="437"/>
      <c r="O739" s="437"/>
      <c r="P739" s="437"/>
      <c r="Q739" s="437"/>
      <c r="R739" s="437"/>
      <c r="S739" s="437"/>
      <c r="T739" s="437"/>
      <c r="U739" s="437"/>
      <c r="V739" s="437"/>
      <c r="W739" s="437"/>
      <c r="X739" s="437"/>
    </row>
    <row r="740" spans="1:24" ht="15.75" customHeight="1" x14ac:dyDescent="0.35">
      <c r="A740" s="437"/>
      <c r="B740" s="438"/>
      <c r="C740" s="438"/>
      <c r="D740" s="437"/>
      <c r="E740" s="437"/>
      <c r="F740" s="437"/>
      <c r="G740" s="437"/>
      <c r="H740" s="437"/>
      <c r="I740" s="437"/>
      <c r="J740" s="437"/>
      <c r="K740" s="437"/>
      <c r="L740" s="437"/>
      <c r="M740" s="437"/>
      <c r="N740" s="437"/>
      <c r="O740" s="437"/>
      <c r="P740" s="437"/>
      <c r="Q740" s="437"/>
      <c r="R740" s="437"/>
      <c r="S740" s="437"/>
      <c r="T740" s="437"/>
      <c r="U740" s="437"/>
      <c r="V740" s="437"/>
      <c r="W740" s="437"/>
      <c r="X740" s="437"/>
    </row>
    <row r="741" spans="1:24" ht="15.75" customHeight="1" x14ac:dyDescent="0.35">
      <c r="A741" s="437"/>
      <c r="B741" s="438"/>
      <c r="C741" s="438"/>
      <c r="D741" s="437"/>
      <c r="E741" s="437"/>
      <c r="F741" s="437"/>
      <c r="G741" s="437"/>
      <c r="H741" s="437"/>
      <c r="I741" s="437"/>
      <c r="J741" s="437"/>
      <c r="K741" s="437"/>
      <c r="L741" s="437"/>
      <c r="M741" s="437"/>
      <c r="N741" s="437"/>
      <c r="O741" s="437"/>
      <c r="P741" s="437"/>
      <c r="Q741" s="437"/>
      <c r="R741" s="437"/>
      <c r="S741" s="437"/>
      <c r="T741" s="437"/>
      <c r="U741" s="437"/>
      <c r="V741" s="437"/>
      <c r="W741" s="437"/>
      <c r="X741" s="437"/>
    </row>
    <row r="742" spans="1:24" ht="15.75" customHeight="1" x14ac:dyDescent="0.35">
      <c r="A742" s="437"/>
      <c r="B742" s="438"/>
      <c r="C742" s="438"/>
      <c r="D742" s="437"/>
      <c r="E742" s="437"/>
      <c r="F742" s="437"/>
      <c r="G742" s="437"/>
      <c r="H742" s="437"/>
      <c r="I742" s="437"/>
      <c r="J742" s="437"/>
      <c r="K742" s="437"/>
      <c r="L742" s="437"/>
      <c r="M742" s="437"/>
      <c r="N742" s="437"/>
      <c r="O742" s="437"/>
      <c r="P742" s="437"/>
      <c r="Q742" s="437"/>
      <c r="R742" s="437"/>
      <c r="S742" s="437"/>
      <c r="T742" s="437"/>
      <c r="U742" s="437"/>
      <c r="V742" s="437"/>
      <c r="W742" s="437"/>
      <c r="X742" s="437"/>
    </row>
    <row r="743" spans="1:24" ht="15.75" customHeight="1" x14ac:dyDescent="0.35">
      <c r="A743" s="437"/>
      <c r="B743" s="438"/>
      <c r="C743" s="438"/>
      <c r="D743" s="437"/>
      <c r="E743" s="437"/>
      <c r="F743" s="437"/>
      <c r="G743" s="437"/>
      <c r="H743" s="437"/>
      <c r="I743" s="437"/>
      <c r="J743" s="437"/>
      <c r="K743" s="437"/>
      <c r="L743" s="437"/>
      <c r="M743" s="437"/>
      <c r="N743" s="437"/>
      <c r="O743" s="437"/>
      <c r="P743" s="437"/>
      <c r="Q743" s="437"/>
      <c r="R743" s="437"/>
      <c r="S743" s="437"/>
      <c r="T743" s="437"/>
      <c r="U743" s="437"/>
      <c r="V743" s="437"/>
      <c r="W743" s="437"/>
      <c r="X743" s="437"/>
    </row>
    <row r="744" spans="1:24" ht="15.75" customHeight="1" x14ac:dyDescent="0.35">
      <c r="A744" s="437"/>
      <c r="B744" s="438"/>
      <c r="C744" s="438"/>
      <c r="D744" s="437"/>
      <c r="E744" s="437"/>
      <c r="F744" s="437"/>
      <c r="G744" s="437"/>
      <c r="H744" s="437"/>
      <c r="I744" s="437"/>
      <c r="J744" s="437"/>
      <c r="K744" s="437"/>
      <c r="L744" s="437"/>
      <c r="M744" s="437"/>
      <c r="N744" s="437"/>
      <c r="O744" s="437"/>
      <c r="P744" s="437"/>
      <c r="Q744" s="437"/>
      <c r="R744" s="437"/>
      <c r="S744" s="437"/>
      <c r="T744" s="437"/>
      <c r="U744" s="437"/>
      <c r="V744" s="437"/>
      <c r="W744" s="437"/>
      <c r="X744" s="437"/>
    </row>
    <row r="745" spans="1:24" ht="15.75" customHeight="1" x14ac:dyDescent="0.35">
      <c r="A745" s="437"/>
      <c r="B745" s="438"/>
      <c r="C745" s="438"/>
      <c r="D745" s="437"/>
      <c r="E745" s="437"/>
      <c r="F745" s="437"/>
      <c r="G745" s="437"/>
      <c r="H745" s="437"/>
      <c r="I745" s="437"/>
      <c r="J745" s="437"/>
      <c r="K745" s="437"/>
      <c r="L745" s="437"/>
      <c r="M745" s="437"/>
      <c r="N745" s="437"/>
      <c r="O745" s="437"/>
      <c r="P745" s="437"/>
      <c r="Q745" s="437"/>
      <c r="R745" s="437"/>
      <c r="S745" s="437"/>
      <c r="T745" s="437"/>
      <c r="U745" s="437"/>
      <c r="V745" s="437"/>
      <c r="W745" s="437"/>
      <c r="X745" s="437"/>
    </row>
    <row r="746" spans="1:24" ht="15.75" customHeight="1" x14ac:dyDescent="0.35">
      <c r="A746" s="437"/>
      <c r="B746" s="438"/>
      <c r="C746" s="438"/>
      <c r="D746" s="437"/>
      <c r="E746" s="437"/>
      <c r="F746" s="437"/>
      <c r="G746" s="437"/>
      <c r="H746" s="437"/>
      <c r="I746" s="437"/>
      <c r="J746" s="437"/>
      <c r="K746" s="437"/>
      <c r="L746" s="437"/>
      <c r="M746" s="437"/>
      <c r="N746" s="437"/>
      <c r="O746" s="437"/>
      <c r="P746" s="437"/>
      <c r="Q746" s="437"/>
      <c r="R746" s="437"/>
      <c r="S746" s="437"/>
      <c r="T746" s="437"/>
      <c r="U746" s="437"/>
      <c r="V746" s="437"/>
      <c r="W746" s="437"/>
      <c r="X746" s="437"/>
    </row>
    <row r="747" spans="1:24" ht="15.75" customHeight="1" x14ac:dyDescent="0.35">
      <c r="A747" s="437"/>
      <c r="B747" s="438"/>
      <c r="C747" s="438"/>
      <c r="D747" s="437"/>
      <c r="E747" s="437"/>
      <c r="F747" s="437"/>
      <c r="G747" s="437"/>
      <c r="H747" s="437"/>
      <c r="I747" s="437"/>
      <c r="J747" s="437"/>
      <c r="K747" s="437"/>
      <c r="L747" s="437"/>
      <c r="M747" s="437"/>
      <c r="N747" s="437"/>
      <c r="O747" s="437"/>
      <c r="P747" s="437"/>
      <c r="Q747" s="437"/>
      <c r="R747" s="437"/>
      <c r="S747" s="437"/>
      <c r="T747" s="437"/>
      <c r="U747" s="437"/>
      <c r="V747" s="437"/>
      <c r="W747" s="437"/>
      <c r="X747" s="437"/>
    </row>
    <row r="748" spans="1:24" ht="15.75" customHeight="1" x14ac:dyDescent="0.35">
      <c r="A748" s="437"/>
      <c r="B748" s="438"/>
      <c r="C748" s="438"/>
      <c r="D748" s="437"/>
      <c r="E748" s="437"/>
      <c r="F748" s="437"/>
      <c r="G748" s="437"/>
      <c r="H748" s="437"/>
      <c r="I748" s="437"/>
      <c r="J748" s="437"/>
      <c r="K748" s="437"/>
      <c r="L748" s="437"/>
      <c r="M748" s="437"/>
      <c r="N748" s="437"/>
      <c r="O748" s="437"/>
      <c r="P748" s="437"/>
      <c r="Q748" s="437"/>
      <c r="R748" s="437"/>
      <c r="S748" s="437"/>
      <c r="T748" s="437"/>
      <c r="U748" s="437"/>
      <c r="V748" s="437"/>
      <c r="W748" s="437"/>
      <c r="X748" s="437"/>
    </row>
    <row r="749" spans="1:24" ht="15.75" customHeight="1" x14ac:dyDescent="0.35">
      <c r="A749" s="437"/>
      <c r="B749" s="438"/>
      <c r="C749" s="438"/>
      <c r="D749" s="437"/>
      <c r="E749" s="437"/>
      <c r="F749" s="437"/>
      <c r="G749" s="437"/>
      <c r="H749" s="437"/>
      <c r="I749" s="437"/>
      <c r="J749" s="437"/>
      <c r="K749" s="437"/>
      <c r="L749" s="437"/>
      <c r="M749" s="437"/>
      <c r="N749" s="437"/>
      <c r="O749" s="437"/>
      <c r="P749" s="437"/>
      <c r="Q749" s="437"/>
      <c r="R749" s="437"/>
      <c r="S749" s="437"/>
      <c r="T749" s="437"/>
      <c r="U749" s="437"/>
      <c r="V749" s="437"/>
      <c r="W749" s="437"/>
      <c r="X749" s="437"/>
    </row>
    <row r="750" spans="1:24" ht="15.75" customHeight="1" x14ac:dyDescent="0.35">
      <c r="A750" s="437"/>
      <c r="B750" s="438"/>
      <c r="C750" s="438"/>
      <c r="D750" s="437"/>
      <c r="E750" s="437"/>
      <c r="F750" s="437"/>
      <c r="G750" s="437"/>
      <c r="H750" s="437"/>
      <c r="I750" s="437"/>
      <c r="J750" s="437"/>
      <c r="K750" s="437"/>
      <c r="L750" s="437"/>
      <c r="M750" s="437"/>
      <c r="N750" s="437"/>
      <c r="O750" s="437"/>
      <c r="P750" s="437"/>
      <c r="Q750" s="437"/>
      <c r="R750" s="437"/>
      <c r="S750" s="437"/>
      <c r="T750" s="437"/>
      <c r="U750" s="437"/>
      <c r="V750" s="437"/>
      <c r="W750" s="437"/>
      <c r="X750" s="437"/>
    </row>
    <row r="751" spans="1:24" ht="15.75" customHeight="1" x14ac:dyDescent="0.35">
      <c r="A751" s="437"/>
      <c r="B751" s="438"/>
      <c r="C751" s="438"/>
      <c r="D751" s="437"/>
      <c r="E751" s="437"/>
      <c r="F751" s="437"/>
      <c r="G751" s="437"/>
      <c r="H751" s="437"/>
      <c r="I751" s="437"/>
      <c r="J751" s="437"/>
      <c r="K751" s="437"/>
      <c r="L751" s="437"/>
      <c r="M751" s="437"/>
      <c r="N751" s="437"/>
      <c r="O751" s="437"/>
      <c r="P751" s="437"/>
      <c r="Q751" s="437"/>
      <c r="R751" s="437"/>
      <c r="S751" s="437"/>
      <c r="T751" s="437"/>
      <c r="U751" s="437"/>
      <c r="V751" s="437"/>
      <c r="W751" s="437"/>
      <c r="X751" s="437"/>
    </row>
    <row r="752" spans="1:24" ht="15.75" customHeight="1" x14ac:dyDescent="0.35">
      <c r="A752" s="437"/>
      <c r="B752" s="438"/>
      <c r="C752" s="438"/>
      <c r="D752" s="437"/>
      <c r="E752" s="437"/>
      <c r="F752" s="437"/>
      <c r="G752" s="437"/>
      <c r="H752" s="437"/>
      <c r="I752" s="437"/>
      <c r="J752" s="437"/>
      <c r="K752" s="437"/>
      <c r="L752" s="437"/>
      <c r="M752" s="437"/>
      <c r="N752" s="437"/>
      <c r="O752" s="437"/>
      <c r="P752" s="437"/>
      <c r="Q752" s="437"/>
      <c r="R752" s="437"/>
      <c r="S752" s="437"/>
      <c r="T752" s="437"/>
      <c r="U752" s="437"/>
      <c r="V752" s="437"/>
      <c r="W752" s="437"/>
      <c r="X752" s="437"/>
    </row>
    <row r="753" spans="1:24" ht="15.75" customHeight="1" x14ac:dyDescent="0.35">
      <c r="A753" s="437"/>
      <c r="B753" s="438"/>
      <c r="C753" s="438"/>
      <c r="D753" s="437"/>
      <c r="E753" s="437"/>
      <c r="F753" s="437"/>
      <c r="G753" s="437"/>
      <c r="H753" s="437"/>
      <c r="I753" s="437"/>
      <c r="J753" s="437"/>
      <c r="K753" s="437"/>
      <c r="L753" s="437"/>
      <c r="M753" s="437"/>
      <c r="N753" s="437"/>
      <c r="O753" s="437"/>
      <c r="P753" s="437"/>
      <c r="Q753" s="437"/>
      <c r="R753" s="437"/>
      <c r="S753" s="437"/>
      <c r="T753" s="437"/>
      <c r="U753" s="437"/>
      <c r="V753" s="437"/>
      <c r="W753" s="437"/>
      <c r="X753" s="437"/>
    </row>
    <row r="754" spans="1:24" ht="15.75" customHeight="1" x14ac:dyDescent="0.35">
      <c r="A754" s="437"/>
      <c r="B754" s="438"/>
      <c r="C754" s="438"/>
      <c r="D754" s="437"/>
      <c r="E754" s="437"/>
      <c r="F754" s="437"/>
      <c r="G754" s="437"/>
      <c r="H754" s="437"/>
      <c r="I754" s="437"/>
      <c r="J754" s="437"/>
      <c r="K754" s="437"/>
      <c r="L754" s="437"/>
      <c r="M754" s="437"/>
      <c r="N754" s="437"/>
      <c r="O754" s="437"/>
      <c r="P754" s="437"/>
      <c r="Q754" s="437"/>
      <c r="R754" s="437"/>
      <c r="S754" s="437"/>
      <c r="T754" s="437"/>
      <c r="U754" s="437"/>
      <c r="V754" s="437"/>
      <c r="W754" s="437"/>
      <c r="X754" s="437"/>
    </row>
    <row r="755" spans="1:24" ht="15.75" customHeight="1" x14ac:dyDescent="0.35">
      <c r="A755" s="437"/>
      <c r="B755" s="438"/>
      <c r="C755" s="438"/>
      <c r="D755" s="437"/>
      <c r="E755" s="437"/>
      <c r="F755" s="437"/>
      <c r="G755" s="437"/>
      <c r="H755" s="437"/>
      <c r="I755" s="437"/>
      <c r="J755" s="437"/>
      <c r="K755" s="437"/>
      <c r="L755" s="437"/>
      <c r="M755" s="437"/>
      <c r="N755" s="437"/>
      <c r="O755" s="437"/>
      <c r="P755" s="437"/>
      <c r="Q755" s="437"/>
      <c r="R755" s="437"/>
      <c r="S755" s="437"/>
      <c r="T755" s="437"/>
      <c r="U755" s="437"/>
      <c r="V755" s="437"/>
      <c r="W755" s="437"/>
      <c r="X755" s="437"/>
    </row>
    <row r="756" spans="1:24" ht="15.75" customHeight="1" x14ac:dyDescent="0.35">
      <c r="A756" s="437"/>
      <c r="B756" s="438"/>
      <c r="C756" s="438"/>
      <c r="D756" s="437"/>
      <c r="E756" s="437"/>
      <c r="F756" s="437"/>
      <c r="G756" s="437"/>
      <c r="H756" s="437"/>
      <c r="I756" s="437"/>
      <c r="J756" s="437"/>
      <c r="K756" s="437"/>
      <c r="L756" s="437"/>
      <c r="M756" s="437"/>
      <c r="N756" s="437"/>
      <c r="O756" s="437"/>
      <c r="P756" s="437"/>
      <c r="Q756" s="437"/>
      <c r="R756" s="437"/>
      <c r="S756" s="437"/>
      <c r="T756" s="437"/>
      <c r="U756" s="437"/>
      <c r="V756" s="437"/>
      <c r="W756" s="437"/>
      <c r="X756" s="437"/>
    </row>
    <row r="757" spans="1:24" ht="15.75" customHeight="1" x14ac:dyDescent="0.35">
      <c r="A757" s="437"/>
      <c r="B757" s="438"/>
      <c r="C757" s="438"/>
      <c r="D757" s="437"/>
      <c r="E757" s="437"/>
      <c r="F757" s="437"/>
      <c r="G757" s="437"/>
      <c r="H757" s="437"/>
      <c r="I757" s="437"/>
      <c r="J757" s="437"/>
      <c r="K757" s="437"/>
      <c r="L757" s="437"/>
      <c r="M757" s="437"/>
      <c r="N757" s="437"/>
      <c r="O757" s="437"/>
      <c r="P757" s="437"/>
      <c r="Q757" s="437"/>
      <c r="R757" s="437"/>
      <c r="S757" s="437"/>
      <c r="T757" s="437"/>
      <c r="U757" s="437"/>
      <c r="V757" s="437"/>
      <c r="W757" s="437"/>
      <c r="X757" s="437"/>
    </row>
    <row r="758" spans="1:24" ht="15.75" customHeight="1" x14ac:dyDescent="0.35">
      <c r="A758" s="437"/>
      <c r="B758" s="438"/>
      <c r="C758" s="438"/>
      <c r="D758" s="437"/>
      <c r="E758" s="437"/>
      <c r="F758" s="437"/>
      <c r="G758" s="437"/>
      <c r="H758" s="437"/>
      <c r="I758" s="437"/>
      <c r="J758" s="437"/>
      <c r="K758" s="437"/>
      <c r="L758" s="437"/>
      <c r="M758" s="437"/>
      <c r="N758" s="437"/>
      <c r="O758" s="437"/>
      <c r="P758" s="437"/>
      <c r="Q758" s="437"/>
      <c r="R758" s="437"/>
      <c r="S758" s="437"/>
      <c r="T758" s="437"/>
      <c r="U758" s="437"/>
      <c r="V758" s="437"/>
      <c r="W758" s="437"/>
      <c r="X758" s="437"/>
    </row>
    <row r="759" spans="1:24" ht="15.75" customHeight="1" x14ac:dyDescent="0.35">
      <c r="A759" s="437"/>
      <c r="B759" s="438"/>
      <c r="C759" s="438"/>
      <c r="D759" s="437"/>
      <c r="E759" s="437"/>
      <c r="F759" s="437"/>
      <c r="G759" s="437"/>
      <c r="H759" s="437"/>
      <c r="I759" s="437"/>
      <c r="J759" s="437"/>
      <c r="K759" s="437"/>
      <c r="L759" s="437"/>
      <c r="M759" s="437"/>
      <c r="N759" s="437"/>
      <c r="O759" s="437"/>
      <c r="P759" s="437"/>
      <c r="Q759" s="437"/>
      <c r="R759" s="437"/>
      <c r="S759" s="437"/>
      <c r="T759" s="437"/>
      <c r="U759" s="437"/>
      <c r="V759" s="437"/>
      <c r="W759" s="437"/>
      <c r="X759" s="437"/>
    </row>
    <row r="760" spans="1:24" ht="15.75" customHeight="1" x14ac:dyDescent="0.35">
      <c r="A760" s="437"/>
      <c r="B760" s="438"/>
      <c r="C760" s="438"/>
      <c r="D760" s="437"/>
      <c r="E760" s="437"/>
      <c r="F760" s="437"/>
      <c r="G760" s="437"/>
      <c r="H760" s="437"/>
      <c r="I760" s="437"/>
      <c r="J760" s="437"/>
      <c r="K760" s="437"/>
      <c r="L760" s="437"/>
      <c r="M760" s="437"/>
      <c r="N760" s="437"/>
      <c r="O760" s="437"/>
      <c r="P760" s="437"/>
      <c r="Q760" s="437"/>
      <c r="R760" s="437"/>
      <c r="S760" s="437"/>
      <c r="T760" s="437"/>
      <c r="U760" s="437"/>
      <c r="V760" s="437"/>
      <c r="W760" s="437"/>
      <c r="X760" s="437"/>
    </row>
    <row r="761" spans="1:24" ht="15.75" customHeight="1" x14ac:dyDescent="0.35">
      <c r="A761" s="437"/>
      <c r="B761" s="438"/>
      <c r="C761" s="438"/>
      <c r="D761" s="437"/>
      <c r="E761" s="437"/>
      <c r="F761" s="437"/>
      <c r="G761" s="437"/>
      <c r="H761" s="437"/>
      <c r="I761" s="437"/>
      <c r="J761" s="437"/>
      <c r="K761" s="437"/>
      <c r="L761" s="437"/>
      <c r="M761" s="437"/>
      <c r="N761" s="437"/>
      <c r="O761" s="437"/>
      <c r="P761" s="437"/>
      <c r="Q761" s="437"/>
      <c r="R761" s="437"/>
      <c r="S761" s="437"/>
      <c r="T761" s="437"/>
      <c r="U761" s="437"/>
      <c r="V761" s="437"/>
      <c r="W761" s="437"/>
      <c r="X761" s="437"/>
    </row>
    <row r="762" spans="1:24" ht="15.75" customHeight="1" x14ac:dyDescent="0.35">
      <c r="A762" s="437"/>
      <c r="B762" s="438"/>
      <c r="C762" s="438"/>
      <c r="D762" s="437"/>
      <c r="E762" s="437"/>
      <c r="F762" s="437"/>
      <c r="G762" s="437"/>
      <c r="H762" s="437"/>
      <c r="I762" s="437"/>
      <c r="J762" s="437"/>
      <c r="K762" s="437"/>
      <c r="L762" s="437"/>
      <c r="M762" s="437"/>
      <c r="N762" s="437"/>
      <c r="O762" s="437"/>
      <c r="P762" s="437"/>
      <c r="Q762" s="437"/>
      <c r="R762" s="437"/>
      <c r="S762" s="437"/>
      <c r="T762" s="437"/>
      <c r="U762" s="437"/>
      <c r="V762" s="437"/>
      <c r="W762" s="437"/>
      <c r="X762" s="437"/>
    </row>
    <row r="763" spans="1:24" ht="15.75" customHeight="1" x14ac:dyDescent="0.35">
      <c r="A763" s="437"/>
      <c r="B763" s="438"/>
      <c r="C763" s="438"/>
      <c r="D763" s="437"/>
      <c r="E763" s="437"/>
      <c r="F763" s="437"/>
      <c r="G763" s="437"/>
      <c r="H763" s="437"/>
      <c r="I763" s="437"/>
      <c r="J763" s="437"/>
      <c r="K763" s="437"/>
      <c r="L763" s="437"/>
      <c r="M763" s="437"/>
      <c r="N763" s="437"/>
      <c r="O763" s="437"/>
      <c r="P763" s="437"/>
      <c r="Q763" s="437"/>
      <c r="R763" s="437"/>
      <c r="S763" s="437"/>
      <c r="T763" s="437"/>
      <c r="U763" s="437"/>
      <c r="V763" s="437"/>
      <c r="W763" s="437"/>
      <c r="X763" s="437"/>
    </row>
    <row r="764" spans="1:24" ht="15.75" customHeight="1" x14ac:dyDescent="0.35">
      <c r="A764" s="437"/>
      <c r="B764" s="438"/>
      <c r="C764" s="438"/>
      <c r="D764" s="437"/>
      <c r="E764" s="437"/>
      <c r="F764" s="437"/>
      <c r="G764" s="437"/>
      <c r="H764" s="437"/>
      <c r="I764" s="437"/>
      <c r="J764" s="437"/>
      <c r="K764" s="437"/>
      <c r="L764" s="437"/>
      <c r="M764" s="437"/>
      <c r="N764" s="437"/>
      <c r="O764" s="437"/>
      <c r="P764" s="437"/>
      <c r="Q764" s="437"/>
      <c r="R764" s="437"/>
      <c r="S764" s="437"/>
      <c r="T764" s="437"/>
      <c r="U764" s="437"/>
      <c r="V764" s="437"/>
      <c r="W764" s="437"/>
      <c r="X764" s="437"/>
    </row>
    <row r="765" spans="1:24" ht="15.75" customHeight="1" x14ac:dyDescent="0.35">
      <c r="A765" s="437"/>
      <c r="B765" s="438"/>
      <c r="C765" s="438"/>
      <c r="D765" s="437"/>
      <c r="E765" s="437"/>
      <c r="F765" s="437"/>
      <c r="G765" s="437"/>
      <c r="H765" s="437"/>
      <c r="I765" s="437"/>
      <c r="J765" s="437"/>
      <c r="K765" s="437"/>
      <c r="L765" s="437"/>
      <c r="M765" s="437"/>
      <c r="N765" s="437"/>
      <c r="O765" s="437"/>
      <c r="P765" s="437"/>
      <c r="Q765" s="437"/>
      <c r="R765" s="437"/>
      <c r="S765" s="437"/>
      <c r="T765" s="437"/>
      <c r="U765" s="437"/>
      <c r="V765" s="437"/>
      <c r="W765" s="437"/>
      <c r="X765" s="437"/>
    </row>
    <row r="766" spans="1:24" ht="15.75" customHeight="1" x14ac:dyDescent="0.35">
      <c r="A766" s="437"/>
      <c r="B766" s="438"/>
      <c r="C766" s="438"/>
      <c r="D766" s="437"/>
      <c r="E766" s="437"/>
      <c r="F766" s="437"/>
      <c r="G766" s="437"/>
      <c r="H766" s="437"/>
      <c r="I766" s="437"/>
      <c r="J766" s="437"/>
      <c r="K766" s="437"/>
      <c r="L766" s="437"/>
      <c r="M766" s="437"/>
      <c r="N766" s="437"/>
      <c r="O766" s="437"/>
      <c r="P766" s="437"/>
      <c r="Q766" s="437"/>
      <c r="R766" s="437"/>
      <c r="S766" s="437"/>
      <c r="T766" s="437"/>
      <c r="U766" s="437"/>
      <c r="V766" s="437"/>
      <c r="W766" s="437"/>
      <c r="X766" s="437"/>
    </row>
    <row r="767" spans="1:24" ht="15.75" customHeight="1" x14ac:dyDescent="0.35">
      <c r="A767" s="437"/>
      <c r="B767" s="438"/>
      <c r="C767" s="438"/>
      <c r="D767" s="437"/>
      <c r="E767" s="437"/>
      <c r="F767" s="437"/>
      <c r="G767" s="437"/>
      <c r="H767" s="437"/>
      <c r="I767" s="437"/>
      <c r="J767" s="437"/>
      <c r="K767" s="437"/>
      <c r="L767" s="437"/>
      <c r="M767" s="437"/>
      <c r="N767" s="437"/>
      <c r="O767" s="437"/>
      <c r="P767" s="437"/>
      <c r="Q767" s="437"/>
      <c r="R767" s="437"/>
      <c r="S767" s="437"/>
      <c r="T767" s="437"/>
      <c r="U767" s="437"/>
      <c r="V767" s="437"/>
      <c r="W767" s="437"/>
      <c r="X767" s="437"/>
    </row>
    <row r="768" spans="1:24" ht="15.75" customHeight="1" x14ac:dyDescent="0.35">
      <c r="A768" s="437"/>
      <c r="B768" s="438"/>
      <c r="C768" s="438"/>
      <c r="D768" s="437"/>
      <c r="E768" s="437"/>
      <c r="F768" s="437"/>
      <c r="G768" s="437"/>
      <c r="H768" s="437"/>
      <c r="I768" s="437"/>
      <c r="J768" s="437"/>
      <c r="K768" s="437"/>
      <c r="L768" s="437"/>
      <c r="M768" s="437"/>
      <c r="N768" s="437"/>
      <c r="O768" s="437"/>
      <c r="P768" s="437"/>
      <c r="Q768" s="437"/>
      <c r="R768" s="437"/>
      <c r="S768" s="437"/>
      <c r="T768" s="437"/>
      <c r="U768" s="437"/>
      <c r="V768" s="437"/>
      <c r="W768" s="437"/>
      <c r="X768" s="437"/>
    </row>
    <row r="769" spans="1:24" ht="15.75" customHeight="1" x14ac:dyDescent="0.35">
      <c r="A769" s="437"/>
      <c r="B769" s="438"/>
      <c r="C769" s="438"/>
      <c r="D769" s="437"/>
      <c r="E769" s="437"/>
      <c r="F769" s="437"/>
      <c r="G769" s="437"/>
      <c r="H769" s="437"/>
      <c r="I769" s="437"/>
      <c r="J769" s="437"/>
      <c r="K769" s="437"/>
      <c r="L769" s="437"/>
      <c r="M769" s="437"/>
      <c r="N769" s="437"/>
      <c r="O769" s="437"/>
      <c r="P769" s="437"/>
      <c r="Q769" s="437"/>
      <c r="R769" s="437"/>
      <c r="S769" s="437"/>
      <c r="T769" s="437"/>
      <c r="U769" s="437"/>
      <c r="V769" s="437"/>
      <c r="W769" s="437"/>
      <c r="X769" s="437"/>
    </row>
    <row r="770" spans="1:24" ht="15.75" customHeight="1" x14ac:dyDescent="0.35">
      <c r="A770" s="437"/>
      <c r="B770" s="438"/>
      <c r="C770" s="438"/>
      <c r="D770" s="437"/>
      <c r="E770" s="437"/>
      <c r="F770" s="437"/>
      <c r="G770" s="437"/>
      <c r="H770" s="437"/>
      <c r="I770" s="437"/>
      <c r="J770" s="437"/>
      <c r="K770" s="437"/>
      <c r="L770" s="437"/>
      <c r="M770" s="437"/>
      <c r="N770" s="437"/>
      <c r="O770" s="437"/>
      <c r="P770" s="437"/>
      <c r="Q770" s="437"/>
      <c r="R770" s="437"/>
      <c r="S770" s="437"/>
      <c r="T770" s="437"/>
      <c r="U770" s="437"/>
      <c r="V770" s="437"/>
      <c r="W770" s="437"/>
      <c r="X770" s="437"/>
    </row>
    <row r="771" spans="1:24" ht="15.75" customHeight="1" x14ac:dyDescent="0.35">
      <c r="A771" s="437"/>
      <c r="B771" s="438"/>
      <c r="C771" s="438"/>
      <c r="D771" s="437"/>
      <c r="E771" s="437"/>
      <c r="F771" s="437"/>
      <c r="G771" s="437"/>
      <c r="H771" s="437"/>
      <c r="I771" s="437"/>
      <c r="J771" s="437"/>
      <c r="K771" s="437"/>
      <c r="L771" s="437"/>
      <c r="M771" s="437"/>
      <c r="N771" s="437"/>
      <c r="O771" s="437"/>
      <c r="P771" s="437"/>
      <c r="Q771" s="437"/>
      <c r="R771" s="437"/>
      <c r="S771" s="437"/>
      <c r="T771" s="437"/>
      <c r="U771" s="437"/>
      <c r="V771" s="437"/>
      <c r="W771" s="437"/>
      <c r="X771" s="437"/>
    </row>
    <row r="772" spans="1:24" ht="15.75" customHeight="1" x14ac:dyDescent="0.35">
      <c r="A772" s="437"/>
      <c r="B772" s="438"/>
      <c r="C772" s="438"/>
      <c r="D772" s="437"/>
      <c r="E772" s="437"/>
      <c r="F772" s="437"/>
      <c r="G772" s="437"/>
      <c r="H772" s="437"/>
      <c r="I772" s="437"/>
      <c r="J772" s="437"/>
      <c r="K772" s="437"/>
      <c r="L772" s="437"/>
      <c r="M772" s="437"/>
      <c r="N772" s="437"/>
      <c r="O772" s="437"/>
      <c r="P772" s="437"/>
      <c r="Q772" s="437"/>
      <c r="R772" s="437"/>
      <c r="S772" s="437"/>
      <c r="T772" s="437"/>
      <c r="U772" s="437"/>
      <c r="V772" s="437"/>
      <c r="W772" s="437"/>
      <c r="X772" s="437"/>
    </row>
    <row r="773" spans="1:24" ht="15.75" customHeight="1" x14ac:dyDescent="0.35">
      <c r="A773" s="437"/>
      <c r="B773" s="438"/>
      <c r="C773" s="438"/>
      <c r="D773" s="437"/>
      <c r="E773" s="437"/>
      <c r="F773" s="437"/>
      <c r="G773" s="437"/>
      <c r="H773" s="437"/>
      <c r="I773" s="437"/>
      <c r="J773" s="437"/>
      <c r="K773" s="437"/>
      <c r="L773" s="437"/>
      <c r="M773" s="437"/>
      <c r="N773" s="437"/>
      <c r="O773" s="437"/>
      <c r="P773" s="437"/>
      <c r="Q773" s="437"/>
      <c r="R773" s="437"/>
      <c r="S773" s="437"/>
      <c r="T773" s="437"/>
      <c r="U773" s="437"/>
      <c r="V773" s="437"/>
      <c r="W773" s="437"/>
      <c r="X773" s="437"/>
    </row>
    <row r="774" spans="1:24" ht="15.75" customHeight="1" x14ac:dyDescent="0.35">
      <c r="A774" s="437"/>
      <c r="B774" s="438"/>
      <c r="C774" s="438"/>
      <c r="D774" s="437"/>
      <c r="E774" s="437"/>
      <c r="F774" s="437"/>
      <c r="G774" s="437"/>
      <c r="H774" s="437"/>
      <c r="I774" s="437"/>
      <c r="J774" s="437"/>
      <c r="K774" s="437"/>
      <c r="L774" s="437"/>
      <c r="M774" s="437"/>
      <c r="N774" s="437"/>
      <c r="O774" s="437"/>
      <c r="P774" s="437"/>
      <c r="Q774" s="437"/>
      <c r="R774" s="437"/>
      <c r="S774" s="437"/>
      <c r="T774" s="437"/>
      <c r="U774" s="437"/>
      <c r="V774" s="437"/>
      <c r="W774" s="437"/>
      <c r="X774" s="437"/>
    </row>
    <row r="775" spans="1:24" ht="15.75" customHeight="1" x14ac:dyDescent="0.35">
      <c r="A775" s="437"/>
      <c r="B775" s="438"/>
      <c r="C775" s="438"/>
      <c r="D775" s="437"/>
      <c r="E775" s="437"/>
      <c r="F775" s="437"/>
      <c r="G775" s="437"/>
      <c r="H775" s="437"/>
      <c r="I775" s="437"/>
      <c r="J775" s="437"/>
      <c r="K775" s="437"/>
      <c r="L775" s="437"/>
      <c r="M775" s="437"/>
      <c r="N775" s="437"/>
      <c r="O775" s="437"/>
      <c r="P775" s="437"/>
      <c r="Q775" s="437"/>
      <c r="R775" s="437"/>
      <c r="S775" s="437"/>
      <c r="T775" s="437"/>
      <c r="U775" s="437"/>
      <c r="V775" s="437"/>
      <c r="W775" s="437"/>
      <c r="X775" s="437"/>
    </row>
    <row r="776" spans="1:24" ht="15.75" customHeight="1" x14ac:dyDescent="0.35">
      <c r="A776" s="437"/>
      <c r="B776" s="438"/>
      <c r="C776" s="438"/>
      <c r="D776" s="437"/>
      <c r="E776" s="437"/>
      <c r="F776" s="437"/>
      <c r="G776" s="437"/>
      <c r="H776" s="437"/>
      <c r="I776" s="437"/>
      <c r="J776" s="437"/>
      <c r="K776" s="437"/>
      <c r="L776" s="437"/>
      <c r="M776" s="437"/>
      <c r="N776" s="437"/>
      <c r="O776" s="437"/>
      <c r="P776" s="437"/>
      <c r="Q776" s="437"/>
      <c r="R776" s="437"/>
      <c r="S776" s="437"/>
      <c r="T776" s="437"/>
      <c r="U776" s="437"/>
      <c r="V776" s="437"/>
      <c r="W776" s="437"/>
      <c r="X776" s="437"/>
    </row>
    <row r="777" spans="1:24" ht="15.75" customHeight="1" x14ac:dyDescent="0.35">
      <c r="A777" s="437"/>
      <c r="B777" s="438"/>
      <c r="C777" s="438"/>
      <c r="D777" s="437"/>
      <c r="E777" s="437"/>
      <c r="F777" s="437"/>
      <c r="G777" s="437"/>
      <c r="H777" s="437"/>
      <c r="I777" s="437"/>
      <c r="J777" s="437"/>
      <c r="K777" s="437"/>
      <c r="L777" s="437"/>
      <c r="M777" s="437"/>
      <c r="N777" s="437"/>
      <c r="O777" s="437"/>
      <c r="P777" s="437"/>
      <c r="Q777" s="437"/>
      <c r="R777" s="437"/>
      <c r="S777" s="437"/>
      <c r="T777" s="437"/>
      <c r="U777" s="437"/>
      <c r="V777" s="437"/>
      <c r="W777" s="437"/>
      <c r="X777" s="437"/>
    </row>
    <row r="778" spans="1:24" ht="15.75" customHeight="1" x14ac:dyDescent="0.35">
      <c r="A778" s="437"/>
      <c r="B778" s="438"/>
      <c r="C778" s="438"/>
      <c r="D778" s="437"/>
      <c r="E778" s="437"/>
      <c r="F778" s="437"/>
      <c r="G778" s="437"/>
      <c r="H778" s="437"/>
      <c r="I778" s="437"/>
      <c r="J778" s="437"/>
      <c r="K778" s="437"/>
      <c r="L778" s="437"/>
      <c r="M778" s="437"/>
      <c r="N778" s="437"/>
      <c r="O778" s="437"/>
      <c r="P778" s="437"/>
      <c r="Q778" s="437"/>
      <c r="R778" s="437"/>
      <c r="S778" s="437"/>
      <c r="T778" s="437"/>
      <c r="U778" s="437"/>
      <c r="V778" s="437"/>
      <c r="W778" s="437"/>
      <c r="X778" s="437"/>
    </row>
    <row r="779" spans="1:24" ht="15.75" customHeight="1" x14ac:dyDescent="0.35">
      <c r="A779" s="437"/>
      <c r="B779" s="438"/>
      <c r="C779" s="438"/>
      <c r="D779" s="437"/>
      <c r="E779" s="437"/>
      <c r="F779" s="437"/>
      <c r="G779" s="437"/>
      <c r="H779" s="437"/>
      <c r="I779" s="437"/>
      <c r="J779" s="437"/>
      <c r="K779" s="437"/>
      <c r="L779" s="437"/>
      <c r="M779" s="437"/>
      <c r="N779" s="437"/>
      <c r="O779" s="437"/>
      <c r="P779" s="437"/>
      <c r="Q779" s="437"/>
      <c r="R779" s="437"/>
      <c r="S779" s="437"/>
      <c r="T779" s="437"/>
      <c r="U779" s="437"/>
      <c r="V779" s="437"/>
      <c r="W779" s="437"/>
      <c r="X779" s="437"/>
    </row>
    <row r="780" spans="1:24" ht="15.75" customHeight="1" x14ac:dyDescent="0.35">
      <c r="A780" s="437"/>
      <c r="B780" s="438"/>
      <c r="C780" s="438"/>
      <c r="D780" s="437"/>
      <c r="E780" s="437"/>
      <c r="F780" s="437"/>
      <c r="G780" s="437"/>
      <c r="H780" s="437"/>
      <c r="I780" s="437"/>
      <c r="J780" s="437"/>
      <c r="K780" s="437"/>
      <c r="L780" s="437"/>
      <c r="M780" s="437"/>
      <c r="N780" s="437"/>
      <c r="O780" s="437"/>
      <c r="P780" s="437"/>
      <c r="Q780" s="437"/>
      <c r="R780" s="437"/>
      <c r="S780" s="437"/>
      <c r="T780" s="437"/>
      <c r="U780" s="437"/>
      <c r="V780" s="437"/>
      <c r="W780" s="437"/>
      <c r="X780" s="437"/>
    </row>
    <row r="781" spans="1:24" ht="15.75" customHeight="1" x14ac:dyDescent="0.35">
      <c r="A781" s="437"/>
      <c r="B781" s="438"/>
      <c r="C781" s="438"/>
      <c r="D781" s="437"/>
      <c r="E781" s="437"/>
      <c r="F781" s="437"/>
      <c r="G781" s="437"/>
      <c r="H781" s="437"/>
      <c r="I781" s="437"/>
      <c r="J781" s="437"/>
      <c r="K781" s="437"/>
      <c r="L781" s="437"/>
      <c r="M781" s="437"/>
      <c r="N781" s="437"/>
      <c r="O781" s="437"/>
      <c r="P781" s="437"/>
      <c r="Q781" s="437"/>
      <c r="R781" s="437"/>
      <c r="S781" s="437"/>
      <c r="T781" s="437"/>
      <c r="U781" s="437"/>
      <c r="V781" s="437"/>
      <c r="W781" s="437"/>
      <c r="X781" s="437"/>
    </row>
    <row r="782" spans="1:24" ht="15.75" customHeight="1" x14ac:dyDescent="0.35">
      <c r="A782" s="437"/>
      <c r="B782" s="438"/>
      <c r="C782" s="438"/>
      <c r="D782" s="437"/>
      <c r="E782" s="437"/>
      <c r="F782" s="437"/>
      <c r="G782" s="437"/>
      <c r="H782" s="437"/>
      <c r="I782" s="437"/>
      <c r="J782" s="437"/>
      <c r="K782" s="437"/>
      <c r="L782" s="437"/>
      <c r="M782" s="437"/>
      <c r="N782" s="437"/>
      <c r="O782" s="437"/>
      <c r="P782" s="437"/>
      <c r="Q782" s="437"/>
      <c r="R782" s="437"/>
      <c r="S782" s="437"/>
      <c r="T782" s="437"/>
      <c r="U782" s="437"/>
      <c r="V782" s="437"/>
      <c r="W782" s="437"/>
      <c r="X782" s="437"/>
    </row>
    <row r="783" spans="1:24" ht="15.75" customHeight="1" x14ac:dyDescent="0.35">
      <c r="A783" s="437"/>
      <c r="B783" s="438"/>
      <c r="C783" s="438"/>
      <c r="D783" s="437"/>
      <c r="E783" s="437"/>
      <c r="F783" s="437"/>
      <c r="G783" s="437"/>
      <c r="H783" s="437"/>
      <c r="I783" s="437"/>
      <c r="J783" s="437"/>
      <c r="K783" s="437"/>
      <c r="L783" s="437"/>
      <c r="M783" s="437"/>
      <c r="N783" s="437"/>
      <c r="O783" s="437"/>
      <c r="P783" s="437"/>
      <c r="Q783" s="437"/>
      <c r="R783" s="437"/>
      <c r="S783" s="437"/>
      <c r="T783" s="437"/>
      <c r="U783" s="437"/>
      <c r="V783" s="437"/>
      <c r="W783" s="437"/>
      <c r="X783" s="437"/>
    </row>
    <row r="784" spans="1:24" ht="15.75" customHeight="1" x14ac:dyDescent="0.35">
      <c r="A784" s="437"/>
      <c r="B784" s="438"/>
      <c r="C784" s="438"/>
      <c r="D784" s="437"/>
      <c r="E784" s="437"/>
      <c r="F784" s="437"/>
      <c r="G784" s="437"/>
      <c r="H784" s="437"/>
      <c r="I784" s="437"/>
      <c r="J784" s="437"/>
      <c r="K784" s="437"/>
      <c r="L784" s="437"/>
      <c r="M784" s="437"/>
      <c r="N784" s="437"/>
      <c r="O784" s="437"/>
      <c r="P784" s="437"/>
      <c r="Q784" s="437"/>
      <c r="R784" s="437"/>
      <c r="S784" s="437"/>
      <c r="T784" s="437"/>
      <c r="U784" s="437"/>
      <c r="V784" s="437"/>
      <c r="W784" s="437"/>
      <c r="X784" s="437"/>
    </row>
    <row r="785" spans="1:24" ht="15.75" customHeight="1" x14ac:dyDescent="0.35">
      <c r="A785" s="437"/>
      <c r="B785" s="438"/>
      <c r="C785" s="438"/>
      <c r="D785" s="437"/>
      <c r="E785" s="437"/>
      <c r="F785" s="437"/>
      <c r="G785" s="437"/>
      <c r="H785" s="437"/>
      <c r="I785" s="437"/>
      <c r="J785" s="437"/>
      <c r="K785" s="437"/>
      <c r="L785" s="437"/>
      <c r="M785" s="437"/>
      <c r="N785" s="437"/>
      <c r="O785" s="437"/>
      <c r="P785" s="437"/>
      <c r="Q785" s="437"/>
      <c r="R785" s="437"/>
      <c r="S785" s="437"/>
      <c r="T785" s="437"/>
      <c r="U785" s="437"/>
      <c r="V785" s="437"/>
      <c r="W785" s="437"/>
      <c r="X785" s="437"/>
    </row>
    <row r="786" spans="1:24" ht="15.75" customHeight="1" x14ac:dyDescent="0.35">
      <c r="A786" s="437"/>
      <c r="B786" s="438"/>
      <c r="C786" s="438"/>
      <c r="D786" s="437"/>
      <c r="E786" s="437"/>
      <c r="F786" s="437"/>
      <c r="G786" s="437"/>
      <c r="H786" s="437"/>
      <c r="I786" s="437"/>
      <c r="J786" s="437"/>
      <c r="K786" s="437"/>
      <c r="L786" s="437"/>
      <c r="M786" s="437"/>
      <c r="N786" s="437"/>
      <c r="O786" s="437"/>
      <c r="P786" s="437"/>
      <c r="Q786" s="437"/>
      <c r="R786" s="437"/>
      <c r="S786" s="437"/>
      <c r="T786" s="437"/>
      <c r="U786" s="437"/>
      <c r="V786" s="437"/>
      <c r="W786" s="437"/>
      <c r="X786" s="437"/>
    </row>
    <row r="787" spans="1:24" ht="15.75" customHeight="1" x14ac:dyDescent="0.35">
      <c r="A787" s="437"/>
      <c r="B787" s="438"/>
      <c r="C787" s="438"/>
      <c r="D787" s="437"/>
      <c r="E787" s="437"/>
      <c r="F787" s="437"/>
      <c r="G787" s="437"/>
      <c r="H787" s="437"/>
      <c r="I787" s="437"/>
      <c r="J787" s="437"/>
      <c r="K787" s="437"/>
      <c r="L787" s="437"/>
      <c r="M787" s="437"/>
      <c r="N787" s="437"/>
      <c r="O787" s="437"/>
      <c r="P787" s="437"/>
      <c r="Q787" s="437"/>
      <c r="R787" s="437"/>
      <c r="S787" s="437"/>
      <c r="T787" s="437"/>
      <c r="U787" s="437"/>
      <c r="V787" s="437"/>
      <c r="W787" s="437"/>
      <c r="X787" s="437"/>
    </row>
    <row r="788" spans="1:24" ht="15.75" customHeight="1" x14ac:dyDescent="0.35">
      <c r="A788" s="437"/>
      <c r="B788" s="438"/>
      <c r="C788" s="438"/>
      <c r="D788" s="437"/>
      <c r="E788" s="437"/>
      <c r="F788" s="437"/>
      <c r="G788" s="437"/>
      <c r="H788" s="437"/>
      <c r="I788" s="437"/>
      <c r="J788" s="437"/>
      <c r="K788" s="437"/>
      <c r="L788" s="437"/>
      <c r="M788" s="437"/>
      <c r="N788" s="437"/>
      <c r="O788" s="437"/>
      <c r="P788" s="437"/>
      <c r="Q788" s="437"/>
      <c r="R788" s="437"/>
      <c r="S788" s="437"/>
      <c r="T788" s="437"/>
      <c r="U788" s="437"/>
      <c r="V788" s="437"/>
      <c r="W788" s="437"/>
      <c r="X788" s="437"/>
    </row>
    <row r="789" spans="1:24" ht="15.75" customHeight="1" x14ac:dyDescent="0.35">
      <c r="A789" s="437"/>
      <c r="B789" s="438"/>
      <c r="C789" s="438"/>
      <c r="D789" s="437"/>
      <c r="E789" s="437"/>
      <c r="F789" s="437"/>
      <c r="G789" s="437"/>
      <c r="H789" s="437"/>
      <c r="I789" s="437"/>
      <c r="J789" s="437"/>
      <c r="K789" s="437"/>
      <c r="L789" s="437"/>
      <c r="M789" s="437"/>
      <c r="N789" s="437"/>
      <c r="O789" s="437"/>
      <c r="P789" s="437"/>
      <c r="Q789" s="437"/>
      <c r="R789" s="437"/>
      <c r="S789" s="437"/>
      <c r="T789" s="437"/>
      <c r="U789" s="437"/>
      <c r="V789" s="437"/>
      <c r="W789" s="437"/>
      <c r="X789" s="437"/>
    </row>
    <row r="790" spans="1:24" ht="15.75" customHeight="1" x14ac:dyDescent="0.35">
      <c r="A790" s="437"/>
      <c r="B790" s="438"/>
      <c r="C790" s="438"/>
      <c r="D790" s="437"/>
      <c r="E790" s="437"/>
      <c r="F790" s="437"/>
      <c r="G790" s="437"/>
      <c r="H790" s="437"/>
      <c r="I790" s="437"/>
      <c r="J790" s="437"/>
      <c r="K790" s="437"/>
      <c r="L790" s="437"/>
      <c r="M790" s="437"/>
      <c r="N790" s="437"/>
      <c r="O790" s="437"/>
      <c r="P790" s="437"/>
      <c r="Q790" s="437"/>
      <c r="R790" s="437"/>
      <c r="S790" s="437"/>
      <c r="T790" s="437"/>
      <c r="U790" s="437"/>
      <c r="V790" s="437"/>
      <c r="W790" s="437"/>
      <c r="X790" s="437"/>
    </row>
    <row r="791" spans="1:24" ht="15.75" customHeight="1" x14ac:dyDescent="0.35">
      <c r="A791" s="437"/>
      <c r="B791" s="438"/>
      <c r="C791" s="438"/>
      <c r="D791" s="437"/>
      <c r="E791" s="437"/>
      <c r="F791" s="437"/>
      <c r="G791" s="437"/>
      <c r="H791" s="437"/>
      <c r="I791" s="437"/>
      <c r="J791" s="437"/>
      <c r="K791" s="437"/>
      <c r="L791" s="437"/>
      <c r="M791" s="437"/>
      <c r="N791" s="437"/>
      <c r="O791" s="437"/>
      <c r="P791" s="437"/>
      <c r="Q791" s="437"/>
      <c r="R791" s="437"/>
      <c r="S791" s="437"/>
      <c r="T791" s="437"/>
      <c r="U791" s="437"/>
      <c r="V791" s="437"/>
      <c r="W791" s="437"/>
      <c r="X791" s="437"/>
    </row>
    <row r="792" spans="1:24" ht="15.75" customHeight="1" x14ac:dyDescent="0.35">
      <c r="A792" s="437"/>
      <c r="B792" s="438"/>
      <c r="C792" s="438"/>
      <c r="D792" s="437"/>
      <c r="E792" s="437"/>
      <c r="F792" s="437"/>
      <c r="G792" s="437"/>
      <c r="H792" s="437"/>
      <c r="I792" s="437"/>
      <c r="J792" s="437"/>
      <c r="K792" s="437"/>
      <c r="L792" s="437"/>
      <c r="M792" s="437"/>
      <c r="N792" s="437"/>
      <c r="O792" s="437"/>
      <c r="P792" s="437"/>
      <c r="Q792" s="437"/>
      <c r="R792" s="437"/>
      <c r="S792" s="437"/>
      <c r="T792" s="437"/>
      <c r="U792" s="437"/>
      <c r="V792" s="437"/>
      <c r="W792" s="437"/>
      <c r="X792" s="437"/>
    </row>
    <row r="793" spans="1:24" ht="15.75" customHeight="1" x14ac:dyDescent="0.35">
      <c r="A793" s="437"/>
      <c r="B793" s="438"/>
      <c r="C793" s="438"/>
      <c r="D793" s="437"/>
      <c r="E793" s="437"/>
      <c r="F793" s="437"/>
      <c r="G793" s="437"/>
      <c r="H793" s="437"/>
      <c r="I793" s="437"/>
      <c r="J793" s="437"/>
      <c r="K793" s="437"/>
      <c r="L793" s="437"/>
      <c r="M793" s="437"/>
      <c r="N793" s="437"/>
      <c r="O793" s="437"/>
      <c r="P793" s="437"/>
      <c r="Q793" s="437"/>
      <c r="R793" s="437"/>
      <c r="S793" s="437"/>
      <c r="T793" s="437"/>
      <c r="U793" s="437"/>
      <c r="V793" s="437"/>
      <c r="W793" s="437"/>
      <c r="X793" s="437"/>
    </row>
    <row r="794" spans="1:24" ht="15.75" customHeight="1" x14ac:dyDescent="0.35">
      <c r="A794" s="437"/>
      <c r="B794" s="438"/>
      <c r="C794" s="438"/>
      <c r="D794" s="437"/>
      <c r="E794" s="437"/>
      <c r="F794" s="437"/>
      <c r="G794" s="437"/>
      <c r="H794" s="437"/>
      <c r="I794" s="437"/>
      <c r="J794" s="437"/>
      <c r="K794" s="437"/>
      <c r="L794" s="437"/>
      <c r="M794" s="437"/>
      <c r="N794" s="437"/>
      <c r="O794" s="437"/>
      <c r="P794" s="437"/>
      <c r="Q794" s="437"/>
      <c r="R794" s="437"/>
      <c r="S794" s="437"/>
      <c r="T794" s="437"/>
      <c r="U794" s="437"/>
      <c r="V794" s="437"/>
      <c r="W794" s="437"/>
      <c r="X794" s="437"/>
    </row>
    <row r="795" spans="1:24" ht="15.75" customHeight="1" x14ac:dyDescent="0.35">
      <c r="A795" s="437"/>
      <c r="B795" s="438"/>
      <c r="C795" s="438"/>
      <c r="D795" s="437"/>
      <c r="E795" s="437"/>
      <c r="F795" s="437"/>
      <c r="G795" s="437"/>
      <c r="H795" s="437"/>
      <c r="I795" s="437"/>
      <c r="J795" s="437"/>
      <c r="K795" s="437"/>
      <c r="L795" s="437"/>
      <c r="M795" s="437"/>
      <c r="N795" s="437"/>
      <c r="O795" s="437"/>
      <c r="P795" s="437"/>
      <c r="Q795" s="437"/>
      <c r="R795" s="437"/>
      <c r="S795" s="437"/>
      <c r="T795" s="437"/>
      <c r="U795" s="437"/>
      <c r="V795" s="437"/>
      <c r="W795" s="437"/>
      <c r="X795" s="437"/>
    </row>
    <row r="796" spans="1:24" ht="15.75" customHeight="1" x14ac:dyDescent="0.35">
      <c r="A796" s="437"/>
      <c r="B796" s="438"/>
      <c r="C796" s="438"/>
      <c r="D796" s="437"/>
      <c r="E796" s="437"/>
      <c r="F796" s="437"/>
      <c r="G796" s="437"/>
      <c r="H796" s="437"/>
      <c r="I796" s="437"/>
      <c r="J796" s="437"/>
      <c r="K796" s="437"/>
      <c r="L796" s="437"/>
      <c r="M796" s="437"/>
      <c r="N796" s="437"/>
      <c r="O796" s="437"/>
      <c r="P796" s="437"/>
      <c r="Q796" s="437"/>
      <c r="R796" s="437"/>
      <c r="S796" s="437"/>
      <c r="T796" s="437"/>
      <c r="U796" s="437"/>
      <c r="V796" s="437"/>
      <c r="W796" s="437"/>
      <c r="X796" s="437"/>
    </row>
    <row r="797" spans="1:24" ht="15.75" customHeight="1" x14ac:dyDescent="0.35">
      <c r="A797" s="437"/>
      <c r="B797" s="438"/>
      <c r="C797" s="438"/>
      <c r="D797" s="437"/>
      <c r="E797" s="437"/>
      <c r="F797" s="437"/>
      <c r="G797" s="437"/>
      <c r="H797" s="437"/>
      <c r="I797" s="437"/>
      <c r="J797" s="437"/>
      <c r="K797" s="437"/>
      <c r="L797" s="437"/>
      <c r="M797" s="437"/>
      <c r="N797" s="437"/>
      <c r="O797" s="437"/>
      <c r="P797" s="437"/>
      <c r="Q797" s="437"/>
      <c r="R797" s="437"/>
      <c r="S797" s="437"/>
      <c r="T797" s="437"/>
      <c r="U797" s="437"/>
      <c r="V797" s="437"/>
      <c r="W797" s="437"/>
      <c r="X797" s="437"/>
    </row>
    <row r="798" spans="1:24" ht="15.75" customHeight="1" x14ac:dyDescent="0.35">
      <c r="A798" s="437"/>
      <c r="B798" s="438"/>
      <c r="C798" s="438"/>
      <c r="D798" s="437"/>
      <c r="E798" s="437"/>
      <c r="F798" s="437"/>
      <c r="G798" s="437"/>
      <c r="H798" s="437"/>
      <c r="I798" s="437"/>
      <c r="J798" s="437"/>
      <c r="K798" s="437"/>
      <c r="L798" s="437"/>
      <c r="M798" s="437"/>
      <c r="N798" s="437"/>
      <c r="O798" s="437"/>
      <c r="P798" s="437"/>
      <c r="Q798" s="437"/>
      <c r="R798" s="437"/>
      <c r="S798" s="437"/>
      <c r="T798" s="437"/>
      <c r="U798" s="437"/>
      <c r="V798" s="437"/>
      <c r="W798" s="437"/>
      <c r="X798" s="437"/>
    </row>
    <row r="799" spans="1:24" ht="15.75" customHeight="1" x14ac:dyDescent="0.35">
      <c r="A799" s="437"/>
      <c r="B799" s="438"/>
      <c r="C799" s="438"/>
      <c r="D799" s="437"/>
      <c r="E799" s="437"/>
      <c r="F799" s="437"/>
      <c r="G799" s="437"/>
      <c r="H799" s="437"/>
      <c r="I799" s="437"/>
      <c r="J799" s="437"/>
      <c r="K799" s="437"/>
      <c r="L799" s="437"/>
      <c r="M799" s="437"/>
      <c r="N799" s="437"/>
      <c r="O799" s="437"/>
      <c r="P799" s="437"/>
      <c r="Q799" s="437"/>
      <c r="R799" s="437"/>
      <c r="S799" s="437"/>
      <c r="T799" s="437"/>
      <c r="U799" s="437"/>
      <c r="V799" s="437"/>
      <c r="W799" s="437"/>
      <c r="X799" s="437"/>
    </row>
    <row r="800" spans="1:24" ht="15.75" customHeight="1" x14ac:dyDescent="0.35">
      <c r="A800" s="437"/>
      <c r="B800" s="438"/>
      <c r="C800" s="438"/>
      <c r="D800" s="437"/>
      <c r="E800" s="437"/>
      <c r="F800" s="437"/>
      <c r="G800" s="437"/>
      <c r="H800" s="437"/>
      <c r="I800" s="437"/>
      <c r="J800" s="437"/>
      <c r="K800" s="437"/>
      <c r="L800" s="437"/>
      <c r="M800" s="437"/>
      <c r="N800" s="437"/>
      <c r="O800" s="437"/>
      <c r="P800" s="437"/>
      <c r="Q800" s="437"/>
      <c r="R800" s="437"/>
      <c r="S800" s="437"/>
      <c r="T800" s="437"/>
      <c r="U800" s="437"/>
      <c r="V800" s="437"/>
      <c r="W800" s="437"/>
      <c r="X800" s="437"/>
    </row>
    <row r="801" spans="1:24" ht="15.75" customHeight="1" x14ac:dyDescent="0.35">
      <c r="A801" s="437"/>
      <c r="B801" s="438"/>
      <c r="C801" s="438"/>
      <c r="D801" s="437"/>
      <c r="E801" s="437"/>
      <c r="F801" s="437"/>
      <c r="G801" s="437"/>
      <c r="H801" s="437"/>
      <c r="I801" s="437"/>
      <c r="J801" s="437"/>
      <c r="K801" s="437"/>
      <c r="L801" s="437"/>
      <c r="M801" s="437"/>
      <c r="N801" s="437"/>
      <c r="O801" s="437"/>
      <c r="P801" s="437"/>
      <c r="Q801" s="437"/>
      <c r="R801" s="437"/>
      <c r="S801" s="437"/>
      <c r="T801" s="437"/>
      <c r="U801" s="437"/>
      <c r="V801" s="437"/>
      <c r="W801" s="437"/>
      <c r="X801" s="437"/>
    </row>
    <row r="802" spans="1:24" ht="15.75" customHeight="1" x14ac:dyDescent="0.35">
      <c r="A802" s="437"/>
      <c r="B802" s="438"/>
      <c r="C802" s="438"/>
      <c r="D802" s="437"/>
      <c r="E802" s="437"/>
      <c r="F802" s="437"/>
      <c r="G802" s="437"/>
      <c r="H802" s="437"/>
      <c r="I802" s="437"/>
      <c r="J802" s="437"/>
      <c r="K802" s="437"/>
      <c r="L802" s="437"/>
      <c r="M802" s="437"/>
      <c r="N802" s="437"/>
      <c r="O802" s="437"/>
      <c r="P802" s="437"/>
      <c r="Q802" s="437"/>
      <c r="R802" s="437"/>
      <c r="S802" s="437"/>
      <c r="T802" s="437"/>
      <c r="U802" s="437"/>
      <c r="V802" s="437"/>
      <c r="W802" s="437"/>
      <c r="X802" s="437"/>
    </row>
    <row r="803" spans="1:24" ht="15.75" customHeight="1" x14ac:dyDescent="0.35">
      <c r="A803" s="437"/>
      <c r="B803" s="438"/>
      <c r="C803" s="438"/>
      <c r="D803" s="437"/>
      <c r="E803" s="437"/>
      <c r="F803" s="437"/>
      <c r="G803" s="437"/>
      <c r="H803" s="437"/>
      <c r="I803" s="437"/>
      <c r="J803" s="437"/>
      <c r="K803" s="437"/>
      <c r="L803" s="437"/>
      <c r="M803" s="437"/>
      <c r="N803" s="437"/>
      <c r="O803" s="437"/>
      <c r="P803" s="437"/>
      <c r="Q803" s="437"/>
      <c r="R803" s="437"/>
      <c r="S803" s="437"/>
      <c r="T803" s="437"/>
      <c r="U803" s="437"/>
      <c r="V803" s="437"/>
      <c r="W803" s="437"/>
      <c r="X803" s="437"/>
    </row>
    <row r="804" spans="1:24" ht="15.75" customHeight="1" x14ac:dyDescent="0.35">
      <c r="A804" s="437"/>
      <c r="B804" s="438"/>
      <c r="C804" s="438"/>
      <c r="D804" s="437"/>
      <c r="E804" s="437"/>
      <c r="F804" s="437"/>
      <c r="G804" s="437"/>
      <c r="H804" s="437"/>
      <c r="I804" s="437"/>
      <c r="J804" s="437"/>
      <c r="K804" s="437"/>
      <c r="L804" s="437"/>
      <c r="M804" s="437"/>
      <c r="N804" s="437"/>
      <c r="O804" s="437"/>
      <c r="P804" s="437"/>
      <c r="Q804" s="437"/>
      <c r="R804" s="437"/>
      <c r="S804" s="437"/>
      <c r="T804" s="437"/>
      <c r="U804" s="437"/>
      <c r="V804" s="437"/>
      <c r="W804" s="437"/>
      <c r="X804" s="437"/>
    </row>
    <row r="805" spans="1:24" ht="15.75" customHeight="1" x14ac:dyDescent="0.35">
      <c r="A805" s="437"/>
      <c r="B805" s="438"/>
      <c r="C805" s="438"/>
      <c r="D805" s="437"/>
      <c r="E805" s="437"/>
      <c r="F805" s="437"/>
      <c r="G805" s="437"/>
      <c r="H805" s="437"/>
      <c r="I805" s="437"/>
      <c r="J805" s="437"/>
      <c r="K805" s="437"/>
      <c r="L805" s="437"/>
      <c r="M805" s="437"/>
      <c r="N805" s="437"/>
      <c r="O805" s="437"/>
      <c r="P805" s="437"/>
      <c r="Q805" s="437"/>
      <c r="R805" s="437"/>
      <c r="S805" s="437"/>
      <c r="T805" s="437"/>
      <c r="U805" s="437"/>
      <c r="V805" s="437"/>
      <c r="W805" s="437"/>
      <c r="X805" s="437"/>
    </row>
    <row r="806" spans="1:24" ht="15.75" customHeight="1" x14ac:dyDescent="0.35">
      <c r="A806" s="437"/>
      <c r="B806" s="438"/>
      <c r="C806" s="438"/>
      <c r="D806" s="437"/>
      <c r="E806" s="437"/>
      <c r="F806" s="437"/>
      <c r="G806" s="437"/>
      <c r="H806" s="437"/>
      <c r="I806" s="437"/>
      <c r="J806" s="437"/>
      <c r="K806" s="437"/>
      <c r="L806" s="437"/>
      <c r="M806" s="437"/>
      <c r="N806" s="437"/>
      <c r="O806" s="437"/>
      <c r="P806" s="437"/>
      <c r="Q806" s="437"/>
      <c r="R806" s="437"/>
      <c r="S806" s="437"/>
      <c r="T806" s="437"/>
      <c r="U806" s="437"/>
      <c r="V806" s="437"/>
      <c r="W806" s="437"/>
      <c r="X806" s="437"/>
    </row>
    <row r="807" spans="1:24" ht="15.75" customHeight="1" x14ac:dyDescent="0.35">
      <c r="A807" s="437"/>
      <c r="B807" s="438"/>
      <c r="C807" s="438"/>
      <c r="D807" s="437"/>
      <c r="E807" s="437"/>
      <c r="F807" s="437"/>
      <c r="G807" s="437"/>
      <c r="H807" s="437"/>
      <c r="I807" s="437"/>
      <c r="J807" s="437"/>
      <c r="K807" s="437"/>
      <c r="L807" s="437"/>
      <c r="M807" s="437"/>
      <c r="N807" s="437"/>
      <c r="O807" s="437"/>
      <c r="P807" s="437"/>
      <c r="Q807" s="437"/>
      <c r="R807" s="437"/>
      <c r="S807" s="437"/>
      <c r="T807" s="437"/>
      <c r="U807" s="437"/>
      <c r="V807" s="437"/>
      <c r="W807" s="437"/>
      <c r="X807" s="437"/>
    </row>
    <row r="808" spans="1:24" ht="15.75" customHeight="1" x14ac:dyDescent="0.35">
      <c r="A808" s="437"/>
      <c r="B808" s="438"/>
      <c r="C808" s="438"/>
      <c r="D808" s="437"/>
      <c r="E808" s="437"/>
      <c r="F808" s="437"/>
      <c r="G808" s="437"/>
      <c r="H808" s="437"/>
      <c r="I808" s="437"/>
      <c r="J808" s="437"/>
      <c r="K808" s="437"/>
      <c r="L808" s="437"/>
      <c r="M808" s="437"/>
      <c r="N808" s="437"/>
      <c r="O808" s="437"/>
      <c r="P808" s="437"/>
      <c r="Q808" s="437"/>
      <c r="R808" s="437"/>
      <c r="S808" s="437"/>
      <c r="T808" s="437"/>
      <c r="U808" s="437"/>
      <c r="V808" s="437"/>
      <c r="W808" s="437"/>
      <c r="X808" s="437"/>
    </row>
    <row r="809" spans="1:24" ht="15.75" customHeight="1" x14ac:dyDescent="0.35">
      <c r="A809" s="437"/>
      <c r="B809" s="438"/>
      <c r="C809" s="438"/>
      <c r="D809" s="437"/>
      <c r="E809" s="437"/>
      <c r="F809" s="437"/>
      <c r="G809" s="437"/>
      <c r="H809" s="437"/>
      <c r="I809" s="437"/>
      <c r="J809" s="437"/>
      <c r="K809" s="437"/>
      <c r="L809" s="437"/>
      <c r="M809" s="437"/>
      <c r="N809" s="437"/>
      <c r="O809" s="437"/>
      <c r="P809" s="437"/>
      <c r="Q809" s="437"/>
      <c r="R809" s="437"/>
      <c r="S809" s="437"/>
      <c r="T809" s="437"/>
      <c r="U809" s="437"/>
      <c r="V809" s="437"/>
      <c r="W809" s="437"/>
      <c r="X809" s="437"/>
    </row>
    <row r="810" spans="1:24" ht="15.75" customHeight="1" x14ac:dyDescent="0.35">
      <c r="A810" s="437"/>
      <c r="B810" s="438"/>
      <c r="C810" s="438"/>
      <c r="D810" s="437"/>
      <c r="E810" s="437"/>
      <c r="F810" s="437"/>
      <c r="G810" s="437"/>
      <c r="H810" s="437"/>
      <c r="I810" s="437"/>
      <c r="J810" s="437"/>
      <c r="K810" s="437"/>
      <c r="L810" s="437"/>
      <c r="M810" s="437"/>
      <c r="N810" s="437"/>
      <c r="O810" s="437"/>
      <c r="P810" s="437"/>
      <c r="Q810" s="437"/>
      <c r="R810" s="437"/>
      <c r="S810" s="437"/>
      <c r="T810" s="437"/>
      <c r="U810" s="437"/>
      <c r="V810" s="437"/>
      <c r="W810" s="437"/>
      <c r="X810" s="437"/>
    </row>
    <row r="811" spans="1:24" ht="15.75" customHeight="1" x14ac:dyDescent="0.35">
      <c r="A811" s="437"/>
      <c r="B811" s="438"/>
      <c r="C811" s="438"/>
      <c r="D811" s="437"/>
      <c r="E811" s="437"/>
      <c r="F811" s="437"/>
      <c r="G811" s="437"/>
      <c r="H811" s="437"/>
      <c r="I811" s="437"/>
      <c r="J811" s="437"/>
      <c r="K811" s="437"/>
      <c r="L811" s="437"/>
      <c r="M811" s="437"/>
      <c r="N811" s="437"/>
      <c r="O811" s="437"/>
      <c r="P811" s="437"/>
      <c r="Q811" s="437"/>
      <c r="R811" s="437"/>
      <c r="S811" s="437"/>
      <c r="T811" s="437"/>
      <c r="U811" s="437"/>
      <c r="V811" s="437"/>
      <c r="W811" s="437"/>
      <c r="X811" s="437"/>
    </row>
    <row r="812" spans="1:24" ht="15.75" customHeight="1" x14ac:dyDescent="0.35">
      <c r="A812" s="437"/>
      <c r="B812" s="438"/>
      <c r="C812" s="438"/>
      <c r="D812" s="437"/>
      <c r="E812" s="437"/>
      <c r="F812" s="437"/>
      <c r="G812" s="437"/>
      <c r="H812" s="437"/>
      <c r="I812" s="437"/>
      <c r="J812" s="437"/>
      <c r="K812" s="437"/>
      <c r="L812" s="437"/>
      <c r="M812" s="437"/>
      <c r="N812" s="437"/>
      <c r="O812" s="437"/>
      <c r="P812" s="437"/>
      <c r="Q812" s="437"/>
      <c r="R812" s="437"/>
      <c r="S812" s="437"/>
      <c r="T812" s="437"/>
      <c r="U812" s="437"/>
      <c r="V812" s="437"/>
      <c r="W812" s="437"/>
      <c r="X812" s="437"/>
    </row>
    <row r="813" spans="1:24" ht="15.75" customHeight="1" x14ac:dyDescent="0.35">
      <c r="A813" s="437"/>
      <c r="B813" s="438"/>
      <c r="C813" s="438"/>
      <c r="D813" s="437"/>
      <c r="E813" s="437"/>
      <c r="F813" s="437"/>
      <c r="G813" s="437"/>
      <c r="H813" s="437"/>
      <c r="I813" s="437"/>
      <c r="J813" s="437"/>
      <c r="K813" s="437"/>
      <c r="L813" s="437"/>
      <c r="M813" s="437"/>
      <c r="N813" s="437"/>
      <c r="O813" s="437"/>
      <c r="P813" s="437"/>
      <c r="Q813" s="437"/>
      <c r="R813" s="437"/>
      <c r="S813" s="437"/>
      <c r="T813" s="437"/>
      <c r="U813" s="437"/>
      <c r="V813" s="437"/>
      <c r="W813" s="437"/>
      <c r="X813" s="437"/>
    </row>
    <row r="814" spans="1:24" ht="15.75" customHeight="1" x14ac:dyDescent="0.35">
      <c r="A814" s="437"/>
      <c r="B814" s="438"/>
      <c r="C814" s="438"/>
      <c r="D814" s="437"/>
      <c r="E814" s="437"/>
      <c r="F814" s="437"/>
      <c r="G814" s="437"/>
      <c r="H814" s="437"/>
      <c r="I814" s="437"/>
      <c r="J814" s="437"/>
      <c r="K814" s="437"/>
      <c r="L814" s="437"/>
      <c r="M814" s="437"/>
      <c r="N814" s="437"/>
      <c r="O814" s="437"/>
      <c r="P814" s="437"/>
      <c r="Q814" s="437"/>
      <c r="R814" s="437"/>
      <c r="S814" s="437"/>
      <c r="T814" s="437"/>
      <c r="U814" s="437"/>
      <c r="V814" s="437"/>
      <c r="W814" s="437"/>
      <c r="X814" s="437"/>
    </row>
    <row r="815" spans="1:24" ht="15.75" customHeight="1" x14ac:dyDescent="0.35">
      <c r="A815" s="437"/>
      <c r="B815" s="438"/>
      <c r="C815" s="438"/>
      <c r="D815" s="437"/>
      <c r="E815" s="437"/>
      <c r="F815" s="437"/>
      <c r="G815" s="437"/>
      <c r="H815" s="437"/>
      <c r="I815" s="437"/>
      <c r="J815" s="437"/>
      <c r="K815" s="437"/>
      <c r="L815" s="437"/>
      <c r="M815" s="437"/>
      <c r="N815" s="437"/>
      <c r="O815" s="437"/>
      <c r="P815" s="437"/>
      <c r="Q815" s="437"/>
      <c r="R815" s="437"/>
      <c r="S815" s="437"/>
      <c r="T815" s="437"/>
      <c r="U815" s="437"/>
      <c r="V815" s="437"/>
      <c r="W815" s="437"/>
      <c r="X815" s="437"/>
    </row>
    <row r="816" spans="1:24" ht="15.75" customHeight="1" x14ac:dyDescent="0.35">
      <c r="A816" s="437"/>
      <c r="B816" s="438"/>
      <c r="C816" s="438"/>
      <c r="D816" s="437"/>
      <c r="E816" s="437"/>
      <c r="F816" s="437"/>
      <c r="G816" s="437"/>
      <c r="H816" s="437"/>
      <c r="I816" s="437"/>
      <c r="J816" s="437"/>
      <c r="K816" s="437"/>
      <c r="L816" s="437"/>
      <c r="M816" s="437"/>
      <c r="N816" s="437"/>
      <c r="O816" s="437"/>
      <c r="P816" s="437"/>
      <c r="Q816" s="437"/>
      <c r="R816" s="437"/>
      <c r="S816" s="437"/>
      <c r="T816" s="437"/>
      <c r="U816" s="437"/>
      <c r="V816" s="437"/>
      <c r="W816" s="437"/>
      <c r="X816" s="437"/>
    </row>
    <row r="817" spans="1:24" ht="15.75" customHeight="1" x14ac:dyDescent="0.35">
      <c r="A817" s="437"/>
      <c r="B817" s="438"/>
      <c r="C817" s="438"/>
      <c r="D817" s="437"/>
      <c r="E817" s="437"/>
      <c r="F817" s="437"/>
      <c r="G817" s="437"/>
      <c r="H817" s="437"/>
      <c r="I817" s="437"/>
      <c r="J817" s="437"/>
      <c r="K817" s="437"/>
      <c r="L817" s="437"/>
      <c r="M817" s="437"/>
      <c r="N817" s="437"/>
      <c r="O817" s="437"/>
      <c r="P817" s="437"/>
      <c r="Q817" s="437"/>
      <c r="R817" s="437"/>
      <c r="S817" s="437"/>
      <c r="T817" s="437"/>
      <c r="U817" s="437"/>
      <c r="V817" s="437"/>
      <c r="W817" s="437"/>
      <c r="X817" s="437"/>
    </row>
    <row r="818" spans="1:24" ht="15.75" customHeight="1" x14ac:dyDescent="0.35">
      <c r="A818" s="437"/>
      <c r="B818" s="438"/>
      <c r="C818" s="438"/>
      <c r="D818" s="437"/>
      <c r="E818" s="437"/>
      <c r="F818" s="437"/>
      <c r="G818" s="437"/>
      <c r="H818" s="437"/>
      <c r="I818" s="437"/>
      <c r="J818" s="437"/>
      <c r="K818" s="437"/>
      <c r="L818" s="437"/>
      <c r="M818" s="437"/>
      <c r="N818" s="437"/>
      <c r="O818" s="437"/>
      <c r="P818" s="437"/>
      <c r="Q818" s="437"/>
      <c r="R818" s="437"/>
      <c r="S818" s="437"/>
      <c r="T818" s="437"/>
      <c r="U818" s="437"/>
      <c r="V818" s="437"/>
      <c r="W818" s="437"/>
      <c r="X818" s="437"/>
    </row>
    <row r="819" spans="1:24" ht="15.75" customHeight="1" x14ac:dyDescent="0.35">
      <c r="A819" s="437"/>
      <c r="B819" s="438"/>
      <c r="C819" s="438"/>
      <c r="D819" s="437"/>
      <c r="E819" s="437"/>
      <c r="F819" s="437"/>
      <c r="G819" s="437"/>
      <c r="H819" s="437"/>
      <c r="I819" s="437"/>
      <c r="J819" s="437"/>
      <c r="K819" s="437"/>
      <c r="L819" s="437"/>
      <c r="M819" s="437"/>
      <c r="N819" s="437"/>
      <c r="O819" s="437"/>
      <c r="P819" s="437"/>
      <c r="Q819" s="437"/>
      <c r="R819" s="437"/>
      <c r="S819" s="437"/>
      <c r="T819" s="437"/>
      <c r="U819" s="437"/>
      <c r="V819" s="437"/>
      <c r="W819" s="437"/>
      <c r="X819" s="437"/>
    </row>
    <row r="820" spans="1:24" ht="15.75" customHeight="1" x14ac:dyDescent="0.35">
      <c r="A820" s="437"/>
      <c r="B820" s="438"/>
      <c r="C820" s="438"/>
      <c r="D820" s="437"/>
      <c r="E820" s="437"/>
      <c r="F820" s="437"/>
      <c r="G820" s="437"/>
      <c r="H820" s="437"/>
      <c r="I820" s="437"/>
      <c r="J820" s="437"/>
      <c r="K820" s="437"/>
      <c r="L820" s="437"/>
      <c r="M820" s="437"/>
      <c r="N820" s="437"/>
      <c r="O820" s="437"/>
      <c r="P820" s="437"/>
      <c r="Q820" s="437"/>
      <c r="R820" s="437"/>
      <c r="S820" s="437"/>
      <c r="T820" s="437"/>
      <c r="U820" s="437"/>
      <c r="V820" s="437"/>
      <c r="W820" s="437"/>
      <c r="X820" s="437"/>
    </row>
    <row r="821" spans="1:24" ht="15.75" customHeight="1" x14ac:dyDescent="0.35">
      <c r="A821" s="437"/>
      <c r="B821" s="438"/>
      <c r="C821" s="438"/>
      <c r="D821" s="437"/>
      <c r="E821" s="437"/>
      <c r="F821" s="437"/>
      <c r="G821" s="437"/>
      <c r="H821" s="437"/>
      <c r="I821" s="437"/>
      <c r="J821" s="437"/>
      <c r="K821" s="437"/>
      <c r="L821" s="437"/>
      <c r="M821" s="437"/>
      <c r="N821" s="437"/>
      <c r="O821" s="437"/>
      <c r="P821" s="437"/>
      <c r="Q821" s="437"/>
      <c r="R821" s="437"/>
      <c r="S821" s="437"/>
      <c r="T821" s="437"/>
      <c r="U821" s="437"/>
      <c r="V821" s="437"/>
      <c r="W821" s="437"/>
      <c r="X821" s="437"/>
    </row>
    <row r="822" spans="1:24" ht="15.75" customHeight="1" x14ac:dyDescent="0.35">
      <c r="A822" s="437"/>
      <c r="B822" s="438"/>
      <c r="C822" s="438"/>
      <c r="D822" s="437"/>
      <c r="E822" s="437"/>
      <c r="F822" s="437"/>
      <c r="G822" s="437"/>
      <c r="H822" s="437"/>
      <c r="I822" s="437"/>
      <c r="J822" s="437"/>
      <c r="K822" s="437"/>
      <c r="L822" s="437"/>
      <c r="M822" s="437"/>
      <c r="N822" s="437"/>
      <c r="O822" s="437"/>
      <c r="P822" s="437"/>
      <c r="Q822" s="437"/>
      <c r="R822" s="437"/>
      <c r="S822" s="437"/>
      <c r="T822" s="437"/>
      <c r="U822" s="437"/>
      <c r="V822" s="437"/>
      <c r="W822" s="437"/>
      <c r="X822" s="437"/>
    </row>
    <row r="823" spans="1:24" ht="15.75" customHeight="1" x14ac:dyDescent="0.35">
      <c r="A823" s="437"/>
      <c r="B823" s="438"/>
      <c r="C823" s="438"/>
      <c r="D823" s="437"/>
      <c r="E823" s="437"/>
      <c r="F823" s="437"/>
      <c r="G823" s="437"/>
      <c r="H823" s="437"/>
      <c r="I823" s="437"/>
      <c r="J823" s="437"/>
      <c r="K823" s="437"/>
      <c r="L823" s="437"/>
      <c r="M823" s="437"/>
      <c r="N823" s="437"/>
      <c r="O823" s="437"/>
      <c r="P823" s="437"/>
      <c r="Q823" s="437"/>
      <c r="R823" s="437"/>
      <c r="S823" s="437"/>
      <c r="T823" s="437"/>
      <c r="U823" s="437"/>
      <c r="V823" s="437"/>
      <c r="W823" s="437"/>
      <c r="X823" s="437"/>
    </row>
    <row r="824" spans="1:24" ht="15.75" customHeight="1" x14ac:dyDescent="0.35">
      <c r="A824" s="437"/>
      <c r="B824" s="438"/>
      <c r="C824" s="438"/>
      <c r="D824" s="437"/>
      <c r="E824" s="437"/>
      <c r="F824" s="437"/>
      <c r="G824" s="437"/>
      <c r="H824" s="437"/>
      <c r="I824" s="437"/>
      <c r="J824" s="437"/>
      <c r="K824" s="437"/>
      <c r="L824" s="437"/>
      <c r="M824" s="437"/>
      <c r="N824" s="437"/>
      <c r="O824" s="437"/>
      <c r="P824" s="437"/>
      <c r="Q824" s="437"/>
      <c r="R824" s="437"/>
      <c r="S824" s="437"/>
      <c r="T824" s="437"/>
      <c r="U824" s="437"/>
      <c r="V824" s="437"/>
      <c r="W824" s="437"/>
      <c r="X824" s="437"/>
    </row>
    <row r="825" spans="1:24" ht="15.75" customHeight="1" x14ac:dyDescent="0.35">
      <c r="A825" s="437"/>
      <c r="B825" s="438"/>
      <c r="C825" s="438"/>
      <c r="D825" s="437"/>
      <c r="E825" s="437"/>
      <c r="F825" s="437"/>
      <c r="G825" s="437"/>
      <c r="H825" s="437"/>
      <c r="I825" s="437"/>
      <c r="J825" s="437"/>
      <c r="K825" s="437"/>
      <c r="L825" s="437"/>
      <c r="M825" s="437"/>
      <c r="N825" s="437"/>
      <c r="O825" s="437"/>
      <c r="P825" s="437"/>
      <c r="Q825" s="437"/>
      <c r="R825" s="437"/>
      <c r="S825" s="437"/>
      <c r="T825" s="437"/>
      <c r="U825" s="437"/>
      <c r="V825" s="437"/>
      <c r="W825" s="437"/>
      <c r="X825" s="437"/>
    </row>
    <row r="826" spans="1:24" ht="15.75" customHeight="1" x14ac:dyDescent="0.35">
      <c r="A826" s="437"/>
      <c r="B826" s="438"/>
      <c r="C826" s="438"/>
      <c r="D826" s="437"/>
      <c r="E826" s="437"/>
      <c r="F826" s="437"/>
      <c r="G826" s="437"/>
      <c r="H826" s="437"/>
      <c r="I826" s="437"/>
      <c r="J826" s="437"/>
      <c r="K826" s="437"/>
      <c r="L826" s="437"/>
      <c r="M826" s="437"/>
      <c r="N826" s="437"/>
      <c r="O826" s="437"/>
      <c r="P826" s="437"/>
      <c r="Q826" s="437"/>
      <c r="R826" s="437"/>
      <c r="S826" s="437"/>
      <c r="T826" s="437"/>
      <c r="U826" s="437"/>
      <c r="V826" s="437"/>
      <c r="W826" s="437"/>
      <c r="X826" s="437"/>
    </row>
    <row r="827" spans="1:24" ht="15.75" customHeight="1" x14ac:dyDescent="0.35">
      <c r="A827" s="437"/>
      <c r="B827" s="438"/>
      <c r="C827" s="438"/>
      <c r="D827" s="437"/>
      <c r="E827" s="437"/>
      <c r="F827" s="437"/>
      <c r="G827" s="437"/>
      <c r="H827" s="437"/>
      <c r="I827" s="437"/>
      <c r="J827" s="437"/>
      <c r="K827" s="437"/>
      <c r="L827" s="437"/>
      <c r="M827" s="437"/>
      <c r="N827" s="437"/>
      <c r="O827" s="437"/>
      <c r="P827" s="437"/>
      <c r="Q827" s="437"/>
      <c r="R827" s="437"/>
      <c r="S827" s="437"/>
      <c r="T827" s="437"/>
      <c r="U827" s="437"/>
      <c r="V827" s="437"/>
      <c r="W827" s="437"/>
      <c r="X827" s="437"/>
    </row>
    <row r="828" spans="1:24" ht="15.75" customHeight="1" x14ac:dyDescent="0.35">
      <c r="A828" s="437"/>
      <c r="B828" s="438"/>
      <c r="C828" s="438"/>
      <c r="D828" s="437"/>
      <c r="E828" s="437"/>
      <c r="F828" s="437"/>
      <c r="G828" s="437"/>
      <c r="H828" s="437"/>
      <c r="I828" s="437"/>
      <c r="J828" s="437"/>
      <c r="K828" s="437"/>
      <c r="L828" s="437"/>
      <c r="M828" s="437"/>
      <c r="N828" s="437"/>
      <c r="O828" s="437"/>
      <c r="P828" s="437"/>
      <c r="Q828" s="437"/>
      <c r="R828" s="437"/>
      <c r="S828" s="437"/>
      <c r="T828" s="437"/>
      <c r="U828" s="437"/>
      <c r="V828" s="437"/>
      <c r="W828" s="437"/>
      <c r="X828" s="437"/>
    </row>
    <row r="829" spans="1:24" ht="15.75" customHeight="1" x14ac:dyDescent="0.35">
      <c r="A829" s="437"/>
      <c r="B829" s="438"/>
      <c r="C829" s="438"/>
      <c r="D829" s="437"/>
      <c r="E829" s="437"/>
      <c r="F829" s="437"/>
      <c r="G829" s="437"/>
      <c r="H829" s="437"/>
      <c r="I829" s="437"/>
      <c r="J829" s="437"/>
      <c r="K829" s="437"/>
      <c r="L829" s="437"/>
      <c r="M829" s="437"/>
      <c r="N829" s="437"/>
      <c r="O829" s="437"/>
      <c r="P829" s="437"/>
      <c r="Q829" s="437"/>
      <c r="R829" s="437"/>
      <c r="S829" s="437"/>
      <c r="T829" s="437"/>
      <c r="U829" s="437"/>
      <c r="V829" s="437"/>
      <c r="W829" s="437"/>
      <c r="X829" s="437"/>
    </row>
    <row r="830" spans="1:24" ht="15.75" customHeight="1" x14ac:dyDescent="0.35">
      <c r="A830" s="437"/>
      <c r="B830" s="438"/>
      <c r="C830" s="438"/>
      <c r="D830" s="437"/>
      <c r="E830" s="437"/>
      <c r="F830" s="437"/>
      <c r="G830" s="437"/>
      <c r="H830" s="437"/>
      <c r="I830" s="437"/>
      <c r="J830" s="437"/>
      <c r="K830" s="437"/>
      <c r="L830" s="437"/>
      <c r="M830" s="437"/>
      <c r="N830" s="437"/>
      <c r="O830" s="437"/>
      <c r="P830" s="437"/>
      <c r="Q830" s="437"/>
      <c r="R830" s="437"/>
      <c r="S830" s="437"/>
      <c r="T830" s="437"/>
      <c r="U830" s="437"/>
      <c r="V830" s="437"/>
      <c r="W830" s="437"/>
      <c r="X830" s="437"/>
    </row>
    <row r="831" spans="1:24" ht="15.75" customHeight="1" x14ac:dyDescent="0.35">
      <c r="A831" s="437"/>
      <c r="B831" s="438"/>
      <c r="C831" s="438"/>
      <c r="D831" s="437"/>
      <c r="E831" s="437"/>
      <c r="F831" s="437"/>
      <c r="G831" s="437"/>
      <c r="H831" s="437"/>
      <c r="I831" s="437"/>
      <c r="J831" s="437"/>
      <c r="K831" s="437"/>
      <c r="L831" s="437"/>
      <c r="M831" s="437"/>
      <c r="N831" s="437"/>
      <c r="O831" s="437"/>
      <c r="P831" s="437"/>
      <c r="Q831" s="437"/>
      <c r="R831" s="437"/>
      <c r="S831" s="437"/>
      <c r="T831" s="437"/>
      <c r="U831" s="437"/>
      <c r="V831" s="437"/>
      <c r="W831" s="437"/>
      <c r="X831" s="437"/>
    </row>
    <row r="832" spans="1:24" ht="15.75" customHeight="1" x14ac:dyDescent="0.35">
      <c r="A832" s="437"/>
      <c r="B832" s="438"/>
      <c r="C832" s="438"/>
      <c r="D832" s="437"/>
      <c r="E832" s="437"/>
      <c r="F832" s="437"/>
      <c r="G832" s="437"/>
      <c r="H832" s="437"/>
      <c r="I832" s="437"/>
      <c r="J832" s="437"/>
      <c r="K832" s="437"/>
      <c r="L832" s="437"/>
      <c r="M832" s="437"/>
      <c r="N832" s="437"/>
      <c r="O832" s="437"/>
      <c r="P832" s="437"/>
      <c r="Q832" s="437"/>
      <c r="R832" s="437"/>
      <c r="S832" s="437"/>
      <c r="T832" s="437"/>
      <c r="U832" s="437"/>
      <c r="V832" s="437"/>
      <c r="W832" s="437"/>
      <c r="X832" s="437"/>
    </row>
    <row r="833" spans="1:24" ht="15.75" customHeight="1" x14ac:dyDescent="0.35">
      <c r="A833" s="437"/>
      <c r="B833" s="438"/>
      <c r="C833" s="438"/>
      <c r="D833" s="437"/>
      <c r="E833" s="437"/>
      <c r="F833" s="437"/>
      <c r="G833" s="437"/>
      <c r="H833" s="437"/>
      <c r="I833" s="437"/>
      <c r="J833" s="437"/>
      <c r="K833" s="437"/>
      <c r="L833" s="437"/>
      <c r="M833" s="437"/>
      <c r="N833" s="437"/>
      <c r="O833" s="437"/>
      <c r="P833" s="437"/>
      <c r="Q833" s="437"/>
      <c r="R833" s="437"/>
      <c r="S833" s="437"/>
      <c r="T833" s="437"/>
      <c r="U833" s="437"/>
      <c r="V833" s="437"/>
      <c r="W833" s="437"/>
      <c r="X833" s="437"/>
    </row>
    <row r="834" spans="1:24" ht="15.75" customHeight="1" x14ac:dyDescent="0.35">
      <c r="A834" s="437"/>
      <c r="B834" s="438"/>
      <c r="C834" s="438"/>
      <c r="D834" s="437"/>
      <c r="E834" s="437"/>
      <c r="F834" s="437"/>
      <c r="G834" s="437"/>
      <c r="H834" s="437"/>
      <c r="I834" s="437"/>
      <c r="J834" s="437"/>
      <c r="K834" s="437"/>
      <c r="L834" s="437"/>
      <c r="M834" s="437"/>
      <c r="N834" s="437"/>
      <c r="O834" s="437"/>
      <c r="P834" s="437"/>
      <c r="Q834" s="437"/>
      <c r="R834" s="437"/>
      <c r="S834" s="437"/>
      <c r="T834" s="437"/>
      <c r="U834" s="437"/>
      <c r="V834" s="437"/>
      <c r="W834" s="437"/>
      <c r="X834" s="437"/>
    </row>
    <row r="835" spans="1:24" ht="15.75" customHeight="1" x14ac:dyDescent="0.35">
      <c r="A835" s="437"/>
      <c r="B835" s="438"/>
      <c r="C835" s="438"/>
      <c r="D835" s="437"/>
      <c r="E835" s="437"/>
      <c r="F835" s="437"/>
      <c r="G835" s="437"/>
      <c r="H835" s="437"/>
      <c r="I835" s="437"/>
      <c r="J835" s="437"/>
      <c r="K835" s="437"/>
      <c r="L835" s="437"/>
      <c r="M835" s="437"/>
      <c r="N835" s="437"/>
      <c r="O835" s="437"/>
      <c r="P835" s="437"/>
      <c r="Q835" s="437"/>
      <c r="R835" s="437"/>
      <c r="S835" s="437"/>
      <c r="T835" s="437"/>
      <c r="U835" s="437"/>
      <c r="V835" s="437"/>
      <c r="W835" s="437"/>
      <c r="X835" s="437"/>
    </row>
    <row r="836" spans="1:24" ht="15.75" customHeight="1" x14ac:dyDescent="0.35">
      <c r="A836" s="437"/>
      <c r="B836" s="438"/>
      <c r="C836" s="438"/>
      <c r="D836" s="437"/>
      <c r="E836" s="437"/>
      <c r="F836" s="437"/>
      <c r="G836" s="437"/>
      <c r="H836" s="437"/>
      <c r="I836" s="437"/>
      <c r="J836" s="437"/>
      <c r="K836" s="437"/>
      <c r="L836" s="437"/>
      <c r="M836" s="437"/>
      <c r="N836" s="437"/>
      <c r="O836" s="437"/>
      <c r="P836" s="437"/>
      <c r="Q836" s="437"/>
      <c r="R836" s="437"/>
      <c r="S836" s="437"/>
      <c r="T836" s="437"/>
      <c r="U836" s="437"/>
      <c r="V836" s="437"/>
      <c r="W836" s="437"/>
      <c r="X836" s="437"/>
    </row>
    <row r="837" spans="1:24" ht="15.75" customHeight="1" x14ac:dyDescent="0.35">
      <c r="A837" s="437"/>
      <c r="B837" s="438"/>
      <c r="C837" s="438"/>
      <c r="D837" s="437"/>
      <c r="E837" s="437"/>
      <c r="F837" s="437"/>
      <c r="G837" s="437"/>
      <c r="H837" s="437"/>
      <c r="I837" s="437"/>
      <c r="J837" s="437"/>
      <c r="K837" s="437"/>
      <c r="L837" s="437"/>
      <c r="M837" s="437"/>
      <c r="N837" s="437"/>
      <c r="O837" s="437"/>
      <c r="P837" s="437"/>
      <c r="Q837" s="437"/>
      <c r="R837" s="437"/>
      <c r="S837" s="437"/>
      <c r="T837" s="437"/>
      <c r="U837" s="437"/>
      <c r="V837" s="437"/>
      <c r="W837" s="437"/>
      <c r="X837" s="437"/>
    </row>
    <row r="838" spans="1:24" ht="15.75" customHeight="1" x14ac:dyDescent="0.35">
      <c r="A838" s="437"/>
      <c r="B838" s="438"/>
      <c r="C838" s="438"/>
      <c r="D838" s="437"/>
      <c r="E838" s="437"/>
      <c r="F838" s="437"/>
      <c r="G838" s="437"/>
      <c r="H838" s="437"/>
      <c r="I838" s="437"/>
      <c r="J838" s="437"/>
      <c r="K838" s="437"/>
      <c r="L838" s="437"/>
      <c r="M838" s="437"/>
      <c r="N838" s="437"/>
      <c r="O838" s="437"/>
      <c r="P838" s="437"/>
      <c r="Q838" s="437"/>
      <c r="R838" s="437"/>
      <c r="S838" s="437"/>
      <c r="T838" s="437"/>
      <c r="U838" s="437"/>
      <c r="V838" s="437"/>
      <c r="W838" s="437"/>
      <c r="X838" s="437"/>
    </row>
    <row r="839" spans="1:24" ht="15.75" customHeight="1" x14ac:dyDescent="0.35">
      <c r="A839" s="437"/>
      <c r="B839" s="438"/>
      <c r="C839" s="438"/>
      <c r="D839" s="437"/>
      <c r="E839" s="437"/>
      <c r="F839" s="437"/>
      <c r="G839" s="437"/>
      <c r="H839" s="437"/>
      <c r="I839" s="437"/>
      <c r="J839" s="437"/>
      <c r="K839" s="437"/>
      <c r="L839" s="437"/>
      <c r="M839" s="437"/>
      <c r="N839" s="437"/>
      <c r="O839" s="437"/>
      <c r="P839" s="437"/>
      <c r="Q839" s="437"/>
      <c r="R839" s="437"/>
      <c r="S839" s="437"/>
      <c r="T839" s="437"/>
      <c r="U839" s="437"/>
      <c r="V839" s="437"/>
      <c r="W839" s="437"/>
      <c r="X839" s="437"/>
    </row>
    <row r="840" spans="1:24" ht="15.75" customHeight="1" x14ac:dyDescent="0.35">
      <c r="A840" s="437"/>
      <c r="B840" s="438"/>
      <c r="C840" s="438"/>
      <c r="D840" s="437"/>
      <c r="E840" s="437"/>
      <c r="F840" s="437"/>
      <c r="G840" s="437"/>
      <c r="H840" s="437"/>
      <c r="I840" s="437"/>
      <c r="J840" s="437"/>
      <c r="K840" s="437"/>
      <c r="L840" s="437"/>
      <c r="M840" s="437"/>
      <c r="N840" s="437"/>
      <c r="O840" s="437"/>
      <c r="P840" s="437"/>
      <c r="Q840" s="437"/>
      <c r="R840" s="437"/>
      <c r="S840" s="437"/>
      <c r="T840" s="437"/>
      <c r="U840" s="437"/>
      <c r="V840" s="437"/>
      <c r="W840" s="437"/>
      <c r="X840" s="437"/>
    </row>
    <row r="841" spans="1:24" ht="15.75" customHeight="1" x14ac:dyDescent="0.35">
      <c r="A841" s="437"/>
      <c r="B841" s="438"/>
      <c r="C841" s="438"/>
      <c r="D841" s="437"/>
      <c r="E841" s="437"/>
      <c r="F841" s="437"/>
      <c r="G841" s="437"/>
      <c r="H841" s="437"/>
      <c r="I841" s="437"/>
      <c r="J841" s="437"/>
      <c r="K841" s="437"/>
      <c r="L841" s="437"/>
      <c r="M841" s="437"/>
      <c r="N841" s="437"/>
      <c r="O841" s="437"/>
      <c r="P841" s="437"/>
      <c r="Q841" s="437"/>
      <c r="R841" s="437"/>
      <c r="S841" s="437"/>
      <c r="T841" s="437"/>
      <c r="U841" s="437"/>
      <c r="V841" s="437"/>
      <c r="W841" s="437"/>
      <c r="X841" s="437"/>
    </row>
    <row r="842" spans="1:24" ht="15.75" customHeight="1" x14ac:dyDescent="0.35">
      <c r="A842" s="437"/>
      <c r="B842" s="438"/>
      <c r="C842" s="438"/>
      <c r="D842" s="437"/>
      <c r="E842" s="437"/>
      <c r="F842" s="437"/>
      <c r="G842" s="437"/>
      <c r="H842" s="437"/>
      <c r="I842" s="437"/>
      <c r="J842" s="437"/>
      <c r="K842" s="437"/>
      <c r="L842" s="437"/>
      <c r="M842" s="437"/>
      <c r="N842" s="437"/>
      <c r="O842" s="437"/>
      <c r="P842" s="437"/>
      <c r="Q842" s="437"/>
      <c r="R842" s="437"/>
      <c r="S842" s="437"/>
      <c r="T842" s="437"/>
      <c r="U842" s="437"/>
      <c r="V842" s="437"/>
      <c r="W842" s="437"/>
      <c r="X842" s="437"/>
    </row>
    <row r="843" spans="1:24" ht="15.75" customHeight="1" x14ac:dyDescent="0.35">
      <c r="A843" s="437"/>
      <c r="B843" s="438"/>
      <c r="C843" s="438"/>
      <c r="D843" s="437"/>
      <c r="E843" s="437"/>
      <c r="F843" s="437"/>
      <c r="G843" s="437"/>
      <c r="H843" s="437"/>
      <c r="I843" s="437"/>
      <c r="J843" s="437"/>
      <c r="K843" s="437"/>
      <c r="L843" s="437"/>
      <c r="M843" s="437"/>
      <c r="N843" s="437"/>
      <c r="O843" s="437"/>
      <c r="P843" s="437"/>
      <c r="Q843" s="437"/>
      <c r="R843" s="437"/>
      <c r="S843" s="437"/>
      <c r="T843" s="437"/>
      <c r="U843" s="437"/>
      <c r="V843" s="437"/>
      <c r="W843" s="437"/>
      <c r="X843" s="437"/>
    </row>
    <row r="844" spans="1:24" ht="15.75" customHeight="1" x14ac:dyDescent="0.35">
      <c r="A844" s="437"/>
      <c r="B844" s="438"/>
      <c r="C844" s="438"/>
      <c r="D844" s="437"/>
      <c r="E844" s="437"/>
      <c r="F844" s="437"/>
      <c r="G844" s="437"/>
      <c r="H844" s="437"/>
      <c r="I844" s="437"/>
      <c r="J844" s="437"/>
      <c r="K844" s="437"/>
      <c r="L844" s="437"/>
      <c r="M844" s="437"/>
      <c r="N844" s="437"/>
      <c r="O844" s="437"/>
      <c r="P844" s="437"/>
      <c r="Q844" s="437"/>
      <c r="R844" s="437"/>
      <c r="S844" s="437"/>
      <c r="T844" s="437"/>
      <c r="U844" s="437"/>
      <c r="V844" s="437"/>
      <c r="W844" s="437"/>
      <c r="X844" s="437"/>
    </row>
    <row r="845" spans="1:24" ht="15.75" customHeight="1" x14ac:dyDescent="0.35">
      <c r="A845" s="437"/>
      <c r="B845" s="438"/>
      <c r="C845" s="438"/>
      <c r="D845" s="437"/>
      <c r="E845" s="437"/>
      <c r="F845" s="437"/>
      <c r="G845" s="437"/>
      <c r="H845" s="437"/>
      <c r="I845" s="437"/>
      <c r="J845" s="437"/>
      <c r="K845" s="437"/>
      <c r="L845" s="437"/>
      <c r="M845" s="437"/>
      <c r="N845" s="437"/>
      <c r="O845" s="437"/>
      <c r="P845" s="437"/>
      <c r="Q845" s="437"/>
      <c r="R845" s="437"/>
      <c r="S845" s="437"/>
      <c r="T845" s="437"/>
      <c r="U845" s="437"/>
      <c r="V845" s="437"/>
      <c r="W845" s="437"/>
      <c r="X845" s="437"/>
    </row>
    <row r="846" spans="1:24" ht="15.75" customHeight="1" x14ac:dyDescent="0.35">
      <c r="A846" s="437"/>
      <c r="B846" s="438"/>
      <c r="C846" s="438"/>
      <c r="D846" s="437"/>
      <c r="E846" s="437"/>
      <c r="F846" s="437"/>
      <c r="G846" s="437"/>
      <c r="H846" s="437"/>
      <c r="I846" s="437"/>
      <c r="J846" s="437"/>
      <c r="K846" s="437"/>
      <c r="L846" s="437"/>
      <c r="M846" s="437"/>
      <c r="N846" s="437"/>
      <c r="O846" s="437"/>
      <c r="P846" s="437"/>
      <c r="Q846" s="437"/>
      <c r="R846" s="437"/>
      <c r="S846" s="437"/>
      <c r="T846" s="437"/>
      <c r="U846" s="437"/>
      <c r="V846" s="437"/>
      <c r="W846" s="437"/>
      <c r="X846" s="437"/>
    </row>
    <row r="847" spans="1:24" ht="15.75" customHeight="1" x14ac:dyDescent="0.35">
      <c r="A847" s="437"/>
      <c r="B847" s="438"/>
      <c r="C847" s="438"/>
      <c r="D847" s="437"/>
      <c r="E847" s="437"/>
      <c r="F847" s="437"/>
      <c r="G847" s="437"/>
      <c r="H847" s="437"/>
      <c r="I847" s="437"/>
      <c r="J847" s="437"/>
      <c r="K847" s="437"/>
      <c r="L847" s="437"/>
      <c r="M847" s="437"/>
      <c r="N847" s="437"/>
      <c r="O847" s="437"/>
      <c r="P847" s="437"/>
      <c r="Q847" s="437"/>
      <c r="R847" s="437"/>
      <c r="S847" s="437"/>
      <c r="T847" s="437"/>
      <c r="U847" s="437"/>
      <c r="V847" s="437"/>
      <c r="W847" s="437"/>
      <c r="X847" s="437"/>
    </row>
    <row r="848" spans="1:24" ht="15.75" customHeight="1" x14ac:dyDescent="0.35">
      <c r="A848" s="437"/>
      <c r="B848" s="438"/>
      <c r="C848" s="438"/>
      <c r="D848" s="437"/>
      <c r="E848" s="437"/>
      <c r="F848" s="437"/>
      <c r="G848" s="437"/>
      <c r="H848" s="437"/>
      <c r="I848" s="437"/>
      <c r="J848" s="437"/>
      <c r="K848" s="437"/>
      <c r="L848" s="437"/>
      <c r="M848" s="437"/>
      <c r="N848" s="437"/>
      <c r="O848" s="437"/>
      <c r="P848" s="437"/>
      <c r="Q848" s="437"/>
      <c r="R848" s="437"/>
      <c r="S848" s="437"/>
      <c r="T848" s="437"/>
      <c r="U848" s="437"/>
      <c r="V848" s="437"/>
      <c r="W848" s="437"/>
      <c r="X848" s="437"/>
    </row>
    <row r="849" spans="1:24" ht="15.75" customHeight="1" x14ac:dyDescent="0.35">
      <c r="A849" s="437"/>
      <c r="B849" s="438"/>
      <c r="C849" s="438"/>
      <c r="D849" s="437"/>
      <c r="E849" s="437"/>
      <c r="F849" s="437"/>
      <c r="G849" s="437"/>
      <c r="H849" s="437"/>
      <c r="I849" s="437"/>
      <c r="J849" s="437"/>
      <c r="K849" s="437"/>
      <c r="L849" s="437"/>
      <c r="M849" s="437"/>
      <c r="N849" s="437"/>
      <c r="O849" s="437"/>
      <c r="P849" s="437"/>
      <c r="Q849" s="437"/>
      <c r="R849" s="437"/>
      <c r="S849" s="437"/>
      <c r="T849" s="437"/>
      <c r="U849" s="437"/>
      <c r="V849" s="437"/>
      <c r="W849" s="437"/>
      <c r="X849" s="437"/>
    </row>
    <row r="850" spans="1:24" ht="15.75" customHeight="1" x14ac:dyDescent="0.35">
      <c r="A850" s="437"/>
      <c r="B850" s="438"/>
      <c r="C850" s="438"/>
      <c r="D850" s="437"/>
      <c r="E850" s="437"/>
      <c r="F850" s="437"/>
      <c r="G850" s="437"/>
      <c r="H850" s="437"/>
      <c r="I850" s="437"/>
      <c r="J850" s="437"/>
      <c r="K850" s="437"/>
      <c r="L850" s="437"/>
      <c r="M850" s="437"/>
      <c r="N850" s="437"/>
      <c r="O850" s="437"/>
      <c r="P850" s="437"/>
      <c r="Q850" s="437"/>
      <c r="R850" s="437"/>
      <c r="S850" s="437"/>
      <c r="T850" s="437"/>
      <c r="U850" s="437"/>
      <c r="V850" s="437"/>
      <c r="W850" s="437"/>
      <c r="X850" s="437"/>
    </row>
    <row r="851" spans="1:24" ht="15.75" customHeight="1" x14ac:dyDescent="0.35">
      <c r="A851" s="437"/>
      <c r="B851" s="438"/>
      <c r="C851" s="438"/>
      <c r="D851" s="437"/>
      <c r="E851" s="437"/>
      <c r="F851" s="437"/>
      <c r="G851" s="437"/>
      <c r="H851" s="437"/>
      <c r="I851" s="437"/>
      <c r="J851" s="437"/>
      <c r="K851" s="437"/>
      <c r="L851" s="437"/>
      <c r="M851" s="437"/>
      <c r="N851" s="437"/>
      <c r="O851" s="437"/>
      <c r="P851" s="437"/>
      <c r="Q851" s="437"/>
      <c r="R851" s="437"/>
      <c r="S851" s="437"/>
      <c r="T851" s="437"/>
      <c r="U851" s="437"/>
      <c r="V851" s="437"/>
      <c r="W851" s="437"/>
      <c r="X851" s="437"/>
    </row>
    <row r="852" spans="1:24" ht="15.75" customHeight="1" x14ac:dyDescent="0.35">
      <c r="A852" s="437"/>
      <c r="B852" s="438"/>
      <c r="C852" s="438"/>
      <c r="D852" s="437"/>
      <c r="E852" s="437"/>
      <c r="F852" s="437"/>
      <c r="G852" s="437"/>
      <c r="H852" s="437"/>
      <c r="I852" s="437"/>
      <c r="J852" s="437"/>
      <c r="K852" s="437"/>
      <c r="L852" s="437"/>
      <c r="M852" s="437"/>
      <c r="N852" s="437"/>
      <c r="O852" s="437"/>
      <c r="P852" s="437"/>
      <c r="Q852" s="437"/>
      <c r="R852" s="437"/>
      <c r="S852" s="437"/>
      <c r="T852" s="437"/>
      <c r="U852" s="437"/>
      <c r="V852" s="437"/>
      <c r="W852" s="437"/>
      <c r="X852" s="437"/>
    </row>
    <row r="853" spans="1:24" ht="15.75" customHeight="1" x14ac:dyDescent="0.35">
      <c r="A853" s="437"/>
      <c r="B853" s="438"/>
      <c r="C853" s="438"/>
      <c r="D853" s="437"/>
      <c r="E853" s="437"/>
      <c r="F853" s="437"/>
      <c r="G853" s="437"/>
      <c r="H853" s="437"/>
      <c r="I853" s="437"/>
      <c r="J853" s="437"/>
      <c r="K853" s="437"/>
      <c r="L853" s="437"/>
      <c r="M853" s="437"/>
      <c r="N853" s="437"/>
      <c r="O853" s="437"/>
      <c r="P853" s="437"/>
      <c r="Q853" s="437"/>
      <c r="R853" s="437"/>
      <c r="S853" s="437"/>
      <c r="T853" s="437"/>
      <c r="U853" s="437"/>
      <c r="V853" s="437"/>
      <c r="W853" s="437"/>
      <c r="X853" s="437"/>
    </row>
    <row r="854" spans="1:24" ht="15.75" customHeight="1" x14ac:dyDescent="0.35">
      <c r="A854" s="437"/>
      <c r="B854" s="438"/>
      <c r="C854" s="438"/>
      <c r="D854" s="437"/>
      <c r="E854" s="437"/>
      <c r="F854" s="437"/>
      <c r="G854" s="437"/>
      <c r="H854" s="437"/>
      <c r="I854" s="437"/>
      <c r="J854" s="437"/>
      <c r="K854" s="437"/>
      <c r="L854" s="437"/>
      <c r="M854" s="437"/>
      <c r="N854" s="437"/>
      <c r="O854" s="437"/>
      <c r="P854" s="437"/>
      <c r="Q854" s="437"/>
      <c r="R854" s="437"/>
      <c r="S854" s="437"/>
      <c r="T854" s="437"/>
      <c r="U854" s="437"/>
      <c r="V854" s="437"/>
      <c r="W854" s="437"/>
      <c r="X854" s="437"/>
    </row>
    <row r="855" spans="1:24" ht="15.75" customHeight="1" x14ac:dyDescent="0.35">
      <c r="A855" s="437"/>
      <c r="B855" s="438"/>
      <c r="C855" s="438"/>
      <c r="D855" s="437"/>
      <c r="E855" s="437"/>
      <c r="F855" s="437"/>
      <c r="G855" s="437"/>
      <c r="H855" s="437"/>
      <c r="I855" s="437"/>
      <c r="J855" s="437"/>
      <c r="K855" s="437"/>
      <c r="L855" s="437"/>
      <c r="M855" s="437"/>
      <c r="N855" s="437"/>
      <c r="O855" s="437"/>
      <c r="P855" s="437"/>
      <c r="Q855" s="437"/>
      <c r="R855" s="437"/>
      <c r="S855" s="437"/>
      <c r="T855" s="437"/>
      <c r="U855" s="437"/>
      <c r="V855" s="437"/>
      <c r="W855" s="437"/>
      <c r="X855" s="437"/>
    </row>
    <row r="856" spans="1:24" ht="15.75" customHeight="1" x14ac:dyDescent="0.35">
      <c r="A856" s="437"/>
      <c r="B856" s="438"/>
      <c r="C856" s="438"/>
      <c r="D856" s="437"/>
      <c r="E856" s="437"/>
      <c r="F856" s="437"/>
      <c r="G856" s="437"/>
      <c r="H856" s="437"/>
      <c r="I856" s="437"/>
      <c r="J856" s="437"/>
      <c r="K856" s="437"/>
      <c r="L856" s="437"/>
      <c r="M856" s="437"/>
      <c r="N856" s="437"/>
      <c r="O856" s="437"/>
      <c r="P856" s="437"/>
      <c r="Q856" s="437"/>
      <c r="R856" s="437"/>
      <c r="S856" s="437"/>
      <c r="T856" s="437"/>
      <c r="U856" s="437"/>
      <c r="V856" s="437"/>
      <c r="W856" s="437"/>
      <c r="X856" s="437"/>
    </row>
    <row r="857" spans="1:24" ht="15.75" customHeight="1" x14ac:dyDescent="0.35">
      <c r="A857" s="437"/>
      <c r="B857" s="438"/>
      <c r="C857" s="438"/>
      <c r="D857" s="437"/>
      <c r="E857" s="437"/>
      <c r="F857" s="437"/>
      <c r="G857" s="437"/>
      <c r="H857" s="437"/>
      <c r="I857" s="437"/>
      <c r="J857" s="437"/>
      <c r="K857" s="437"/>
      <c r="L857" s="437"/>
      <c r="M857" s="437"/>
      <c r="N857" s="437"/>
      <c r="O857" s="437"/>
      <c r="P857" s="437"/>
      <c r="Q857" s="437"/>
      <c r="R857" s="437"/>
      <c r="S857" s="437"/>
      <c r="T857" s="437"/>
      <c r="U857" s="437"/>
      <c r="V857" s="437"/>
      <c r="W857" s="437"/>
      <c r="X857" s="437"/>
    </row>
    <row r="858" spans="1:24" ht="15.75" customHeight="1" x14ac:dyDescent="0.35">
      <c r="A858" s="437"/>
      <c r="B858" s="438"/>
      <c r="C858" s="438"/>
      <c r="D858" s="437"/>
      <c r="E858" s="437"/>
      <c r="F858" s="437"/>
      <c r="G858" s="437"/>
      <c r="H858" s="437"/>
      <c r="I858" s="437"/>
      <c r="J858" s="437"/>
      <c r="K858" s="437"/>
      <c r="L858" s="437"/>
      <c r="M858" s="437"/>
      <c r="N858" s="437"/>
      <c r="O858" s="437"/>
      <c r="P858" s="437"/>
      <c r="Q858" s="437"/>
      <c r="R858" s="437"/>
      <c r="S858" s="437"/>
      <c r="T858" s="437"/>
      <c r="U858" s="437"/>
      <c r="V858" s="437"/>
      <c r="W858" s="437"/>
      <c r="X858" s="437"/>
    </row>
    <row r="859" spans="1:24" ht="15.75" customHeight="1" x14ac:dyDescent="0.35">
      <c r="A859" s="437"/>
      <c r="B859" s="438"/>
      <c r="C859" s="438"/>
      <c r="D859" s="437"/>
      <c r="E859" s="437"/>
      <c r="F859" s="437"/>
      <c r="G859" s="437"/>
      <c r="H859" s="437"/>
      <c r="I859" s="437"/>
      <c r="J859" s="437"/>
      <c r="K859" s="437"/>
      <c r="L859" s="437"/>
      <c r="M859" s="437"/>
      <c r="N859" s="437"/>
      <c r="O859" s="437"/>
      <c r="P859" s="437"/>
      <c r="Q859" s="437"/>
      <c r="R859" s="437"/>
      <c r="S859" s="437"/>
      <c r="T859" s="437"/>
      <c r="U859" s="437"/>
      <c r="V859" s="437"/>
      <c r="W859" s="437"/>
      <c r="X859" s="437"/>
    </row>
    <row r="860" spans="1:24" ht="15.75" customHeight="1" x14ac:dyDescent="0.35">
      <c r="A860" s="437"/>
      <c r="B860" s="438"/>
      <c r="C860" s="438"/>
      <c r="D860" s="437"/>
      <c r="E860" s="437"/>
      <c r="F860" s="437"/>
      <c r="G860" s="437"/>
      <c r="H860" s="437"/>
      <c r="I860" s="437"/>
      <c r="J860" s="437"/>
      <c r="K860" s="437"/>
      <c r="L860" s="437"/>
      <c r="M860" s="437"/>
      <c r="N860" s="437"/>
      <c r="O860" s="437"/>
      <c r="P860" s="437"/>
      <c r="Q860" s="437"/>
      <c r="R860" s="437"/>
      <c r="S860" s="437"/>
      <c r="T860" s="437"/>
      <c r="U860" s="437"/>
      <c r="V860" s="437"/>
      <c r="W860" s="437"/>
      <c r="X860" s="437"/>
    </row>
    <row r="861" spans="1:24" ht="15.75" customHeight="1" x14ac:dyDescent="0.35">
      <c r="A861" s="437"/>
      <c r="B861" s="438"/>
      <c r="C861" s="438"/>
      <c r="D861" s="437"/>
      <c r="E861" s="437"/>
      <c r="F861" s="437"/>
      <c r="G861" s="437"/>
      <c r="H861" s="437"/>
      <c r="I861" s="437"/>
      <c r="J861" s="437"/>
      <c r="K861" s="437"/>
      <c r="L861" s="437"/>
      <c r="M861" s="437"/>
      <c r="N861" s="437"/>
      <c r="O861" s="437"/>
      <c r="P861" s="437"/>
      <c r="Q861" s="437"/>
      <c r="R861" s="437"/>
      <c r="S861" s="437"/>
      <c r="T861" s="437"/>
      <c r="U861" s="437"/>
      <c r="V861" s="437"/>
      <c r="W861" s="437"/>
      <c r="X861" s="437"/>
    </row>
    <row r="862" spans="1:24" ht="15.75" customHeight="1" x14ac:dyDescent="0.35">
      <c r="A862" s="437"/>
      <c r="B862" s="438"/>
      <c r="C862" s="438"/>
      <c r="D862" s="437"/>
      <c r="E862" s="437"/>
      <c r="F862" s="437"/>
      <c r="G862" s="437"/>
      <c r="H862" s="437"/>
      <c r="I862" s="437"/>
      <c r="J862" s="437"/>
      <c r="K862" s="437"/>
      <c r="L862" s="437"/>
      <c r="M862" s="437"/>
      <c r="N862" s="437"/>
      <c r="O862" s="437"/>
      <c r="P862" s="437"/>
      <c r="Q862" s="437"/>
      <c r="R862" s="437"/>
      <c r="S862" s="437"/>
      <c r="T862" s="437"/>
      <c r="U862" s="437"/>
      <c r="V862" s="437"/>
      <c r="W862" s="437"/>
      <c r="X862" s="437"/>
    </row>
    <row r="863" spans="1:24" ht="15.75" customHeight="1" x14ac:dyDescent="0.35">
      <c r="A863" s="437"/>
      <c r="B863" s="438"/>
      <c r="C863" s="438"/>
      <c r="D863" s="437"/>
      <c r="E863" s="437"/>
      <c r="F863" s="437"/>
      <c r="G863" s="437"/>
      <c r="H863" s="437"/>
      <c r="I863" s="437"/>
      <c r="J863" s="437"/>
      <c r="K863" s="437"/>
      <c r="L863" s="437"/>
      <c r="M863" s="437"/>
      <c r="N863" s="437"/>
      <c r="O863" s="437"/>
      <c r="P863" s="437"/>
      <c r="Q863" s="437"/>
      <c r="R863" s="437"/>
      <c r="S863" s="437"/>
      <c r="T863" s="437"/>
      <c r="U863" s="437"/>
      <c r="V863" s="437"/>
      <c r="W863" s="437"/>
      <c r="X863" s="437"/>
    </row>
    <row r="864" spans="1:24" ht="15.75" customHeight="1" x14ac:dyDescent="0.35">
      <c r="A864" s="437"/>
      <c r="B864" s="438"/>
      <c r="C864" s="438"/>
      <c r="D864" s="437"/>
      <c r="E864" s="437"/>
      <c r="F864" s="437"/>
      <c r="G864" s="437"/>
      <c r="H864" s="437"/>
      <c r="I864" s="437"/>
      <c r="J864" s="437"/>
      <c r="K864" s="437"/>
      <c r="L864" s="437"/>
      <c r="M864" s="437"/>
      <c r="N864" s="437"/>
      <c r="O864" s="437"/>
      <c r="P864" s="437"/>
      <c r="Q864" s="437"/>
      <c r="R864" s="437"/>
      <c r="S864" s="437"/>
      <c r="T864" s="437"/>
      <c r="U864" s="437"/>
      <c r="V864" s="437"/>
      <c r="W864" s="437"/>
      <c r="X864" s="437"/>
    </row>
    <row r="865" spans="1:24" ht="15.75" customHeight="1" x14ac:dyDescent="0.35">
      <c r="A865" s="437"/>
      <c r="B865" s="438"/>
      <c r="C865" s="438"/>
      <c r="D865" s="437"/>
      <c r="E865" s="437"/>
      <c r="F865" s="437"/>
      <c r="G865" s="437"/>
      <c r="H865" s="437"/>
      <c r="I865" s="437"/>
      <c r="J865" s="437"/>
      <c r="K865" s="437"/>
      <c r="L865" s="437"/>
      <c r="M865" s="437"/>
      <c r="N865" s="437"/>
      <c r="O865" s="437"/>
      <c r="P865" s="437"/>
      <c r="Q865" s="437"/>
      <c r="R865" s="437"/>
      <c r="S865" s="437"/>
      <c r="T865" s="437"/>
      <c r="U865" s="437"/>
      <c r="V865" s="437"/>
      <c r="W865" s="437"/>
      <c r="X865" s="437"/>
    </row>
    <row r="866" spans="1:24" ht="15.75" customHeight="1" x14ac:dyDescent="0.35">
      <c r="A866" s="437"/>
      <c r="B866" s="438"/>
      <c r="C866" s="438"/>
      <c r="D866" s="437"/>
      <c r="E866" s="437"/>
      <c r="F866" s="437"/>
      <c r="G866" s="437"/>
      <c r="H866" s="437"/>
      <c r="I866" s="437"/>
      <c r="J866" s="437"/>
      <c r="K866" s="437"/>
      <c r="L866" s="437"/>
      <c r="M866" s="437"/>
      <c r="N866" s="437"/>
      <c r="O866" s="437"/>
      <c r="P866" s="437"/>
      <c r="Q866" s="437"/>
      <c r="R866" s="437"/>
      <c r="S866" s="437"/>
      <c r="T866" s="437"/>
      <c r="U866" s="437"/>
      <c r="V866" s="437"/>
      <c r="W866" s="437"/>
      <c r="X866" s="437"/>
    </row>
    <row r="867" spans="1:24" ht="15.75" customHeight="1" x14ac:dyDescent="0.35">
      <c r="A867" s="437"/>
      <c r="B867" s="438"/>
      <c r="C867" s="438"/>
      <c r="D867" s="437"/>
      <c r="E867" s="437"/>
      <c r="F867" s="437"/>
      <c r="G867" s="437"/>
      <c r="H867" s="437"/>
      <c r="I867" s="437"/>
      <c r="J867" s="437"/>
      <c r="K867" s="437"/>
      <c r="L867" s="437"/>
      <c r="M867" s="437"/>
      <c r="N867" s="437"/>
      <c r="O867" s="437"/>
      <c r="P867" s="437"/>
      <c r="Q867" s="437"/>
      <c r="R867" s="437"/>
      <c r="S867" s="437"/>
      <c r="T867" s="437"/>
      <c r="U867" s="437"/>
      <c r="V867" s="437"/>
      <c r="W867" s="437"/>
      <c r="X867" s="437"/>
    </row>
    <row r="868" spans="1:24" ht="15.75" customHeight="1" x14ac:dyDescent="0.35">
      <c r="A868" s="437"/>
      <c r="B868" s="438"/>
      <c r="C868" s="438"/>
      <c r="D868" s="437"/>
      <c r="E868" s="437"/>
      <c r="F868" s="437"/>
      <c r="G868" s="437"/>
      <c r="H868" s="437"/>
      <c r="I868" s="437"/>
      <c r="J868" s="437"/>
      <c r="K868" s="437"/>
      <c r="L868" s="437"/>
      <c r="M868" s="437"/>
      <c r="N868" s="437"/>
      <c r="O868" s="437"/>
      <c r="P868" s="437"/>
      <c r="Q868" s="437"/>
      <c r="R868" s="437"/>
      <c r="S868" s="437"/>
      <c r="T868" s="437"/>
      <c r="U868" s="437"/>
      <c r="V868" s="437"/>
      <c r="W868" s="437"/>
      <c r="X868" s="437"/>
    </row>
    <row r="869" spans="1:24" ht="15.75" customHeight="1" x14ac:dyDescent="0.35">
      <c r="A869" s="437"/>
      <c r="B869" s="438"/>
      <c r="C869" s="438"/>
      <c r="D869" s="437"/>
      <c r="E869" s="437"/>
      <c r="F869" s="437"/>
      <c r="G869" s="437"/>
      <c r="H869" s="437"/>
      <c r="I869" s="437"/>
      <c r="J869" s="437"/>
      <c r="K869" s="437"/>
      <c r="L869" s="437"/>
      <c r="M869" s="437"/>
      <c r="N869" s="437"/>
      <c r="O869" s="437"/>
      <c r="P869" s="437"/>
      <c r="Q869" s="437"/>
      <c r="R869" s="437"/>
      <c r="S869" s="437"/>
      <c r="T869" s="437"/>
      <c r="U869" s="437"/>
      <c r="V869" s="437"/>
      <c r="W869" s="437"/>
      <c r="X869" s="437"/>
    </row>
    <row r="870" spans="1:24" ht="15.75" customHeight="1" x14ac:dyDescent="0.35">
      <c r="A870" s="437"/>
      <c r="B870" s="438"/>
      <c r="C870" s="438"/>
      <c r="D870" s="437"/>
      <c r="E870" s="437"/>
      <c r="F870" s="437"/>
      <c r="G870" s="437"/>
      <c r="H870" s="437"/>
      <c r="I870" s="437"/>
      <c r="J870" s="437"/>
      <c r="K870" s="437"/>
      <c r="L870" s="437"/>
      <c r="M870" s="437"/>
      <c r="N870" s="437"/>
      <c r="O870" s="437"/>
      <c r="P870" s="437"/>
      <c r="Q870" s="437"/>
      <c r="R870" s="437"/>
      <c r="S870" s="437"/>
      <c r="T870" s="437"/>
      <c r="U870" s="437"/>
      <c r="V870" s="437"/>
      <c r="W870" s="437"/>
      <c r="X870" s="437"/>
    </row>
    <row r="871" spans="1:24" ht="15.75" customHeight="1" x14ac:dyDescent="0.35">
      <c r="A871" s="437"/>
      <c r="B871" s="438"/>
      <c r="C871" s="438"/>
      <c r="D871" s="437"/>
      <c r="E871" s="437"/>
      <c r="F871" s="437"/>
      <c r="G871" s="437"/>
      <c r="H871" s="437"/>
      <c r="I871" s="437"/>
      <c r="J871" s="437"/>
      <c r="K871" s="437"/>
      <c r="L871" s="437"/>
      <c r="M871" s="437"/>
      <c r="N871" s="437"/>
      <c r="O871" s="437"/>
      <c r="P871" s="437"/>
      <c r="Q871" s="437"/>
      <c r="R871" s="437"/>
      <c r="S871" s="437"/>
      <c r="T871" s="437"/>
      <c r="U871" s="437"/>
      <c r="V871" s="437"/>
      <c r="W871" s="437"/>
      <c r="X871" s="437"/>
    </row>
    <row r="872" spans="1:24" ht="15.75" customHeight="1" x14ac:dyDescent="0.35">
      <c r="A872" s="437"/>
      <c r="B872" s="438"/>
      <c r="C872" s="438"/>
      <c r="D872" s="437"/>
      <c r="E872" s="437"/>
      <c r="F872" s="437"/>
      <c r="G872" s="437"/>
      <c r="H872" s="437"/>
      <c r="I872" s="437"/>
      <c r="J872" s="437"/>
      <c r="K872" s="437"/>
      <c r="L872" s="437"/>
      <c r="M872" s="437"/>
      <c r="N872" s="437"/>
      <c r="O872" s="437"/>
      <c r="P872" s="437"/>
      <c r="Q872" s="437"/>
      <c r="R872" s="437"/>
      <c r="S872" s="437"/>
      <c r="T872" s="437"/>
      <c r="U872" s="437"/>
      <c r="V872" s="437"/>
      <c r="W872" s="437"/>
      <c r="X872" s="437"/>
    </row>
    <row r="873" spans="1:24" ht="15.75" customHeight="1" x14ac:dyDescent="0.35">
      <c r="A873" s="437"/>
      <c r="B873" s="438"/>
      <c r="C873" s="438"/>
      <c r="D873" s="437"/>
      <c r="E873" s="437"/>
      <c r="F873" s="437"/>
      <c r="G873" s="437"/>
      <c r="H873" s="437"/>
      <c r="I873" s="437"/>
      <c r="J873" s="437"/>
      <c r="K873" s="437"/>
      <c r="L873" s="437"/>
      <c r="M873" s="437"/>
      <c r="N873" s="437"/>
      <c r="O873" s="437"/>
      <c r="P873" s="437"/>
      <c r="Q873" s="437"/>
      <c r="R873" s="437"/>
      <c r="S873" s="437"/>
      <c r="T873" s="437"/>
      <c r="U873" s="437"/>
      <c r="V873" s="437"/>
      <c r="W873" s="437"/>
      <c r="X873" s="437"/>
    </row>
    <row r="874" spans="1:24" ht="15.75" customHeight="1" x14ac:dyDescent="0.35">
      <c r="A874" s="437"/>
      <c r="B874" s="438"/>
      <c r="C874" s="438"/>
      <c r="D874" s="437"/>
      <c r="E874" s="437"/>
      <c r="F874" s="437"/>
      <c r="G874" s="437"/>
      <c r="H874" s="437"/>
      <c r="I874" s="437"/>
      <c r="J874" s="437"/>
      <c r="K874" s="437"/>
      <c r="L874" s="437"/>
      <c r="M874" s="437"/>
      <c r="N874" s="437"/>
      <c r="O874" s="437"/>
      <c r="P874" s="437"/>
      <c r="Q874" s="437"/>
      <c r="R874" s="437"/>
      <c r="S874" s="437"/>
      <c r="T874" s="437"/>
      <c r="U874" s="437"/>
      <c r="V874" s="437"/>
      <c r="W874" s="437"/>
      <c r="X874" s="437"/>
    </row>
    <row r="875" spans="1:24" ht="15.75" customHeight="1" x14ac:dyDescent="0.35">
      <c r="A875" s="437"/>
      <c r="B875" s="438"/>
      <c r="C875" s="438"/>
      <c r="D875" s="437"/>
      <c r="E875" s="437"/>
      <c r="F875" s="437"/>
      <c r="G875" s="437"/>
      <c r="H875" s="437"/>
      <c r="I875" s="437"/>
      <c r="J875" s="437"/>
      <c r="K875" s="437"/>
      <c r="L875" s="437"/>
      <c r="M875" s="437"/>
      <c r="N875" s="437"/>
      <c r="O875" s="437"/>
      <c r="P875" s="437"/>
      <c r="Q875" s="437"/>
      <c r="R875" s="437"/>
      <c r="S875" s="437"/>
      <c r="T875" s="437"/>
      <c r="U875" s="437"/>
      <c r="V875" s="437"/>
      <c r="W875" s="437"/>
      <c r="X875" s="437"/>
    </row>
    <row r="876" spans="1:24" ht="15.75" customHeight="1" x14ac:dyDescent="0.35">
      <c r="A876" s="437"/>
      <c r="B876" s="438"/>
      <c r="C876" s="438"/>
      <c r="D876" s="437"/>
      <c r="E876" s="437"/>
      <c r="F876" s="437"/>
      <c r="G876" s="437"/>
      <c r="H876" s="437"/>
      <c r="I876" s="437"/>
      <c r="J876" s="437"/>
      <c r="K876" s="437"/>
      <c r="L876" s="437"/>
      <c r="M876" s="437"/>
      <c r="N876" s="437"/>
      <c r="O876" s="437"/>
      <c r="P876" s="437"/>
      <c r="Q876" s="437"/>
      <c r="R876" s="437"/>
      <c r="S876" s="437"/>
      <c r="T876" s="437"/>
      <c r="U876" s="437"/>
      <c r="V876" s="437"/>
      <c r="W876" s="437"/>
      <c r="X876" s="437"/>
    </row>
    <row r="877" spans="1:24" ht="15.75" customHeight="1" x14ac:dyDescent="0.35">
      <c r="A877" s="437"/>
      <c r="B877" s="438"/>
      <c r="C877" s="438"/>
      <c r="D877" s="437"/>
      <c r="E877" s="437"/>
      <c r="F877" s="437"/>
      <c r="G877" s="437"/>
      <c r="H877" s="437"/>
      <c r="I877" s="437"/>
      <c r="J877" s="437"/>
      <c r="K877" s="437"/>
      <c r="L877" s="437"/>
      <c r="M877" s="437"/>
      <c r="N877" s="437"/>
      <c r="O877" s="437"/>
      <c r="P877" s="437"/>
      <c r="Q877" s="437"/>
      <c r="R877" s="437"/>
      <c r="S877" s="437"/>
      <c r="T877" s="437"/>
      <c r="U877" s="437"/>
      <c r="V877" s="437"/>
      <c r="W877" s="437"/>
      <c r="X877" s="437"/>
    </row>
    <row r="878" spans="1:24" ht="15.75" customHeight="1" x14ac:dyDescent="0.35">
      <c r="A878" s="437"/>
      <c r="B878" s="438"/>
      <c r="C878" s="438"/>
      <c r="D878" s="437"/>
      <c r="E878" s="437"/>
      <c r="F878" s="437"/>
      <c r="G878" s="437"/>
      <c r="H878" s="437"/>
      <c r="I878" s="437"/>
      <c r="J878" s="437"/>
      <c r="K878" s="437"/>
      <c r="L878" s="437"/>
      <c r="M878" s="437"/>
      <c r="N878" s="437"/>
      <c r="O878" s="437"/>
      <c r="P878" s="437"/>
      <c r="Q878" s="437"/>
      <c r="R878" s="437"/>
      <c r="S878" s="437"/>
      <c r="T878" s="437"/>
      <c r="U878" s="437"/>
      <c r="V878" s="437"/>
      <c r="W878" s="437"/>
      <c r="X878" s="437"/>
    </row>
    <row r="879" spans="1:24" ht="15.75" customHeight="1" x14ac:dyDescent="0.35">
      <c r="A879" s="437"/>
      <c r="B879" s="438"/>
      <c r="C879" s="438"/>
      <c r="D879" s="437"/>
      <c r="E879" s="437"/>
      <c r="F879" s="437"/>
      <c r="G879" s="437"/>
      <c r="H879" s="437"/>
      <c r="I879" s="437"/>
      <c r="J879" s="437"/>
      <c r="K879" s="437"/>
      <c r="L879" s="437"/>
      <c r="M879" s="437"/>
      <c r="N879" s="437"/>
      <c r="O879" s="437"/>
      <c r="P879" s="437"/>
      <c r="Q879" s="437"/>
      <c r="R879" s="437"/>
      <c r="S879" s="437"/>
      <c r="T879" s="437"/>
      <c r="U879" s="437"/>
      <c r="V879" s="437"/>
      <c r="W879" s="437"/>
      <c r="X879" s="437"/>
    </row>
    <row r="880" spans="1:24" ht="15.75" customHeight="1" x14ac:dyDescent="0.35">
      <c r="A880" s="437"/>
      <c r="B880" s="438"/>
      <c r="C880" s="438"/>
      <c r="D880" s="437"/>
      <c r="E880" s="437"/>
      <c r="F880" s="437"/>
      <c r="G880" s="437"/>
      <c r="H880" s="437"/>
      <c r="I880" s="437"/>
      <c r="J880" s="437"/>
      <c r="K880" s="437"/>
      <c r="L880" s="437"/>
      <c r="M880" s="437"/>
      <c r="N880" s="437"/>
      <c r="O880" s="437"/>
      <c r="P880" s="437"/>
      <c r="Q880" s="437"/>
      <c r="R880" s="437"/>
      <c r="S880" s="437"/>
      <c r="T880" s="437"/>
      <c r="U880" s="437"/>
      <c r="V880" s="437"/>
      <c r="W880" s="437"/>
      <c r="X880" s="437"/>
    </row>
    <row r="881" spans="1:24" ht="15.75" customHeight="1" x14ac:dyDescent="0.35">
      <c r="A881" s="437"/>
      <c r="B881" s="438"/>
      <c r="C881" s="438"/>
      <c r="D881" s="437"/>
      <c r="E881" s="437"/>
      <c r="F881" s="437"/>
      <c r="G881" s="437"/>
      <c r="H881" s="437"/>
      <c r="I881" s="437"/>
      <c r="J881" s="437"/>
      <c r="K881" s="437"/>
      <c r="L881" s="437"/>
      <c r="M881" s="437"/>
      <c r="N881" s="437"/>
      <c r="O881" s="437"/>
      <c r="P881" s="437"/>
      <c r="Q881" s="437"/>
      <c r="R881" s="437"/>
      <c r="S881" s="437"/>
      <c r="T881" s="437"/>
      <c r="U881" s="437"/>
      <c r="V881" s="437"/>
      <c r="W881" s="437"/>
      <c r="X881" s="437"/>
    </row>
    <row r="882" spans="1:24" ht="15.75" customHeight="1" x14ac:dyDescent="0.35">
      <c r="A882" s="437"/>
      <c r="B882" s="438"/>
      <c r="C882" s="438"/>
      <c r="D882" s="437"/>
      <c r="E882" s="437"/>
      <c r="F882" s="437"/>
      <c r="G882" s="437"/>
      <c r="H882" s="437"/>
      <c r="I882" s="437"/>
      <c r="J882" s="437"/>
      <c r="K882" s="437"/>
      <c r="L882" s="437"/>
      <c r="M882" s="437"/>
      <c r="N882" s="437"/>
      <c r="O882" s="437"/>
      <c r="P882" s="437"/>
      <c r="Q882" s="437"/>
      <c r="R882" s="437"/>
      <c r="S882" s="437"/>
      <c r="T882" s="437"/>
      <c r="U882" s="437"/>
      <c r="V882" s="437"/>
      <c r="W882" s="437"/>
      <c r="X882" s="437"/>
    </row>
    <row r="883" spans="1:24" ht="15.75" customHeight="1" x14ac:dyDescent="0.35">
      <c r="A883" s="437"/>
      <c r="B883" s="438"/>
      <c r="C883" s="438"/>
      <c r="D883" s="437"/>
      <c r="E883" s="437"/>
      <c r="F883" s="437"/>
      <c r="G883" s="437"/>
      <c r="H883" s="437"/>
      <c r="I883" s="437"/>
      <c r="J883" s="437"/>
      <c r="K883" s="437"/>
      <c r="L883" s="437"/>
      <c r="M883" s="437"/>
      <c r="N883" s="437"/>
      <c r="O883" s="437"/>
      <c r="P883" s="437"/>
      <c r="Q883" s="437"/>
      <c r="R883" s="437"/>
      <c r="S883" s="437"/>
      <c r="T883" s="437"/>
      <c r="U883" s="437"/>
      <c r="V883" s="437"/>
      <c r="W883" s="437"/>
      <c r="X883" s="437"/>
    </row>
    <row r="884" spans="1:24" ht="15.75" customHeight="1" x14ac:dyDescent="0.35">
      <c r="A884" s="437"/>
      <c r="B884" s="438"/>
      <c r="C884" s="438"/>
      <c r="D884" s="437"/>
      <c r="E884" s="437"/>
      <c r="F884" s="437"/>
      <c r="G884" s="437"/>
      <c r="H884" s="437"/>
      <c r="I884" s="437"/>
      <c r="J884" s="437"/>
      <c r="K884" s="437"/>
      <c r="L884" s="437"/>
      <c r="M884" s="437"/>
      <c r="N884" s="437"/>
      <c r="O884" s="437"/>
      <c r="P884" s="437"/>
      <c r="Q884" s="437"/>
      <c r="R884" s="437"/>
      <c r="S884" s="437"/>
      <c r="T884" s="437"/>
      <c r="U884" s="437"/>
      <c r="V884" s="437"/>
      <c r="W884" s="437"/>
      <c r="X884" s="437"/>
    </row>
    <row r="885" spans="1:24" ht="15.75" customHeight="1" x14ac:dyDescent="0.35">
      <c r="A885" s="437"/>
      <c r="B885" s="438"/>
      <c r="C885" s="438"/>
      <c r="D885" s="437"/>
      <c r="E885" s="437"/>
      <c r="F885" s="437"/>
      <c r="G885" s="437"/>
      <c r="H885" s="437"/>
      <c r="I885" s="437"/>
      <c r="J885" s="437"/>
      <c r="K885" s="437"/>
      <c r="L885" s="437"/>
      <c r="M885" s="437"/>
      <c r="N885" s="437"/>
      <c r="O885" s="437"/>
      <c r="P885" s="437"/>
      <c r="Q885" s="437"/>
      <c r="R885" s="437"/>
      <c r="S885" s="437"/>
      <c r="T885" s="437"/>
      <c r="U885" s="437"/>
      <c r="V885" s="437"/>
      <c r="W885" s="437"/>
      <c r="X885" s="437"/>
    </row>
    <row r="886" spans="1:24" ht="15.75" customHeight="1" x14ac:dyDescent="0.35">
      <c r="A886" s="437"/>
      <c r="B886" s="438"/>
      <c r="C886" s="438"/>
      <c r="D886" s="437"/>
      <c r="E886" s="437"/>
      <c r="F886" s="437"/>
      <c r="G886" s="437"/>
      <c r="H886" s="437"/>
      <c r="I886" s="437"/>
      <c r="J886" s="437"/>
      <c r="K886" s="437"/>
      <c r="L886" s="437"/>
      <c r="M886" s="437"/>
      <c r="N886" s="437"/>
      <c r="O886" s="437"/>
      <c r="P886" s="437"/>
      <c r="Q886" s="437"/>
      <c r="R886" s="437"/>
      <c r="S886" s="437"/>
      <c r="T886" s="437"/>
      <c r="U886" s="437"/>
      <c r="V886" s="437"/>
      <c r="W886" s="437"/>
      <c r="X886" s="437"/>
    </row>
    <row r="887" spans="1:24" ht="15.75" customHeight="1" x14ac:dyDescent="0.35">
      <c r="A887" s="437"/>
      <c r="B887" s="438"/>
      <c r="C887" s="438"/>
      <c r="D887" s="437"/>
      <c r="E887" s="437"/>
      <c r="F887" s="437"/>
      <c r="G887" s="437"/>
      <c r="H887" s="437"/>
      <c r="I887" s="437"/>
      <c r="J887" s="437"/>
      <c r="K887" s="437"/>
      <c r="L887" s="437"/>
      <c r="M887" s="437"/>
      <c r="N887" s="437"/>
      <c r="O887" s="437"/>
      <c r="P887" s="437"/>
      <c r="Q887" s="437"/>
      <c r="R887" s="437"/>
      <c r="S887" s="437"/>
      <c r="T887" s="437"/>
      <c r="U887" s="437"/>
      <c r="V887" s="437"/>
      <c r="W887" s="437"/>
      <c r="X887" s="437"/>
    </row>
    <row r="888" spans="1:24" ht="15.75" customHeight="1" x14ac:dyDescent="0.35">
      <c r="A888" s="437"/>
      <c r="B888" s="438"/>
      <c r="C888" s="438"/>
      <c r="D888" s="437"/>
      <c r="E888" s="437"/>
      <c r="F888" s="437"/>
      <c r="G888" s="437"/>
      <c r="H888" s="437"/>
      <c r="I888" s="437"/>
      <c r="J888" s="437"/>
      <c r="K888" s="437"/>
      <c r="L888" s="437"/>
      <c r="M888" s="437"/>
      <c r="N888" s="437"/>
      <c r="O888" s="437"/>
      <c r="P888" s="437"/>
      <c r="Q888" s="437"/>
      <c r="R888" s="437"/>
      <c r="S888" s="437"/>
      <c r="T888" s="437"/>
      <c r="U888" s="437"/>
      <c r="V888" s="437"/>
      <c r="W888" s="437"/>
      <c r="X888" s="437"/>
    </row>
    <row r="889" spans="1:24" ht="15.75" customHeight="1" x14ac:dyDescent="0.35">
      <c r="A889" s="437"/>
      <c r="B889" s="438"/>
      <c r="C889" s="438"/>
      <c r="D889" s="437"/>
      <c r="E889" s="437"/>
      <c r="F889" s="437"/>
      <c r="G889" s="437"/>
      <c r="H889" s="437"/>
      <c r="I889" s="437"/>
      <c r="J889" s="437"/>
      <c r="K889" s="437"/>
      <c r="L889" s="437"/>
      <c r="M889" s="437"/>
      <c r="N889" s="437"/>
      <c r="O889" s="437"/>
      <c r="P889" s="437"/>
      <c r="Q889" s="437"/>
      <c r="R889" s="437"/>
      <c r="S889" s="437"/>
      <c r="T889" s="437"/>
      <c r="U889" s="437"/>
      <c r="V889" s="437"/>
      <c r="W889" s="437"/>
      <c r="X889" s="437"/>
    </row>
    <row r="890" spans="1:24" ht="15.75" customHeight="1" x14ac:dyDescent="0.35">
      <c r="A890" s="437"/>
      <c r="B890" s="438"/>
      <c r="C890" s="438"/>
      <c r="D890" s="437"/>
      <c r="E890" s="437"/>
      <c r="F890" s="437"/>
      <c r="G890" s="437"/>
      <c r="H890" s="437"/>
      <c r="I890" s="437"/>
      <c r="J890" s="437"/>
      <c r="K890" s="437"/>
      <c r="L890" s="437"/>
      <c r="M890" s="437"/>
      <c r="N890" s="437"/>
      <c r="O890" s="437"/>
      <c r="P890" s="437"/>
      <c r="Q890" s="437"/>
      <c r="R890" s="437"/>
      <c r="S890" s="437"/>
      <c r="T890" s="437"/>
      <c r="U890" s="437"/>
      <c r="V890" s="437"/>
      <c r="W890" s="437"/>
      <c r="X890" s="437"/>
    </row>
    <row r="891" spans="1:24" ht="15.75" customHeight="1" x14ac:dyDescent="0.35">
      <c r="A891" s="437"/>
      <c r="B891" s="438"/>
      <c r="C891" s="438"/>
      <c r="D891" s="437"/>
      <c r="E891" s="437"/>
      <c r="F891" s="437"/>
      <c r="G891" s="437"/>
      <c r="H891" s="437"/>
      <c r="I891" s="437"/>
      <c r="J891" s="437"/>
      <c r="K891" s="437"/>
      <c r="L891" s="437"/>
      <c r="M891" s="437"/>
      <c r="N891" s="437"/>
      <c r="O891" s="437"/>
      <c r="P891" s="437"/>
      <c r="Q891" s="437"/>
      <c r="R891" s="437"/>
      <c r="S891" s="437"/>
      <c r="T891" s="437"/>
      <c r="U891" s="437"/>
      <c r="V891" s="437"/>
      <c r="W891" s="437"/>
      <c r="X891" s="437"/>
    </row>
    <row r="892" spans="1:24" ht="15.75" customHeight="1" x14ac:dyDescent="0.35">
      <c r="A892" s="437"/>
      <c r="B892" s="438"/>
      <c r="C892" s="438"/>
      <c r="D892" s="437"/>
      <c r="E892" s="437"/>
      <c r="F892" s="437"/>
      <c r="G892" s="437"/>
      <c r="H892" s="437"/>
      <c r="I892" s="437"/>
      <c r="J892" s="437"/>
      <c r="K892" s="437"/>
      <c r="L892" s="437"/>
      <c r="M892" s="437"/>
      <c r="N892" s="437"/>
      <c r="O892" s="437"/>
      <c r="P892" s="437"/>
      <c r="Q892" s="437"/>
      <c r="R892" s="437"/>
      <c r="S892" s="437"/>
      <c r="T892" s="437"/>
      <c r="U892" s="437"/>
      <c r="V892" s="437"/>
      <c r="W892" s="437"/>
      <c r="X892" s="437"/>
    </row>
    <row r="893" spans="1:24" ht="15.75" customHeight="1" x14ac:dyDescent="0.35">
      <c r="A893" s="437"/>
      <c r="B893" s="438"/>
      <c r="C893" s="438"/>
      <c r="D893" s="437"/>
      <c r="E893" s="437"/>
      <c r="F893" s="437"/>
      <c r="G893" s="437"/>
      <c r="H893" s="437"/>
      <c r="I893" s="437"/>
      <c r="J893" s="437"/>
      <c r="K893" s="437"/>
      <c r="L893" s="437"/>
      <c r="M893" s="437"/>
      <c r="N893" s="437"/>
      <c r="O893" s="437"/>
      <c r="P893" s="437"/>
      <c r="Q893" s="437"/>
      <c r="R893" s="437"/>
      <c r="S893" s="437"/>
      <c r="T893" s="437"/>
      <c r="U893" s="437"/>
      <c r="V893" s="437"/>
      <c r="W893" s="437"/>
      <c r="X893" s="437"/>
    </row>
    <row r="894" spans="1:24" ht="15.75" customHeight="1" x14ac:dyDescent="0.35">
      <c r="A894" s="437"/>
      <c r="B894" s="438"/>
      <c r="C894" s="438"/>
      <c r="D894" s="437"/>
      <c r="E894" s="437"/>
      <c r="F894" s="437"/>
      <c r="G894" s="437"/>
      <c r="H894" s="437"/>
      <c r="I894" s="437"/>
      <c r="J894" s="437"/>
      <c r="K894" s="437"/>
      <c r="L894" s="437"/>
      <c r="M894" s="437"/>
      <c r="N894" s="437"/>
      <c r="O894" s="437"/>
      <c r="P894" s="437"/>
      <c r="Q894" s="437"/>
      <c r="R894" s="437"/>
      <c r="S894" s="437"/>
      <c r="T894" s="437"/>
      <c r="U894" s="437"/>
      <c r="V894" s="437"/>
      <c r="W894" s="437"/>
      <c r="X894" s="437"/>
    </row>
    <row r="895" spans="1:24" ht="15.75" customHeight="1" x14ac:dyDescent="0.35">
      <c r="A895" s="437"/>
      <c r="B895" s="438"/>
      <c r="C895" s="438"/>
      <c r="D895" s="437"/>
      <c r="E895" s="437"/>
      <c r="F895" s="437"/>
      <c r="G895" s="437"/>
      <c r="H895" s="437"/>
      <c r="I895" s="437"/>
      <c r="J895" s="437"/>
      <c r="K895" s="437"/>
      <c r="L895" s="437"/>
      <c r="M895" s="437"/>
      <c r="N895" s="437"/>
      <c r="O895" s="437"/>
      <c r="P895" s="437"/>
      <c r="Q895" s="437"/>
      <c r="R895" s="437"/>
      <c r="S895" s="437"/>
      <c r="T895" s="437"/>
      <c r="U895" s="437"/>
      <c r="V895" s="437"/>
      <c r="W895" s="437"/>
      <c r="X895" s="437"/>
    </row>
    <row r="896" spans="1:24" ht="15.75" customHeight="1" x14ac:dyDescent="0.35">
      <c r="A896" s="437"/>
      <c r="B896" s="438"/>
      <c r="C896" s="438"/>
      <c r="D896" s="437"/>
      <c r="E896" s="437"/>
      <c r="F896" s="437"/>
      <c r="G896" s="437"/>
      <c r="H896" s="437"/>
      <c r="I896" s="437"/>
      <c r="J896" s="437"/>
      <c r="K896" s="437"/>
      <c r="L896" s="437"/>
      <c r="M896" s="437"/>
      <c r="N896" s="437"/>
      <c r="O896" s="437"/>
      <c r="P896" s="437"/>
      <c r="Q896" s="437"/>
      <c r="R896" s="437"/>
      <c r="S896" s="437"/>
      <c r="T896" s="437"/>
      <c r="U896" s="437"/>
      <c r="V896" s="437"/>
      <c r="W896" s="437"/>
      <c r="X896" s="437"/>
    </row>
    <row r="897" spans="1:24" ht="15.75" customHeight="1" x14ac:dyDescent="0.35">
      <c r="A897" s="437"/>
      <c r="B897" s="438"/>
      <c r="C897" s="438"/>
      <c r="D897" s="437"/>
      <c r="E897" s="437"/>
      <c r="F897" s="437"/>
      <c r="G897" s="437"/>
      <c r="H897" s="437"/>
      <c r="I897" s="437"/>
      <c r="J897" s="437"/>
      <c r="K897" s="437"/>
      <c r="L897" s="437"/>
      <c r="M897" s="437"/>
      <c r="N897" s="437"/>
      <c r="O897" s="437"/>
      <c r="P897" s="437"/>
      <c r="Q897" s="437"/>
      <c r="R897" s="437"/>
      <c r="S897" s="437"/>
      <c r="T897" s="437"/>
      <c r="U897" s="437"/>
      <c r="V897" s="437"/>
      <c r="W897" s="437"/>
      <c r="X897" s="437"/>
    </row>
    <row r="898" spans="1:24" ht="15.75" customHeight="1" x14ac:dyDescent="0.35">
      <c r="A898" s="437"/>
      <c r="B898" s="438"/>
      <c r="C898" s="438"/>
      <c r="D898" s="437"/>
      <c r="E898" s="437"/>
      <c r="F898" s="437"/>
      <c r="G898" s="437"/>
      <c r="H898" s="437"/>
      <c r="I898" s="437"/>
      <c r="J898" s="437"/>
      <c r="K898" s="437"/>
      <c r="L898" s="437"/>
      <c r="M898" s="437"/>
      <c r="N898" s="437"/>
      <c r="O898" s="437"/>
      <c r="P898" s="437"/>
      <c r="Q898" s="437"/>
      <c r="R898" s="437"/>
      <c r="S898" s="437"/>
      <c r="T898" s="437"/>
      <c r="U898" s="437"/>
      <c r="V898" s="437"/>
      <c r="W898" s="437"/>
      <c r="X898" s="437"/>
    </row>
    <row r="899" spans="1:24" ht="15.75" customHeight="1" x14ac:dyDescent="0.35">
      <c r="A899" s="437"/>
      <c r="B899" s="438"/>
      <c r="C899" s="438"/>
      <c r="D899" s="437"/>
      <c r="E899" s="437"/>
      <c r="F899" s="437"/>
      <c r="G899" s="437"/>
      <c r="H899" s="437"/>
      <c r="I899" s="437"/>
      <c r="J899" s="437"/>
      <c r="K899" s="437"/>
      <c r="L899" s="437"/>
      <c r="M899" s="437"/>
      <c r="N899" s="437"/>
      <c r="O899" s="437"/>
      <c r="P899" s="437"/>
      <c r="Q899" s="437"/>
      <c r="R899" s="437"/>
      <c r="S899" s="437"/>
      <c r="T899" s="437"/>
      <c r="U899" s="437"/>
      <c r="V899" s="437"/>
      <c r="W899" s="437"/>
      <c r="X899" s="437"/>
    </row>
    <row r="900" spans="1:24" ht="15.75" customHeight="1" x14ac:dyDescent="0.35">
      <c r="A900" s="437"/>
      <c r="B900" s="438"/>
      <c r="C900" s="438"/>
      <c r="D900" s="437"/>
      <c r="E900" s="437"/>
      <c r="F900" s="437"/>
      <c r="G900" s="437"/>
      <c r="H900" s="437"/>
      <c r="I900" s="437"/>
      <c r="J900" s="437"/>
      <c r="K900" s="437"/>
      <c r="L900" s="437"/>
      <c r="M900" s="437"/>
      <c r="N900" s="437"/>
      <c r="O900" s="437"/>
      <c r="P900" s="437"/>
      <c r="Q900" s="437"/>
      <c r="R900" s="437"/>
      <c r="S900" s="437"/>
      <c r="T900" s="437"/>
      <c r="U900" s="437"/>
      <c r="V900" s="437"/>
      <c r="W900" s="437"/>
      <c r="X900" s="437"/>
    </row>
    <row r="901" spans="1:24" ht="15.75" customHeight="1" x14ac:dyDescent="0.35">
      <c r="A901" s="437"/>
      <c r="B901" s="438"/>
      <c r="C901" s="438"/>
      <c r="D901" s="437"/>
      <c r="E901" s="437"/>
      <c r="F901" s="437"/>
      <c r="G901" s="437"/>
      <c r="H901" s="437"/>
      <c r="I901" s="437"/>
      <c r="J901" s="437"/>
      <c r="K901" s="437"/>
      <c r="L901" s="437"/>
      <c r="M901" s="437"/>
      <c r="N901" s="437"/>
      <c r="O901" s="437"/>
      <c r="P901" s="437"/>
      <c r="Q901" s="437"/>
      <c r="R901" s="437"/>
      <c r="S901" s="437"/>
      <c r="T901" s="437"/>
      <c r="U901" s="437"/>
      <c r="V901" s="437"/>
      <c r="W901" s="437"/>
      <c r="X901" s="437"/>
    </row>
    <row r="902" spans="1:24" ht="15.75" customHeight="1" x14ac:dyDescent="0.35">
      <c r="A902" s="437"/>
      <c r="B902" s="438"/>
      <c r="C902" s="438"/>
      <c r="D902" s="437"/>
      <c r="E902" s="437"/>
      <c r="F902" s="437"/>
      <c r="G902" s="437"/>
      <c r="H902" s="437"/>
      <c r="I902" s="437"/>
      <c r="J902" s="437"/>
      <c r="K902" s="437"/>
      <c r="L902" s="437"/>
      <c r="M902" s="437"/>
      <c r="N902" s="437"/>
      <c r="O902" s="437"/>
      <c r="P902" s="437"/>
      <c r="Q902" s="437"/>
      <c r="R902" s="437"/>
      <c r="S902" s="437"/>
      <c r="T902" s="437"/>
      <c r="U902" s="437"/>
      <c r="V902" s="437"/>
      <c r="W902" s="437"/>
      <c r="X902" s="437"/>
    </row>
    <row r="903" spans="1:24" ht="15.75" customHeight="1" x14ac:dyDescent="0.35">
      <c r="A903" s="437"/>
      <c r="B903" s="438"/>
      <c r="C903" s="438"/>
      <c r="D903" s="437"/>
      <c r="E903" s="437"/>
      <c r="F903" s="437"/>
      <c r="G903" s="437"/>
      <c r="H903" s="437"/>
      <c r="I903" s="437"/>
      <c r="J903" s="437"/>
      <c r="K903" s="437"/>
      <c r="L903" s="437"/>
      <c r="M903" s="437"/>
      <c r="N903" s="437"/>
      <c r="O903" s="437"/>
      <c r="P903" s="437"/>
      <c r="Q903" s="437"/>
      <c r="R903" s="437"/>
      <c r="S903" s="437"/>
      <c r="T903" s="437"/>
      <c r="U903" s="437"/>
      <c r="V903" s="437"/>
      <c r="W903" s="437"/>
      <c r="X903" s="437"/>
    </row>
    <row r="904" spans="1:24" ht="15.75" customHeight="1" x14ac:dyDescent="0.35">
      <c r="A904" s="437"/>
      <c r="B904" s="438"/>
      <c r="C904" s="438"/>
      <c r="D904" s="437"/>
      <c r="E904" s="437"/>
      <c r="F904" s="437"/>
      <c r="G904" s="437"/>
      <c r="H904" s="437"/>
      <c r="I904" s="437"/>
      <c r="J904" s="437"/>
      <c r="K904" s="437"/>
      <c r="L904" s="437"/>
      <c r="M904" s="437"/>
      <c r="N904" s="437"/>
      <c r="O904" s="437"/>
      <c r="P904" s="437"/>
      <c r="Q904" s="437"/>
      <c r="R904" s="437"/>
      <c r="S904" s="437"/>
      <c r="T904" s="437"/>
      <c r="U904" s="437"/>
      <c r="V904" s="437"/>
      <c r="W904" s="437"/>
      <c r="X904" s="437"/>
    </row>
    <row r="905" spans="1:24" ht="15.75" customHeight="1" x14ac:dyDescent="0.35">
      <c r="A905" s="437"/>
      <c r="B905" s="438"/>
      <c r="C905" s="438"/>
      <c r="D905" s="437"/>
      <c r="E905" s="437"/>
      <c r="F905" s="437"/>
      <c r="G905" s="437"/>
      <c r="H905" s="437"/>
      <c r="I905" s="437"/>
      <c r="J905" s="437"/>
      <c r="K905" s="437"/>
      <c r="L905" s="437"/>
      <c r="M905" s="437"/>
      <c r="N905" s="437"/>
      <c r="O905" s="437"/>
      <c r="P905" s="437"/>
      <c r="Q905" s="437"/>
      <c r="R905" s="437"/>
      <c r="S905" s="437"/>
      <c r="T905" s="437"/>
      <c r="U905" s="437"/>
      <c r="V905" s="437"/>
      <c r="W905" s="437"/>
      <c r="X905" s="437"/>
    </row>
    <row r="906" spans="1:24" ht="15.75" customHeight="1" x14ac:dyDescent="0.35">
      <c r="A906" s="437"/>
      <c r="B906" s="438"/>
      <c r="C906" s="438"/>
      <c r="D906" s="437"/>
      <c r="E906" s="437"/>
      <c r="F906" s="437"/>
      <c r="G906" s="437"/>
      <c r="H906" s="437"/>
      <c r="I906" s="437"/>
      <c r="J906" s="437"/>
      <c r="K906" s="437"/>
      <c r="L906" s="437"/>
      <c r="M906" s="437"/>
      <c r="N906" s="437"/>
      <c r="O906" s="437"/>
      <c r="P906" s="437"/>
      <c r="Q906" s="437"/>
      <c r="R906" s="437"/>
      <c r="S906" s="437"/>
      <c r="T906" s="437"/>
      <c r="U906" s="437"/>
      <c r="V906" s="437"/>
      <c r="W906" s="437"/>
      <c r="X906" s="437"/>
    </row>
    <row r="907" spans="1:24" ht="15.75" customHeight="1" x14ac:dyDescent="0.35">
      <c r="A907" s="437"/>
      <c r="B907" s="438"/>
      <c r="C907" s="438"/>
      <c r="D907" s="437"/>
      <c r="E907" s="437"/>
      <c r="F907" s="437"/>
      <c r="G907" s="437"/>
      <c r="H907" s="437"/>
      <c r="I907" s="437"/>
      <c r="J907" s="437"/>
      <c r="K907" s="437"/>
      <c r="L907" s="437"/>
      <c r="M907" s="437"/>
      <c r="N907" s="437"/>
      <c r="O907" s="437"/>
      <c r="P907" s="437"/>
      <c r="Q907" s="437"/>
      <c r="R907" s="437"/>
      <c r="S907" s="437"/>
      <c r="T907" s="437"/>
      <c r="U907" s="437"/>
      <c r="V907" s="437"/>
      <c r="W907" s="437"/>
      <c r="X907" s="437"/>
    </row>
    <row r="908" spans="1:24" ht="15.75" customHeight="1" x14ac:dyDescent="0.35">
      <c r="A908" s="437"/>
      <c r="B908" s="438"/>
      <c r="C908" s="438"/>
      <c r="D908" s="437"/>
      <c r="E908" s="437"/>
      <c r="F908" s="437"/>
      <c r="G908" s="437"/>
      <c r="H908" s="437"/>
      <c r="I908" s="437"/>
      <c r="J908" s="437"/>
      <c r="K908" s="437"/>
      <c r="L908" s="437"/>
      <c r="M908" s="437"/>
      <c r="N908" s="437"/>
      <c r="O908" s="437"/>
      <c r="P908" s="437"/>
      <c r="Q908" s="437"/>
      <c r="R908" s="437"/>
      <c r="S908" s="437"/>
      <c r="T908" s="437"/>
      <c r="U908" s="437"/>
      <c r="V908" s="437"/>
      <c r="W908" s="437"/>
      <c r="X908" s="437"/>
    </row>
    <row r="909" spans="1:24" ht="15.75" customHeight="1" x14ac:dyDescent="0.35">
      <c r="A909" s="437"/>
      <c r="B909" s="438"/>
      <c r="C909" s="438"/>
      <c r="D909" s="437"/>
      <c r="E909" s="437"/>
      <c r="F909" s="437"/>
      <c r="G909" s="437"/>
      <c r="H909" s="437"/>
      <c r="I909" s="437"/>
      <c r="J909" s="437"/>
      <c r="K909" s="437"/>
      <c r="L909" s="437"/>
      <c r="M909" s="437"/>
      <c r="N909" s="437"/>
      <c r="O909" s="437"/>
      <c r="P909" s="437"/>
      <c r="Q909" s="437"/>
      <c r="R909" s="437"/>
      <c r="S909" s="437"/>
      <c r="T909" s="437"/>
      <c r="U909" s="437"/>
      <c r="V909" s="437"/>
      <c r="W909" s="437"/>
      <c r="X909" s="437"/>
    </row>
    <row r="910" spans="1:24" ht="15.75" customHeight="1" x14ac:dyDescent="0.35">
      <c r="A910" s="437"/>
      <c r="B910" s="438"/>
      <c r="C910" s="438"/>
      <c r="D910" s="437"/>
      <c r="E910" s="437"/>
      <c r="F910" s="437"/>
      <c r="G910" s="437"/>
      <c r="H910" s="437"/>
      <c r="I910" s="437"/>
      <c r="J910" s="437"/>
      <c r="K910" s="437"/>
      <c r="L910" s="437"/>
      <c r="M910" s="437"/>
      <c r="N910" s="437"/>
      <c r="O910" s="437"/>
      <c r="P910" s="437"/>
      <c r="Q910" s="437"/>
      <c r="R910" s="437"/>
      <c r="S910" s="437"/>
      <c r="T910" s="437"/>
      <c r="U910" s="437"/>
      <c r="V910" s="437"/>
      <c r="W910" s="437"/>
      <c r="X910" s="437"/>
    </row>
    <row r="911" spans="1:24" ht="15.75" customHeight="1" x14ac:dyDescent="0.35">
      <c r="A911" s="437"/>
      <c r="B911" s="438"/>
      <c r="C911" s="438"/>
      <c r="D911" s="437"/>
      <c r="E911" s="437"/>
      <c r="F911" s="437"/>
      <c r="G911" s="437"/>
      <c r="H911" s="437"/>
      <c r="I911" s="437"/>
      <c r="J911" s="437"/>
      <c r="K911" s="437"/>
      <c r="L911" s="437"/>
      <c r="M911" s="437"/>
      <c r="N911" s="437"/>
      <c r="O911" s="437"/>
      <c r="P911" s="437"/>
      <c r="Q911" s="437"/>
      <c r="R911" s="437"/>
      <c r="S911" s="437"/>
      <c r="T911" s="437"/>
      <c r="U911" s="437"/>
      <c r="V911" s="437"/>
      <c r="W911" s="437"/>
      <c r="X911" s="437"/>
    </row>
    <row r="912" spans="1:24" ht="15.75" customHeight="1" x14ac:dyDescent="0.35">
      <c r="A912" s="437"/>
      <c r="B912" s="438"/>
      <c r="C912" s="438"/>
      <c r="D912" s="437"/>
      <c r="E912" s="437"/>
      <c r="F912" s="437"/>
      <c r="G912" s="437"/>
      <c r="H912" s="437"/>
      <c r="I912" s="437"/>
      <c r="J912" s="437"/>
      <c r="K912" s="437"/>
      <c r="L912" s="437"/>
      <c r="M912" s="437"/>
      <c r="N912" s="437"/>
      <c r="O912" s="437"/>
      <c r="P912" s="437"/>
      <c r="Q912" s="437"/>
      <c r="R912" s="437"/>
      <c r="S912" s="437"/>
      <c r="T912" s="437"/>
      <c r="U912" s="437"/>
      <c r="V912" s="437"/>
      <c r="W912" s="437"/>
      <c r="X912" s="437"/>
    </row>
    <row r="913" spans="1:24" ht="15.75" customHeight="1" x14ac:dyDescent="0.35">
      <c r="A913" s="437"/>
      <c r="B913" s="438"/>
      <c r="C913" s="438"/>
      <c r="D913" s="437"/>
      <c r="E913" s="437"/>
      <c r="F913" s="437"/>
      <c r="G913" s="437"/>
      <c r="H913" s="437"/>
      <c r="I913" s="437"/>
      <c r="J913" s="437"/>
      <c r="K913" s="437"/>
      <c r="L913" s="437"/>
      <c r="M913" s="437"/>
      <c r="N913" s="437"/>
      <c r="O913" s="437"/>
      <c r="P913" s="437"/>
      <c r="Q913" s="437"/>
      <c r="R913" s="437"/>
      <c r="S913" s="437"/>
      <c r="T913" s="437"/>
      <c r="U913" s="437"/>
      <c r="V913" s="437"/>
      <c r="W913" s="437"/>
      <c r="X913" s="437"/>
    </row>
    <row r="914" spans="1:24" ht="15.75" customHeight="1" x14ac:dyDescent="0.35">
      <c r="A914" s="437"/>
      <c r="B914" s="438"/>
      <c r="C914" s="438"/>
      <c r="D914" s="437"/>
      <c r="E914" s="437"/>
      <c r="F914" s="437"/>
      <c r="G914" s="437"/>
      <c r="H914" s="437"/>
      <c r="I914" s="437"/>
      <c r="J914" s="437"/>
      <c r="K914" s="437"/>
      <c r="L914" s="437"/>
      <c r="M914" s="437"/>
      <c r="N914" s="437"/>
      <c r="O914" s="437"/>
      <c r="P914" s="437"/>
      <c r="Q914" s="437"/>
      <c r="R914" s="437"/>
      <c r="S914" s="437"/>
      <c r="T914" s="437"/>
      <c r="U914" s="437"/>
      <c r="V914" s="437"/>
      <c r="W914" s="437"/>
      <c r="X914" s="437"/>
    </row>
    <row r="915" spans="1:24" ht="15.75" customHeight="1" x14ac:dyDescent="0.35">
      <c r="A915" s="437"/>
      <c r="B915" s="438"/>
      <c r="C915" s="438"/>
      <c r="D915" s="437"/>
      <c r="E915" s="437"/>
      <c r="F915" s="437"/>
      <c r="G915" s="437"/>
      <c r="H915" s="437"/>
      <c r="I915" s="437"/>
      <c r="J915" s="437"/>
      <c r="K915" s="437"/>
      <c r="L915" s="437"/>
      <c r="M915" s="437"/>
      <c r="N915" s="437"/>
      <c r="O915" s="437"/>
      <c r="P915" s="437"/>
      <c r="Q915" s="437"/>
      <c r="R915" s="437"/>
      <c r="S915" s="437"/>
      <c r="T915" s="437"/>
      <c r="U915" s="437"/>
      <c r="V915" s="437"/>
      <c r="W915" s="437"/>
      <c r="X915" s="437"/>
    </row>
    <row r="916" spans="1:24" ht="15.75" customHeight="1" x14ac:dyDescent="0.35">
      <c r="A916" s="437"/>
      <c r="B916" s="438"/>
      <c r="C916" s="438"/>
      <c r="D916" s="437"/>
      <c r="E916" s="437"/>
      <c r="F916" s="437"/>
      <c r="G916" s="437"/>
      <c r="H916" s="437"/>
      <c r="I916" s="437"/>
      <c r="J916" s="437"/>
      <c r="K916" s="437"/>
      <c r="L916" s="437"/>
      <c r="M916" s="437"/>
      <c r="N916" s="437"/>
      <c r="O916" s="437"/>
      <c r="P916" s="437"/>
      <c r="Q916" s="437"/>
      <c r="R916" s="437"/>
      <c r="S916" s="437"/>
      <c r="T916" s="437"/>
      <c r="U916" s="437"/>
      <c r="V916" s="437"/>
      <c r="W916" s="437"/>
      <c r="X916" s="437"/>
    </row>
    <row r="917" spans="1:24" ht="15.75" customHeight="1" x14ac:dyDescent="0.35">
      <c r="A917" s="437"/>
      <c r="B917" s="438"/>
      <c r="C917" s="438"/>
      <c r="D917" s="437"/>
      <c r="E917" s="437"/>
      <c r="F917" s="437"/>
      <c r="G917" s="437"/>
      <c r="H917" s="437"/>
      <c r="I917" s="437"/>
      <c r="J917" s="437"/>
      <c r="K917" s="437"/>
      <c r="L917" s="437"/>
      <c r="M917" s="437"/>
      <c r="N917" s="437"/>
      <c r="O917" s="437"/>
      <c r="P917" s="437"/>
      <c r="Q917" s="437"/>
      <c r="R917" s="437"/>
      <c r="S917" s="437"/>
      <c r="T917" s="437"/>
      <c r="U917" s="437"/>
      <c r="V917" s="437"/>
      <c r="W917" s="437"/>
      <c r="X917" s="437"/>
    </row>
    <row r="918" spans="1:24" ht="15.75" customHeight="1" x14ac:dyDescent="0.35">
      <c r="A918" s="437"/>
      <c r="B918" s="438"/>
      <c r="C918" s="438"/>
      <c r="D918" s="437"/>
      <c r="E918" s="437"/>
      <c r="F918" s="437"/>
      <c r="G918" s="437"/>
      <c r="H918" s="437"/>
      <c r="I918" s="437"/>
      <c r="J918" s="437"/>
      <c r="K918" s="437"/>
      <c r="L918" s="437"/>
      <c r="M918" s="437"/>
      <c r="N918" s="437"/>
      <c r="O918" s="437"/>
      <c r="P918" s="437"/>
      <c r="Q918" s="437"/>
      <c r="R918" s="437"/>
      <c r="S918" s="437"/>
      <c r="T918" s="437"/>
      <c r="U918" s="437"/>
      <c r="V918" s="437"/>
      <c r="W918" s="437"/>
      <c r="X918" s="437"/>
    </row>
    <row r="919" spans="1:24" ht="15.75" customHeight="1" x14ac:dyDescent="0.35">
      <c r="A919" s="437"/>
      <c r="B919" s="438"/>
      <c r="C919" s="438"/>
      <c r="D919" s="437"/>
      <c r="E919" s="437"/>
      <c r="F919" s="437"/>
      <c r="G919" s="437"/>
      <c r="H919" s="437"/>
      <c r="I919" s="437"/>
      <c r="J919" s="437"/>
      <c r="K919" s="437"/>
      <c r="L919" s="437"/>
      <c r="M919" s="437"/>
      <c r="N919" s="437"/>
      <c r="O919" s="437"/>
      <c r="P919" s="437"/>
      <c r="Q919" s="437"/>
      <c r="R919" s="437"/>
      <c r="S919" s="437"/>
      <c r="T919" s="437"/>
      <c r="U919" s="437"/>
      <c r="V919" s="437"/>
      <c r="W919" s="437"/>
      <c r="X919" s="437"/>
    </row>
    <row r="920" spans="1:24" ht="15.75" customHeight="1" x14ac:dyDescent="0.35">
      <c r="A920" s="437"/>
      <c r="B920" s="438"/>
      <c r="C920" s="438"/>
      <c r="D920" s="437"/>
      <c r="E920" s="437"/>
      <c r="F920" s="437"/>
      <c r="G920" s="437"/>
      <c r="H920" s="437"/>
      <c r="I920" s="437"/>
      <c r="J920" s="437"/>
      <c r="K920" s="437"/>
      <c r="L920" s="437"/>
      <c r="M920" s="437"/>
      <c r="N920" s="437"/>
      <c r="O920" s="437"/>
      <c r="P920" s="437"/>
      <c r="Q920" s="437"/>
      <c r="R920" s="437"/>
      <c r="S920" s="437"/>
      <c r="T920" s="437"/>
      <c r="U920" s="437"/>
      <c r="V920" s="437"/>
      <c r="W920" s="437"/>
      <c r="X920" s="437"/>
    </row>
    <row r="921" spans="1:24" ht="15.75" customHeight="1" x14ac:dyDescent="0.35">
      <c r="A921" s="437"/>
      <c r="B921" s="438"/>
      <c r="C921" s="438"/>
      <c r="D921" s="437"/>
      <c r="E921" s="437"/>
      <c r="F921" s="437"/>
      <c r="G921" s="437"/>
      <c r="H921" s="437"/>
      <c r="I921" s="437"/>
      <c r="J921" s="437"/>
      <c r="K921" s="437"/>
      <c r="L921" s="437"/>
      <c r="M921" s="437"/>
      <c r="N921" s="437"/>
      <c r="O921" s="437"/>
      <c r="P921" s="437"/>
      <c r="Q921" s="437"/>
      <c r="R921" s="437"/>
      <c r="S921" s="437"/>
      <c r="T921" s="437"/>
      <c r="U921" s="437"/>
      <c r="V921" s="437"/>
      <c r="W921" s="437"/>
      <c r="X921" s="437"/>
    </row>
    <row r="922" spans="1:24" ht="15.75" customHeight="1" x14ac:dyDescent="0.35">
      <c r="A922" s="437"/>
      <c r="B922" s="438"/>
      <c r="C922" s="438"/>
      <c r="D922" s="437"/>
      <c r="E922" s="437"/>
      <c r="F922" s="437"/>
      <c r="G922" s="437"/>
      <c r="H922" s="437"/>
      <c r="I922" s="437"/>
      <c r="J922" s="437"/>
      <c r="K922" s="437"/>
      <c r="L922" s="437"/>
      <c r="M922" s="437"/>
      <c r="N922" s="437"/>
      <c r="O922" s="437"/>
      <c r="P922" s="437"/>
      <c r="Q922" s="437"/>
      <c r="R922" s="437"/>
      <c r="S922" s="437"/>
      <c r="T922" s="437"/>
      <c r="U922" s="437"/>
      <c r="V922" s="437"/>
      <c r="W922" s="437"/>
      <c r="X922" s="437"/>
    </row>
    <row r="923" spans="1:24" ht="15.75" customHeight="1" x14ac:dyDescent="0.35">
      <c r="A923" s="437"/>
      <c r="B923" s="438"/>
      <c r="C923" s="438"/>
      <c r="D923" s="437"/>
      <c r="E923" s="437"/>
      <c r="F923" s="437"/>
      <c r="G923" s="437"/>
      <c r="H923" s="437"/>
      <c r="I923" s="437"/>
      <c r="J923" s="437"/>
      <c r="K923" s="437"/>
      <c r="L923" s="437"/>
      <c r="M923" s="437"/>
      <c r="N923" s="437"/>
      <c r="O923" s="437"/>
      <c r="P923" s="437"/>
      <c r="Q923" s="437"/>
      <c r="R923" s="437"/>
      <c r="S923" s="437"/>
      <c r="T923" s="437"/>
      <c r="U923" s="437"/>
      <c r="V923" s="437"/>
      <c r="W923" s="437"/>
      <c r="X923" s="437"/>
    </row>
    <row r="924" spans="1:24" ht="15.75" customHeight="1" x14ac:dyDescent="0.35">
      <c r="A924" s="437"/>
      <c r="B924" s="438"/>
      <c r="C924" s="438"/>
      <c r="D924" s="437"/>
      <c r="E924" s="437"/>
      <c r="F924" s="437"/>
      <c r="G924" s="437"/>
      <c r="H924" s="437"/>
      <c r="I924" s="437"/>
      <c r="J924" s="437"/>
      <c r="K924" s="437"/>
      <c r="L924" s="437"/>
      <c r="M924" s="437"/>
      <c r="N924" s="437"/>
      <c r="O924" s="437"/>
      <c r="P924" s="437"/>
      <c r="Q924" s="437"/>
      <c r="R924" s="437"/>
      <c r="S924" s="437"/>
      <c r="T924" s="437"/>
      <c r="U924" s="437"/>
      <c r="V924" s="437"/>
      <c r="W924" s="437"/>
      <c r="X924" s="437"/>
    </row>
    <row r="925" spans="1:24" ht="15.75" customHeight="1" x14ac:dyDescent="0.35">
      <c r="A925" s="437"/>
      <c r="B925" s="438"/>
      <c r="C925" s="438"/>
      <c r="D925" s="437"/>
      <c r="E925" s="437"/>
      <c r="F925" s="437"/>
      <c r="G925" s="437"/>
      <c r="H925" s="437"/>
      <c r="I925" s="437"/>
      <c r="J925" s="437"/>
      <c r="K925" s="437"/>
      <c r="L925" s="437"/>
      <c r="M925" s="437"/>
      <c r="N925" s="437"/>
      <c r="O925" s="437"/>
      <c r="P925" s="437"/>
      <c r="Q925" s="437"/>
      <c r="R925" s="437"/>
      <c r="S925" s="437"/>
      <c r="T925" s="437"/>
      <c r="U925" s="437"/>
      <c r="V925" s="437"/>
      <c r="W925" s="437"/>
      <c r="X925" s="437"/>
    </row>
    <row r="926" spans="1:24" ht="15.75" customHeight="1" x14ac:dyDescent="0.35">
      <c r="A926" s="437"/>
      <c r="B926" s="438"/>
      <c r="C926" s="438"/>
      <c r="D926" s="437"/>
      <c r="E926" s="437"/>
      <c r="F926" s="437"/>
      <c r="G926" s="437"/>
      <c r="H926" s="437"/>
      <c r="I926" s="437"/>
      <c r="J926" s="437"/>
      <c r="K926" s="437"/>
      <c r="L926" s="437"/>
      <c r="M926" s="437"/>
      <c r="N926" s="437"/>
      <c r="O926" s="437"/>
      <c r="P926" s="437"/>
      <c r="Q926" s="437"/>
      <c r="R926" s="437"/>
      <c r="S926" s="437"/>
      <c r="T926" s="437"/>
      <c r="U926" s="437"/>
      <c r="V926" s="437"/>
      <c r="W926" s="437"/>
      <c r="X926" s="437"/>
    </row>
    <row r="927" spans="1:24" ht="15.75" customHeight="1" x14ac:dyDescent="0.35">
      <c r="A927" s="437"/>
      <c r="B927" s="438"/>
      <c r="C927" s="438"/>
      <c r="D927" s="437"/>
      <c r="E927" s="437"/>
      <c r="F927" s="437"/>
      <c r="G927" s="437"/>
      <c r="H927" s="437"/>
      <c r="I927" s="437"/>
      <c r="J927" s="437"/>
      <c r="K927" s="437"/>
      <c r="L927" s="437"/>
      <c r="M927" s="437"/>
      <c r="N927" s="437"/>
      <c r="O927" s="437"/>
      <c r="P927" s="437"/>
      <c r="Q927" s="437"/>
      <c r="R927" s="437"/>
      <c r="S927" s="437"/>
      <c r="T927" s="437"/>
      <c r="U927" s="437"/>
      <c r="V927" s="437"/>
      <c r="W927" s="437"/>
      <c r="X927" s="437"/>
    </row>
    <row r="928" spans="1:24" ht="15.75" customHeight="1" x14ac:dyDescent="0.35">
      <c r="A928" s="437"/>
      <c r="B928" s="438"/>
      <c r="C928" s="438"/>
      <c r="D928" s="437"/>
      <c r="E928" s="437"/>
      <c r="F928" s="437"/>
      <c r="G928" s="437"/>
      <c r="H928" s="437"/>
      <c r="I928" s="437"/>
      <c r="J928" s="437"/>
      <c r="K928" s="437"/>
      <c r="L928" s="437"/>
      <c r="M928" s="437"/>
      <c r="N928" s="437"/>
      <c r="O928" s="437"/>
      <c r="P928" s="437"/>
      <c r="Q928" s="437"/>
      <c r="R928" s="437"/>
      <c r="S928" s="437"/>
      <c r="T928" s="437"/>
      <c r="U928" s="437"/>
      <c r="V928" s="437"/>
      <c r="W928" s="437"/>
      <c r="X928" s="437"/>
    </row>
    <row r="929" spans="1:24" ht="15.75" customHeight="1" x14ac:dyDescent="0.35">
      <c r="A929" s="437"/>
      <c r="B929" s="438"/>
      <c r="C929" s="438"/>
      <c r="D929" s="437"/>
      <c r="E929" s="437"/>
      <c r="F929" s="437"/>
      <c r="G929" s="437"/>
      <c r="H929" s="437"/>
      <c r="I929" s="437"/>
      <c r="J929" s="437"/>
      <c r="K929" s="437"/>
      <c r="L929" s="437"/>
      <c r="M929" s="437"/>
      <c r="N929" s="437"/>
      <c r="O929" s="437"/>
      <c r="P929" s="437"/>
      <c r="Q929" s="437"/>
      <c r="R929" s="437"/>
      <c r="S929" s="437"/>
      <c r="T929" s="437"/>
      <c r="U929" s="437"/>
      <c r="V929" s="437"/>
      <c r="W929" s="437"/>
      <c r="X929" s="437"/>
    </row>
    <row r="930" spans="1:24" ht="15.75" customHeight="1" x14ac:dyDescent="0.35">
      <c r="A930" s="437"/>
      <c r="B930" s="438"/>
      <c r="C930" s="438"/>
      <c r="D930" s="437"/>
      <c r="E930" s="437"/>
      <c r="F930" s="437"/>
      <c r="G930" s="437"/>
      <c r="H930" s="437"/>
      <c r="I930" s="437"/>
      <c r="J930" s="437"/>
      <c r="K930" s="437"/>
      <c r="L930" s="437"/>
      <c r="M930" s="437"/>
      <c r="N930" s="437"/>
      <c r="O930" s="437"/>
      <c r="P930" s="437"/>
      <c r="Q930" s="437"/>
      <c r="R930" s="437"/>
      <c r="S930" s="437"/>
      <c r="T930" s="437"/>
      <c r="U930" s="437"/>
      <c r="V930" s="437"/>
      <c r="W930" s="437"/>
      <c r="X930" s="437"/>
    </row>
    <row r="931" spans="1:24" ht="15.75" customHeight="1" x14ac:dyDescent="0.35">
      <c r="A931" s="437"/>
      <c r="B931" s="438"/>
      <c r="C931" s="438"/>
      <c r="D931" s="437"/>
      <c r="E931" s="437"/>
      <c r="F931" s="437"/>
      <c r="G931" s="437"/>
      <c r="H931" s="437"/>
      <c r="I931" s="437"/>
      <c r="J931" s="437"/>
      <c r="K931" s="437"/>
      <c r="L931" s="437"/>
      <c r="M931" s="437"/>
      <c r="N931" s="437"/>
      <c r="O931" s="437"/>
      <c r="P931" s="437"/>
      <c r="Q931" s="437"/>
      <c r="R931" s="437"/>
      <c r="S931" s="437"/>
      <c r="T931" s="437"/>
      <c r="U931" s="437"/>
      <c r="V931" s="437"/>
      <c r="W931" s="437"/>
      <c r="X931" s="437"/>
    </row>
    <row r="932" spans="1:24" ht="15.75" customHeight="1" x14ac:dyDescent="0.35">
      <c r="A932" s="437"/>
      <c r="B932" s="438"/>
      <c r="C932" s="438"/>
      <c r="D932" s="437"/>
      <c r="E932" s="437"/>
      <c r="F932" s="437"/>
      <c r="G932" s="437"/>
      <c r="H932" s="437"/>
      <c r="I932" s="437"/>
      <c r="J932" s="437"/>
      <c r="K932" s="437"/>
      <c r="L932" s="437"/>
      <c r="M932" s="437"/>
      <c r="N932" s="437"/>
      <c r="O932" s="437"/>
      <c r="P932" s="437"/>
      <c r="Q932" s="437"/>
      <c r="R932" s="437"/>
      <c r="S932" s="437"/>
      <c r="T932" s="437"/>
      <c r="U932" s="437"/>
      <c r="V932" s="437"/>
      <c r="W932" s="437"/>
      <c r="X932" s="437"/>
    </row>
    <row r="933" spans="1:24" ht="15.75" customHeight="1" x14ac:dyDescent="0.35">
      <c r="A933" s="437"/>
      <c r="B933" s="438"/>
      <c r="C933" s="438"/>
      <c r="D933" s="437"/>
      <c r="E933" s="437"/>
      <c r="F933" s="437"/>
      <c r="G933" s="437"/>
      <c r="H933" s="437"/>
      <c r="I933" s="437"/>
      <c r="J933" s="437"/>
      <c r="K933" s="437"/>
      <c r="L933" s="437"/>
      <c r="M933" s="437"/>
      <c r="N933" s="437"/>
      <c r="O933" s="437"/>
      <c r="P933" s="437"/>
      <c r="Q933" s="437"/>
      <c r="R933" s="437"/>
      <c r="S933" s="437"/>
      <c r="T933" s="437"/>
      <c r="U933" s="437"/>
      <c r="V933" s="437"/>
      <c r="W933" s="437"/>
      <c r="X933" s="437"/>
    </row>
    <row r="934" spans="1:24" ht="15.75" customHeight="1" x14ac:dyDescent="0.35">
      <c r="A934" s="437"/>
      <c r="B934" s="438"/>
      <c r="C934" s="438"/>
      <c r="D934" s="437"/>
      <c r="E934" s="437"/>
      <c r="F934" s="437"/>
      <c r="G934" s="437"/>
      <c r="H934" s="437"/>
      <c r="I934" s="437"/>
      <c r="J934" s="437"/>
      <c r="K934" s="437"/>
      <c r="L934" s="437"/>
      <c r="M934" s="437"/>
      <c r="N934" s="437"/>
      <c r="O934" s="437"/>
      <c r="P934" s="437"/>
      <c r="Q934" s="437"/>
      <c r="R934" s="437"/>
      <c r="S934" s="437"/>
      <c r="T934" s="437"/>
      <c r="U934" s="437"/>
      <c r="V934" s="437"/>
      <c r="W934" s="437"/>
      <c r="X934" s="437"/>
    </row>
    <row r="935" spans="1:24" ht="15.75" customHeight="1" x14ac:dyDescent="0.35">
      <c r="A935" s="437"/>
      <c r="B935" s="438"/>
      <c r="C935" s="438"/>
      <c r="D935" s="437"/>
      <c r="E935" s="437"/>
      <c r="F935" s="437"/>
      <c r="G935" s="437"/>
      <c r="H935" s="437"/>
      <c r="I935" s="437"/>
      <c r="J935" s="437"/>
      <c r="K935" s="437"/>
      <c r="L935" s="437"/>
      <c r="M935" s="437"/>
      <c r="N935" s="437"/>
      <c r="O935" s="437"/>
      <c r="P935" s="437"/>
      <c r="Q935" s="437"/>
      <c r="R935" s="437"/>
      <c r="S935" s="437"/>
      <c r="T935" s="437"/>
      <c r="U935" s="437"/>
      <c r="V935" s="437"/>
      <c r="W935" s="437"/>
      <c r="X935" s="437"/>
    </row>
    <row r="936" spans="1:24" ht="15.75" customHeight="1" x14ac:dyDescent="0.35">
      <c r="A936" s="437"/>
      <c r="B936" s="438"/>
      <c r="C936" s="438"/>
      <c r="D936" s="437"/>
      <c r="E936" s="437"/>
      <c r="F936" s="437"/>
      <c r="G936" s="437"/>
      <c r="H936" s="437"/>
      <c r="I936" s="437"/>
      <c r="J936" s="437"/>
      <c r="K936" s="437"/>
      <c r="L936" s="437"/>
      <c r="M936" s="437"/>
      <c r="N936" s="437"/>
      <c r="O936" s="437"/>
      <c r="P936" s="437"/>
      <c r="Q936" s="437"/>
      <c r="R936" s="437"/>
      <c r="S936" s="437"/>
      <c r="T936" s="437"/>
      <c r="U936" s="437"/>
      <c r="V936" s="437"/>
      <c r="W936" s="437"/>
      <c r="X936" s="437"/>
    </row>
    <row r="937" spans="1:24" ht="15.75" customHeight="1" x14ac:dyDescent="0.35">
      <c r="A937" s="437"/>
      <c r="B937" s="438"/>
      <c r="C937" s="438"/>
      <c r="D937" s="437"/>
      <c r="E937" s="437"/>
      <c r="F937" s="437"/>
      <c r="G937" s="437"/>
      <c r="H937" s="437"/>
      <c r="I937" s="437"/>
      <c r="J937" s="437"/>
      <c r="K937" s="437"/>
      <c r="L937" s="437"/>
      <c r="M937" s="437"/>
      <c r="N937" s="437"/>
      <c r="O937" s="437"/>
      <c r="P937" s="437"/>
      <c r="Q937" s="437"/>
      <c r="R937" s="437"/>
      <c r="S937" s="437"/>
      <c r="T937" s="437"/>
      <c r="U937" s="437"/>
      <c r="V937" s="437"/>
      <c r="W937" s="437"/>
      <c r="X937" s="437"/>
    </row>
    <row r="938" spans="1:24" ht="15.75" customHeight="1" x14ac:dyDescent="0.35">
      <c r="A938" s="437"/>
      <c r="B938" s="438"/>
      <c r="C938" s="438"/>
      <c r="D938" s="437"/>
      <c r="E938" s="437"/>
      <c r="F938" s="437"/>
      <c r="G938" s="437"/>
      <c r="H938" s="437"/>
      <c r="I938" s="437"/>
      <c r="J938" s="437"/>
      <c r="K938" s="437"/>
      <c r="L938" s="437"/>
      <c r="M938" s="437"/>
      <c r="N938" s="437"/>
      <c r="O938" s="437"/>
      <c r="P938" s="437"/>
      <c r="Q938" s="437"/>
      <c r="R938" s="437"/>
      <c r="S938" s="437"/>
      <c r="T938" s="437"/>
      <c r="U938" s="437"/>
      <c r="V938" s="437"/>
      <c r="W938" s="437"/>
      <c r="X938" s="437"/>
    </row>
    <row r="939" spans="1:24" ht="15.75" customHeight="1" x14ac:dyDescent="0.35">
      <c r="A939" s="437"/>
      <c r="B939" s="438"/>
      <c r="C939" s="438"/>
      <c r="D939" s="437"/>
      <c r="E939" s="437"/>
      <c r="F939" s="437"/>
      <c r="G939" s="437"/>
      <c r="H939" s="437"/>
      <c r="I939" s="437"/>
      <c r="J939" s="437"/>
      <c r="K939" s="437"/>
      <c r="L939" s="437"/>
      <c r="M939" s="437"/>
      <c r="N939" s="437"/>
      <c r="O939" s="437"/>
      <c r="P939" s="437"/>
      <c r="Q939" s="437"/>
      <c r="R939" s="437"/>
      <c r="S939" s="437"/>
      <c r="T939" s="437"/>
      <c r="U939" s="437"/>
      <c r="V939" s="437"/>
      <c r="W939" s="437"/>
      <c r="X939" s="437"/>
    </row>
    <row r="940" spans="1:24" ht="15.75" customHeight="1" x14ac:dyDescent="0.35">
      <c r="A940" s="437"/>
      <c r="B940" s="438"/>
      <c r="C940" s="438"/>
      <c r="D940" s="437"/>
      <c r="E940" s="437"/>
      <c r="F940" s="437"/>
      <c r="G940" s="437"/>
      <c r="H940" s="437"/>
      <c r="I940" s="437"/>
      <c r="J940" s="437"/>
      <c r="K940" s="437"/>
      <c r="L940" s="437"/>
      <c r="M940" s="437"/>
      <c r="N940" s="437"/>
      <c r="O940" s="437"/>
      <c r="P940" s="437"/>
      <c r="Q940" s="437"/>
      <c r="R940" s="437"/>
      <c r="S940" s="437"/>
      <c r="T940" s="437"/>
      <c r="U940" s="437"/>
      <c r="V940" s="437"/>
      <c r="W940" s="437"/>
      <c r="X940" s="437"/>
    </row>
    <row r="941" spans="1:24" ht="15.75" customHeight="1" x14ac:dyDescent="0.35">
      <c r="A941" s="437"/>
      <c r="B941" s="438"/>
      <c r="C941" s="438"/>
      <c r="D941" s="437"/>
      <c r="E941" s="437"/>
      <c r="F941" s="437"/>
      <c r="G941" s="437"/>
      <c r="H941" s="437"/>
      <c r="I941" s="437"/>
      <c r="J941" s="437"/>
      <c r="K941" s="437"/>
      <c r="L941" s="437"/>
      <c r="M941" s="437"/>
      <c r="N941" s="437"/>
      <c r="O941" s="437"/>
      <c r="P941" s="437"/>
      <c r="Q941" s="437"/>
      <c r="R941" s="437"/>
      <c r="S941" s="437"/>
      <c r="T941" s="437"/>
      <c r="U941" s="437"/>
      <c r="V941" s="437"/>
      <c r="W941" s="437"/>
      <c r="X941" s="437"/>
    </row>
    <row r="942" spans="1:24" ht="15.75" customHeight="1" x14ac:dyDescent="0.35">
      <c r="A942" s="437"/>
      <c r="B942" s="438"/>
      <c r="C942" s="438"/>
      <c r="D942" s="437"/>
      <c r="E942" s="437"/>
      <c r="F942" s="437"/>
      <c r="G942" s="437"/>
      <c r="H942" s="437"/>
      <c r="I942" s="437"/>
      <c r="J942" s="437"/>
      <c r="K942" s="437"/>
      <c r="L942" s="437"/>
      <c r="M942" s="437"/>
      <c r="N942" s="437"/>
      <c r="O942" s="437"/>
      <c r="P942" s="437"/>
      <c r="Q942" s="437"/>
      <c r="R942" s="437"/>
      <c r="S942" s="437"/>
      <c r="T942" s="437"/>
      <c r="U942" s="437"/>
      <c r="V942" s="437"/>
      <c r="W942" s="437"/>
      <c r="X942" s="437"/>
    </row>
    <row r="943" spans="1:24" ht="15.75" customHeight="1" x14ac:dyDescent="0.35">
      <c r="A943" s="437"/>
      <c r="B943" s="438"/>
      <c r="C943" s="438"/>
      <c r="D943" s="437"/>
      <c r="E943" s="437"/>
      <c r="F943" s="437"/>
      <c r="G943" s="437"/>
      <c r="H943" s="437"/>
      <c r="I943" s="437"/>
      <c r="J943" s="437"/>
      <c r="K943" s="437"/>
      <c r="L943" s="437"/>
      <c r="M943" s="437"/>
      <c r="N943" s="437"/>
      <c r="O943" s="437"/>
      <c r="P943" s="437"/>
      <c r="Q943" s="437"/>
      <c r="R943" s="437"/>
      <c r="S943" s="437"/>
      <c r="T943" s="437"/>
      <c r="U943" s="437"/>
      <c r="V943" s="437"/>
      <c r="W943" s="437"/>
      <c r="X943" s="437"/>
    </row>
    <row r="944" spans="1:24" ht="15.75" customHeight="1" x14ac:dyDescent="0.35">
      <c r="A944" s="437"/>
      <c r="B944" s="438"/>
      <c r="C944" s="438"/>
      <c r="D944" s="437"/>
      <c r="E944" s="437"/>
      <c r="F944" s="437"/>
      <c r="G944" s="437"/>
      <c r="H944" s="437"/>
      <c r="I944" s="437"/>
      <c r="J944" s="437"/>
      <c r="K944" s="437"/>
      <c r="L944" s="437"/>
      <c r="M944" s="437"/>
      <c r="N944" s="437"/>
      <c r="O944" s="437"/>
      <c r="P944" s="437"/>
      <c r="Q944" s="437"/>
      <c r="R944" s="437"/>
      <c r="S944" s="437"/>
      <c r="T944" s="437"/>
      <c r="U944" s="437"/>
      <c r="V944" s="437"/>
      <c r="W944" s="437"/>
      <c r="X944" s="437"/>
    </row>
    <row r="945" spans="1:24" ht="15.75" customHeight="1" x14ac:dyDescent="0.35">
      <c r="A945" s="437"/>
      <c r="B945" s="438"/>
      <c r="C945" s="438"/>
      <c r="D945" s="437"/>
      <c r="E945" s="437"/>
      <c r="F945" s="437"/>
      <c r="G945" s="437"/>
      <c r="H945" s="437"/>
      <c r="I945" s="437"/>
      <c r="J945" s="437"/>
      <c r="K945" s="437"/>
      <c r="L945" s="437"/>
      <c r="M945" s="437"/>
      <c r="N945" s="437"/>
      <c r="O945" s="437"/>
      <c r="P945" s="437"/>
      <c r="Q945" s="437"/>
      <c r="R945" s="437"/>
      <c r="S945" s="437"/>
      <c r="T945" s="437"/>
      <c r="U945" s="437"/>
      <c r="V945" s="437"/>
      <c r="W945" s="437"/>
      <c r="X945" s="437"/>
    </row>
    <row r="946" spans="1:24" ht="15.75" customHeight="1" x14ac:dyDescent="0.35">
      <c r="A946" s="437"/>
      <c r="B946" s="438"/>
      <c r="C946" s="438"/>
      <c r="D946" s="437"/>
      <c r="E946" s="437"/>
      <c r="F946" s="437"/>
      <c r="G946" s="437"/>
      <c r="H946" s="437"/>
      <c r="I946" s="437"/>
      <c r="J946" s="437"/>
      <c r="K946" s="437"/>
      <c r="L946" s="437"/>
      <c r="M946" s="437"/>
      <c r="N946" s="437"/>
      <c r="O946" s="437"/>
      <c r="P946" s="437"/>
      <c r="Q946" s="437"/>
      <c r="R946" s="437"/>
      <c r="S946" s="437"/>
      <c r="T946" s="437"/>
      <c r="U946" s="437"/>
      <c r="V946" s="437"/>
      <c r="W946" s="437"/>
      <c r="X946" s="437"/>
    </row>
    <row r="947" spans="1:24" ht="15.75" customHeight="1" x14ac:dyDescent="0.35">
      <c r="A947" s="437"/>
      <c r="B947" s="438"/>
      <c r="C947" s="438"/>
      <c r="D947" s="437"/>
      <c r="E947" s="437"/>
      <c r="F947" s="437"/>
      <c r="G947" s="437"/>
      <c r="H947" s="437"/>
      <c r="I947" s="437"/>
      <c r="J947" s="437"/>
      <c r="K947" s="437"/>
      <c r="L947" s="437"/>
      <c r="M947" s="437"/>
      <c r="N947" s="437"/>
      <c r="O947" s="437"/>
      <c r="P947" s="437"/>
      <c r="Q947" s="437"/>
      <c r="R947" s="437"/>
      <c r="S947" s="437"/>
      <c r="T947" s="437"/>
      <c r="U947" s="437"/>
      <c r="V947" s="437"/>
      <c r="W947" s="437"/>
      <c r="X947" s="437"/>
    </row>
    <row r="948" spans="1:24" ht="15.75" customHeight="1" x14ac:dyDescent="0.35">
      <c r="A948" s="437"/>
      <c r="B948" s="438"/>
      <c r="C948" s="438"/>
      <c r="D948" s="437"/>
      <c r="E948" s="437"/>
      <c r="F948" s="437"/>
      <c r="G948" s="437"/>
      <c r="H948" s="437"/>
      <c r="I948" s="437"/>
      <c r="J948" s="437"/>
      <c r="K948" s="437"/>
      <c r="L948" s="437"/>
      <c r="M948" s="437"/>
      <c r="N948" s="437"/>
      <c r="O948" s="437"/>
      <c r="P948" s="437"/>
      <c r="Q948" s="437"/>
      <c r="R948" s="437"/>
      <c r="S948" s="437"/>
      <c r="T948" s="437"/>
      <c r="U948" s="437"/>
      <c r="V948" s="437"/>
      <c r="W948" s="437"/>
      <c r="X948" s="437"/>
    </row>
    <row r="949" spans="1:24" ht="15.75" customHeight="1" x14ac:dyDescent="0.35">
      <c r="A949" s="437"/>
      <c r="B949" s="438"/>
      <c r="C949" s="438"/>
      <c r="D949" s="437"/>
      <c r="E949" s="437"/>
      <c r="F949" s="437"/>
      <c r="G949" s="437"/>
      <c r="H949" s="437"/>
      <c r="I949" s="437"/>
      <c r="J949" s="437"/>
      <c r="K949" s="437"/>
      <c r="L949" s="437"/>
      <c r="M949" s="437"/>
      <c r="N949" s="437"/>
      <c r="O949" s="437"/>
      <c r="P949" s="437"/>
      <c r="Q949" s="437"/>
      <c r="R949" s="437"/>
      <c r="S949" s="437"/>
      <c r="T949" s="437"/>
      <c r="U949" s="437"/>
      <c r="V949" s="437"/>
      <c r="W949" s="437"/>
      <c r="X949" s="437"/>
    </row>
    <row r="950" spans="1:24" ht="15.75" customHeight="1" x14ac:dyDescent="0.35">
      <c r="A950" s="437"/>
      <c r="B950" s="438"/>
      <c r="C950" s="438"/>
      <c r="D950" s="437"/>
      <c r="E950" s="437"/>
      <c r="F950" s="437"/>
      <c r="G950" s="437"/>
      <c r="H950" s="437"/>
      <c r="I950" s="437"/>
      <c r="J950" s="437"/>
      <c r="K950" s="437"/>
      <c r="L950" s="437"/>
      <c r="M950" s="437"/>
      <c r="N950" s="437"/>
      <c r="O950" s="437"/>
      <c r="P950" s="437"/>
      <c r="Q950" s="437"/>
      <c r="R950" s="437"/>
      <c r="S950" s="437"/>
      <c r="T950" s="437"/>
      <c r="U950" s="437"/>
      <c r="V950" s="437"/>
      <c r="W950" s="437"/>
      <c r="X950" s="437"/>
    </row>
    <row r="951" spans="1:24" ht="15.75" customHeight="1" x14ac:dyDescent="0.35">
      <c r="A951" s="437"/>
      <c r="B951" s="438"/>
      <c r="C951" s="438"/>
      <c r="D951" s="437"/>
      <c r="E951" s="437"/>
      <c r="F951" s="437"/>
      <c r="G951" s="437"/>
      <c r="H951" s="437"/>
      <c r="I951" s="437"/>
      <c r="J951" s="437"/>
      <c r="K951" s="437"/>
      <c r="L951" s="437"/>
      <c r="M951" s="437"/>
      <c r="N951" s="437"/>
      <c r="O951" s="437"/>
      <c r="P951" s="437"/>
      <c r="Q951" s="437"/>
      <c r="R951" s="437"/>
      <c r="S951" s="437"/>
      <c r="T951" s="437"/>
      <c r="U951" s="437"/>
      <c r="V951" s="437"/>
      <c r="W951" s="437"/>
      <c r="X951" s="437"/>
    </row>
    <row r="952" spans="1:24" ht="15.75" customHeight="1" x14ac:dyDescent="0.35">
      <c r="A952" s="437"/>
      <c r="B952" s="438"/>
      <c r="C952" s="438"/>
      <c r="D952" s="437"/>
      <c r="E952" s="437"/>
      <c r="F952" s="437"/>
      <c r="G952" s="437"/>
      <c r="H952" s="437"/>
      <c r="I952" s="437"/>
      <c r="J952" s="437"/>
      <c r="K952" s="437"/>
      <c r="L952" s="437"/>
      <c r="M952" s="437"/>
      <c r="N952" s="437"/>
      <c r="O952" s="437"/>
      <c r="P952" s="437"/>
      <c r="Q952" s="437"/>
      <c r="R952" s="437"/>
      <c r="S952" s="437"/>
      <c r="T952" s="437"/>
      <c r="U952" s="437"/>
      <c r="V952" s="437"/>
      <c r="W952" s="437"/>
      <c r="X952" s="437"/>
    </row>
    <row r="953" spans="1:24" ht="15.75" customHeight="1" x14ac:dyDescent="0.35">
      <c r="A953" s="437"/>
      <c r="B953" s="438"/>
      <c r="C953" s="438"/>
      <c r="D953" s="437"/>
      <c r="E953" s="437"/>
      <c r="F953" s="437"/>
      <c r="G953" s="437"/>
      <c r="H953" s="437"/>
      <c r="I953" s="437"/>
      <c r="J953" s="437"/>
      <c r="K953" s="437"/>
      <c r="L953" s="437"/>
      <c r="M953" s="437"/>
      <c r="N953" s="437"/>
      <c r="O953" s="437"/>
      <c r="P953" s="437"/>
      <c r="Q953" s="437"/>
      <c r="R953" s="437"/>
      <c r="S953" s="437"/>
      <c r="T953" s="437"/>
      <c r="U953" s="437"/>
      <c r="V953" s="437"/>
      <c r="W953" s="437"/>
      <c r="X953" s="437"/>
    </row>
    <row r="954" spans="1:24" ht="15.75" customHeight="1" x14ac:dyDescent="0.35">
      <c r="A954" s="437"/>
      <c r="B954" s="438"/>
      <c r="C954" s="438"/>
      <c r="D954" s="437"/>
      <c r="E954" s="437"/>
      <c r="F954" s="437"/>
      <c r="G954" s="437"/>
      <c r="H954" s="437"/>
      <c r="I954" s="437"/>
      <c r="J954" s="437"/>
      <c r="K954" s="437"/>
      <c r="L954" s="437"/>
      <c r="M954" s="437"/>
      <c r="N954" s="437"/>
      <c r="O954" s="437"/>
      <c r="P954" s="437"/>
      <c r="Q954" s="437"/>
      <c r="R954" s="437"/>
      <c r="S954" s="437"/>
      <c r="T954" s="437"/>
      <c r="U954" s="437"/>
      <c r="V954" s="437"/>
      <c r="W954" s="437"/>
      <c r="X954" s="437"/>
    </row>
    <row r="955" spans="1:24" ht="15.75" customHeight="1" x14ac:dyDescent="0.35">
      <c r="A955" s="437"/>
      <c r="B955" s="438"/>
      <c r="C955" s="438"/>
      <c r="D955" s="437"/>
      <c r="E955" s="437"/>
      <c r="F955" s="437"/>
      <c r="G955" s="437"/>
      <c r="H955" s="437"/>
      <c r="I955" s="437"/>
      <c r="J955" s="437"/>
      <c r="K955" s="437"/>
      <c r="L955" s="437"/>
      <c r="M955" s="437"/>
      <c r="N955" s="437"/>
      <c r="O955" s="437"/>
      <c r="P955" s="437"/>
      <c r="Q955" s="437"/>
      <c r="R955" s="437"/>
      <c r="S955" s="437"/>
      <c r="T955" s="437"/>
      <c r="U955" s="437"/>
      <c r="V955" s="437"/>
      <c r="W955" s="437"/>
      <c r="X955" s="437"/>
    </row>
    <row r="956" spans="1:24" ht="15.75" customHeight="1" x14ac:dyDescent="0.35">
      <c r="A956" s="437"/>
      <c r="B956" s="438"/>
      <c r="C956" s="438"/>
      <c r="D956" s="437"/>
      <c r="E956" s="437"/>
      <c r="F956" s="437"/>
      <c r="G956" s="437"/>
      <c r="H956" s="437"/>
      <c r="I956" s="437"/>
      <c r="J956" s="437"/>
      <c r="K956" s="437"/>
      <c r="L956" s="437"/>
      <c r="M956" s="437"/>
      <c r="N956" s="437"/>
      <c r="O956" s="437"/>
      <c r="P956" s="437"/>
      <c r="Q956" s="437"/>
      <c r="R956" s="437"/>
      <c r="S956" s="437"/>
      <c r="T956" s="437"/>
      <c r="U956" s="437"/>
      <c r="V956" s="437"/>
      <c r="W956" s="437"/>
      <c r="X956" s="437"/>
    </row>
    <row r="957" spans="1:24" ht="15.75" customHeight="1" x14ac:dyDescent="0.35">
      <c r="A957" s="437"/>
      <c r="B957" s="438"/>
      <c r="C957" s="438"/>
      <c r="D957" s="437"/>
      <c r="E957" s="437"/>
      <c r="F957" s="437"/>
      <c r="G957" s="437"/>
      <c r="H957" s="437"/>
      <c r="I957" s="437"/>
      <c r="J957" s="437"/>
      <c r="K957" s="437"/>
      <c r="L957" s="437"/>
      <c r="M957" s="437"/>
      <c r="N957" s="437"/>
      <c r="O957" s="437"/>
      <c r="P957" s="437"/>
      <c r="Q957" s="437"/>
      <c r="R957" s="437"/>
      <c r="S957" s="437"/>
      <c r="T957" s="437"/>
      <c r="U957" s="437"/>
      <c r="V957" s="437"/>
      <c r="W957" s="437"/>
      <c r="X957" s="437"/>
    </row>
    <row r="958" spans="1:24" ht="15.75" customHeight="1" x14ac:dyDescent="0.35">
      <c r="A958" s="437"/>
      <c r="B958" s="438"/>
      <c r="C958" s="438"/>
      <c r="D958" s="437"/>
      <c r="E958" s="437"/>
      <c r="F958" s="437"/>
      <c r="G958" s="437"/>
      <c r="H958" s="437"/>
      <c r="I958" s="437"/>
      <c r="J958" s="437"/>
      <c r="K958" s="437"/>
      <c r="L958" s="437"/>
      <c r="M958" s="437"/>
      <c r="N958" s="437"/>
      <c r="O958" s="437"/>
      <c r="P958" s="437"/>
      <c r="Q958" s="437"/>
      <c r="R958" s="437"/>
      <c r="S958" s="437"/>
      <c r="T958" s="437"/>
      <c r="U958" s="437"/>
      <c r="V958" s="437"/>
      <c r="W958" s="437"/>
      <c r="X958" s="437"/>
    </row>
    <row r="959" spans="1:24" ht="15.75" customHeight="1" x14ac:dyDescent="0.35">
      <c r="A959" s="437"/>
      <c r="B959" s="438"/>
      <c r="C959" s="438"/>
      <c r="D959" s="437"/>
      <c r="E959" s="437"/>
      <c r="F959" s="437"/>
      <c r="G959" s="437"/>
      <c r="H959" s="437"/>
      <c r="I959" s="437"/>
      <c r="J959" s="437"/>
      <c r="K959" s="437"/>
      <c r="L959" s="437"/>
      <c r="M959" s="437"/>
      <c r="N959" s="437"/>
      <c r="O959" s="437"/>
      <c r="P959" s="437"/>
      <c r="Q959" s="437"/>
      <c r="R959" s="437"/>
      <c r="S959" s="437"/>
      <c r="T959" s="437"/>
      <c r="U959" s="437"/>
      <c r="V959" s="437"/>
      <c r="W959" s="437"/>
      <c r="X959" s="437"/>
    </row>
    <row r="960" spans="1:24" ht="15.75" customHeight="1" x14ac:dyDescent="0.35">
      <c r="A960" s="437"/>
      <c r="B960" s="438"/>
      <c r="C960" s="438"/>
      <c r="D960" s="437"/>
      <c r="E960" s="437"/>
      <c r="F960" s="437"/>
      <c r="G960" s="437"/>
      <c r="H960" s="437"/>
      <c r="I960" s="437"/>
      <c r="J960" s="437"/>
      <c r="K960" s="437"/>
      <c r="L960" s="437"/>
      <c r="M960" s="437"/>
      <c r="N960" s="437"/>
      <c r="O960" s="437"/>
      <c r="P960" s="437"/>
      <c r="Q960" s="437"/>
      <c r="R960" s="437"/>
      <c r="S960" s="437"/>
      <c r="T960" s="437"/>
      <c r="U960" s="437"/>
      <c r="V960" s="437"/>
      <c r="W960" s="437"/>
      <c r="X960" s="437"/>
    </row>
    <row r="961" spans="1:24" ht="15.75" customHeight="1" x14ac:dyDescent="0.35">
      <c r="A961" s="437"/>
      <c r="B961" s="438"/>
      <c r="C961" s="438"/>
      <c r="D961" s="437"/>
      <c r="E961" s="437"/>
      <c r="F961" s="437"/>
      <c r="G961" s="437"/>
      <c r="H961" s="437"/>
      <c r="I961" s="437"/>
      <c r="J961" s="437"/>
      <c r="K961" s="437"/>
      <c r="L961" s="437"/>
      <c r="M961" s="437"/>
      <c r="N961" s="437"/>
      <c r="O961" s="437"/>
      <c r="P961" s="437"/>
      <c r="Q961" s="437"/>
      <c r="R961" s="437"/>
      <c r="S961" s="437"/>
      <c r="T961" s="437"/>
      <c r="U961" s="437"/>
      <c r="V961" s="437"/>
      <c r="W961" s="437"/>
      <c r="X961" s="437"/>
    </row>
    <row r="962" spans="1:24" ht="15.75" customHeight="1" x14ac:dyDescent="0.35">
      <c r="A962" s="437"/>
      <c r="B962" s="438"/>
      <c r="C962" s="438"/>
      <c r="D962" s="437"/>
      <c r="E962" s="437"/>
      <c r="F962" s="437"/>
      <c r="G962" s="437"/>
      <c r="H962" s="437"/>
      <c r="I962" s="437"/>
      <c r="J962" s="437"/>
      <c r="K962" s="437"/>
      <c r="L962" s="437"/>
      <c r="M962" s="437"/>
      <c r="N962" s="437"/>
      <c r="O962" s="437"/>
      <c r="P962" s="437"/>
      <c r="Q962" s="437"/>
      <c r="R962" s="437"/>
      <c r="S962" s="437"/>
      <c r="T962" s="437"/>
      <c r="U962" s="437"/>
      <c r="V962" s="437"/>
      <c r="W962" s="437"/>
      <c r="X962" s="437"/>
    </row>
    <row r="963" spans="1:24" ht="15.75" customHeight="1" x14ac:dyDescent="0.35">
      <c r="A963" s="437"/>
      <c r="B963" s="438"/>
      <c r="C963" s="438"/>
      <c r="D963" s="437"/>
      <c r="E963" s="437"/>
      <c r="F963" s="437"/>
      <c r="G963" s="437"/>
      <c r="H963" s="437"/>
      <c r="I963" s="437"/>
      <c r="J963" s="437"/>
      <c r="K963" s="437"/>
      <c r="L963" s="437"/>
      <c r="M963" s="437"/>
      <c r="N963" s="437"/>
      <c r="O963" s="437"/>
      <c r="P963" s="437"/>
      <c r="Q963" s="437"/>
      <c r="R963" s="437"/>
      <c r="S963" s="437"/>
      <c r="T963" s="437"/>
      <c r="U963" s="437"/>
      <c r="V963" s="437"/>
      <c r="W963" s="437"/>
      <c r="X963" s="437"/>
    </row>
    <row r="964" spans="1:24" ht="15.75" customHeight="1" x14ac:dyDescent="0.35">
      <c r="A964" s="437"/>
      <c r="B964" s="438"/>
      <c r="C964" s="438"/>
      <c r="D964" s="437"/>
      <c r="E964" s="437"/>
      <c r="F964" s="437"/>
      <c r="G964" s="437"/>
      <c r="H964" s="437"/>
      <c r="I964" s="437"/>
      <c r="J964" s="437"/>
      <c r="K964" s="437"/>
      <c r="L964" s="437"/>
      <c r="M964" s="437"/>
      <c r="N964" s="437"/>
      <c r="O964" s="437"/>
      <c r="P964" s="437"/>
      <c r="Q964" s="437"/>
      <c r="R964" s="437"/>
      <c r="S964" s="437"/>
      <c r="T964" s="437"/>
      <c r="U964" s="437"/>
      <c r="V964" s="437"/>
      <c r="W964" s="437"/>
      <c r="X964" s="437"/>
    </row>
    <row r="965" spans="1:24" ht="15.75" customHeight="1" x14ac:dyDescent="0.35">
      <c r="A965" s="437"/>
      <c r="B965" s="438"/>
      <c r="C965" s="438"/>
      <c r="D965" s="437"/>
      <c r="E965" s="437"/>
      <c r="F965" s="437"/>
      <c r="G965" s="437"/>
      <c r="H965" s="437"/>
      <c r="I965" s="437"/>
      <c r="J965" s="437"/>
      <c r="K965" s="437"/>
      <c r="L965" s="437"/>
      <c r="M965" s="437"/>
      <c r="N965" s="437"/>
      <c r="O965" s="437"/>
      <c r="P965" s="437"/>
      <c r="Q965" s="437"/>
      <c r="R965" s="437"/>
      <c r="S965" s="437"/>
      <c r="T965" s="437"/>
      <c r="U965" s="437"/>
      <c r="V965" s="437"/>
      <c r="W965" s="437"/>
      <c r="X965" s="437"/>
    </row>
    <row r="966" spans="1:24" ht="15.75" customHeight="1" x14ac:dyDescent="0.35">
      <c r="A966" s="437"/>
      <c r="B966" s="438"/>
      <c r="C966" s="438"/>
      <c r="D966" s="437"/>
      <c r="E966" s="437"/>
      <c r="F966" s="437"/>
      <c r="G966" s="437"/>
      <c r="H966" s="437"/>
      <c r="I966" s="437"/>
      <c r="J966" s="437"/>
      <c r="K966" s="437"/>
      <c r="L966" s="437"/>
      <c r="M966" s="437"/>
      <c r="N966" s="437"/>
      <c r="O966" s="437"/>
      <c r="P966" s="437"/>
      <c r="Q966" s="437"/>
      <c r="R966" s="437"/>
      <c r="S966" s="437"/>
      <c r="T966" s="437"/>
      <c r="U966" s="437"/>
      <c r="V966" s="437"/>
      <c r="W966" s="437"/>
      <c r="X966" s="437"/>
    </row>
    <row r="967" spans="1:24" ht="15.75" customHeight="1" x14ac:dyDescent="0.35">
      <c r="A967" s="437"/>
      <c r="B967" s="438"/>
      <c r="C967" s="438"/>
      <c r="D967" s="437"/>
      <c r="E967" s="437"/>
      <c r="F967" s="437"/>
      <c r="G967" s="437"/>
      <c r="H967" s="437"/>
      <c r="I967" s="437"/>
      <c r="J967" s="437"/>
      <c r="K967" s="437"/>
      <c r="L967" s="437"/>
      <c r="M967" s="437"/>
      <c r="N967" s="437"/>
      <c r="O967" s="437"/>
      <c r="P967" s="437"/>
      <c r="Q967" s="437"/>
      <c r="R967" s="437"/>
      <c r="S967" s="437"/>
      <c r="T967" s="437"/>
      <c r="U967" s="437"/>
      <c r="V967" s="437"/>
      <c r="W967" s="437"/>
      <c r="X967" s="437"/>
    </row>
    <row r="968" spans="1:24" ht="15.75" customHeight="1" x14ac:dyDescent="0.35">
      <c r="A968" s="437"/>
      <c r="B968" s="438"/>
      <c r="C968" s="438"/>
      <c r="D968" s="437"/>
      <c r="E968" s="437"/>
      <c r="F968" s="437"/>
      <c r="G968" s="437"/>
      <c r="H968" s="437"/>
      <c r="I968" s="437"/>
      <c r="J968" s="437"/>
      <c r="K968" s="437"/>
      <c r="L968" s="437"/>
      <c r="M968" s="437"/>
      <c r="N968" s="437"/>
      <c r="O968" s="437"/>
      <c r="P968" s="437"/>
      <c r="Q968" s="437"/>
      <c r="R968" s="437"/>
      <c r="S968" s="437"/>
      <c r="T968" s="437"/>
      <c r="U968" s="437"/>
      <c r="V968" s="437"/>
      <c r="W968" s="437"/>
      <c r="X968" s="437"/>
    </row>
    <row r="969" spans="1:24" ht="15.75" customHeight="1" x14ac:dyDescent="0.35">
      <c r="A969" s="437"/>
      <c r="B969" s="438"/>
      <c r="C969" s="438"/>
      <c r="D969" s="437"/>
      <c r="E969" s="437"/>
      <c r="F969" s="437"/>
      <c r="G969" s="437"/>
      <c r="H969" s="437"/>
      <c r="I969" s="437"/>
      <c r="J969" s="437"/>
      <c r="K969" s="437"/>
      <c r="L969" s="437"/>
      <c r="M969" s="437"/>
      <c r="N969" s="437"/>
      <c r="O969" s="437"/>
      <c r="P969" s="437"/>
      <c r="Q969" s="437"/>
      <c r="R969" s="437"/>
      <c r="S969" s="437"/>
      <c r="T969" s="437"/>
      <c r="U969" s="437"/>
      <c r="V969" s="437"/>
      <c r="W969" s="437"/>
      <c r="X969" s="437"/>
    </row>
    <row r="970" spans="1:24" ht="15.75" customHeight="1" x14ac:dyDescent="0.35">
      <c r="A970" s="437"/>
      <c r="B970" s="438"/>
      <c r="C970" s="438"/>
      <c r="D970" s="437"/>
      <c r="E970" s="437"/>
      <c r="F970" s="437"/>
      <c r="G970" s="437"/>
      <c r="H970" s="437"/>
      <c r="I970" s="437"/>
      <c r="J970" s="437"/>
      <c r="K970" s="437"/>
      <c r="L970" s="437"/>
      <c r="M970" s="437"/>
      <c r="N970" s="437"/>
      <c r="O970" s="437"/>
      <c r="P970" s="437"/>
      <c r="Q970" s="437"/>
      <c r="R970" s="437"/>
      <c r="S970" s="437"/>
      <c r="T970" s="437"/>
      <c r="U970" s="437"/>
      <c r="V970" s="437"/>
      <c r="W970" s="437"/>
      <c r="X970" s="437"/>
    </row>
    <row r="971" spans="1:24" ht="15.75" customHeight="1" x14ac:dyDescent="0.35">
      <c r="A971" s="437"/>
      <c r="B971" s="438"/>
      <c r="C971" s="438"/>
      <c r="D971" s="437"/>
      <c r="E971" s="437"/>
      <c r="F971" s="437"/>
      <c r="G971" s="437"/>
      <c r="H971" s="437"/>
      <c r="I971" s="437"/>
      <c r="J971" s="437"/>
      <c r="K971" s="437"/>
      <c r="L971" s="437"/>
      <c r="M971" s="437"/>
      <c r="N971" s="437"/>
      <c r="O971" s="437"/>
      <c r="P971" s="437"/>
      <c r="Q971" s="437"/>
      <c r="R971" s="437"/>
      <c r="S971" s="437"/>
      <c r="T971" s="437"/>
      <c r="U971" s="437"/>
      <c r="V971" s="437"/>
      <c r="W971" s="437"/>
      <c r="X971" s="437"/>
    </row>
    <row r="972" spans="1:24" ht="15.75" customHeight="1" x14ac:dyDescent="0.35">
      <c r="A972" s="437"/>
      <c r="B972" s="438"/>
      <c r="C972" s="438"/>
      <c r="D972" s="437"/>
      <c r="E972" s="437"/>
      <c r="F972" s="437"/>
      <c r="G972" s="437"/>
      <c r="H972" s="437"/>
      <c r="I972" s="437"/>
      <c r="J972" s="437"/>
      <c r="K972" s="437"/>
      <c r="L972" s="437"/>
      <c r="M972" s="437"/>
      <c r="N972" s="437"/>
      <c r="O972" s="437"/>
      <c r="P972" s="437"/>
      <c r="Q972" s="437"/>
      <c r="R972" s="437"/>
      <c r="S972" s="437"/>
      <c r="T972" s="437"/>
      <c r="U972" s="437"/>
      <c r="V972" s="437"/>
      <c r="W972" s="437"/>
      <c r="X972" s="437"/>
    </row>
    <row r="973" spans="1:24" ht="15.75" customHeight="1" x14ac:dyDescent="0.35">
      <c r="A973" s="437"/>
      <c r="B973" s="438"/>
      <c r="C973" s="438"/>
      <c r="D973" s="437"/>
      <c r="E973" s="437"/>
      <c r="F973" s="437"/>
      <c r="G973" s="437"/>
      <c r="H973" s="437"/>
      <c r="I973" s="437"/>
      <c r="J973" s="437"/>
      <c r="K973" s="437"/>
      <c r="L973" s="437"/>
      <c r="M973" s="437"/>
      <c r="N973" s="437"/>
      <c r="O973" s="437"/>
      <c r="P973" s="437"/>
      <c r="Q973" s="437"/>
      <c r="R973" s="437"/>
      <c r="S973" s="437"/>
      <c r="T973" s="437"/>
      <c r="U973" s="437"/>
      <c r="V973" s="437"/>
      <c r="W973" s="437"/>
      <c r="X973" s="437"/>
    </row>
    <row r="974" spans="1:24" ht="15.75" customHeight="1" x14ac:dyDescent="0.35">
      <c r="A974" s="437"/>
      <c r="B974" s="438"/>
      <c r="C974" s="438"/>
      <c r="D974" s="437"/>
      <c r="E974" s="437"/>
      <c r="F974" s="437"/>
      <c r="G974" s="437"/>
      <c r="H974" s="437"/>
      <c r="I974" s="437"/>
      <c r="J974" s="437"/>
      <c r="K974" s="437"/>
      <c r="L974" s="437"/>
      <c r="M974" s="437"/>
      <c r="N974" s="437"/>
      <c r="O974" s="437"/>
      <c r="P974" s="437"/>
      <c r="Q974" s="437"/>
      <c r="R974" s="437"/>
      <c r="S974" s="437"/>
      <c r="T974" s="437"/>
      <c r="U974" s="437"/>
      <c r="V974" s="437"/>
      <c r="W974" s="437"/>
      <c r="X974" s="437"/>
    </row>
    <row r="975" spans="1:24" ht="15.75" customHeight="1" x14ac:dyDescent="0.35">
      <c r="A975" s="437"/>
      <c r="B975" s="438"/>
      <c r="C975" s="438"/>
      <c r="D975" s="437"/>
      <c r="E975" s="437"/>
      <c r="F975" s="437"/>
      <c r="G975" s="437"/>
      <c r="H975" s="437"/>
      <c r="I975" s="437"/>
      <c r="J975" s="437"/>
      <c r="K975" s="437"/>
      <c r="L975" s="437"/>
      <c r="M975" s="437"/>
      <c r="N975" s="437"/>
      <c r="O975" s="437"/>
      <c r="P975" s="437"/>
      <c r="Q975" s="437"/>
      <c r="R975" s="437"/>
      <c r="S975" s="437"/>
      <c r="T975" s="437"/>
      <c r="U975" s="437"/>
      <c r="V975" s="437"/>
      <c r="W975" s="437"/>
      <c r="X975" s="437"/>
    </row>
    <row r="976" spans="1:24" ht="15.75" customHeight="1" x14ac:dyDescent="0.35">
      <c r="A976" s="437"/>
      <c r="B976" s="438"/>
      <c r="C976" s="438"/>
      <c r="D976" s="437"/>
      <c r="E976" s="437"/>
      <c r="F976" s="437"/>
      <c r="G976" s="437"/>
      <c r="H976" s="437"/>
      <c r="I976" s="437"/>
      <c r="J976" s="437"/>
      <c r="K976" s="437"/>
      <c r="L976" s="437"/>
      <c r="M976" s="437"/>
      <c r="N976" s="437"/>
      <c r="O976" s="437"/>
      <c r="P976" s="437"/>
      <c r="Q976" s="437"/>
      <c r="R976" s="437"/>
      <c r="S976" s="437"/>
      <c r="T976" s="437"/>
      <c r="U976" s="437"/>
      <c r="V976" s="437"/>
      <c r="W976" s="437"/>
      <c r="X976" s="437"/>
    </row>
    <row r="977" spans="1:24" ht="15.75" customHeight="1" x14ac:dyDescent="0.35">
      <c r="A977" s="437"/>
      <c r="B977" s="438"/>
      <c r="C977" s="438"/>
      <c r="D977" s="437"/>
      <c r="E977" s="437"/>
      <c r="F977" s="437"/>
      <c r="G977" s="437"/>
      <c r="H977" s="437"/>
      <c r="I977" s="437"/>
      <c r="J977" s="437"/>
      <c r="K977" s="437"/>
      <c r="L977" s="437"/>
      <c r="M977" s="437"/>
      <c r="N977" s="437"/>
      <c r="O977" s="437"/>
      <c r="P977" s="437"/>
      <c r="Q977" s="437"/>
      <c r="R977" s="437"/>
      <c r="S977" s="437"/>
      <c r="T977" s="437"/>
      <c r="U977" s="437"/>
      <c r="V977" s="437"/>
      <c r="W977" s="437"/>
      <c r="X977" s="437"/>
    </row>
    <row r="978" spans="1:24" ht="15.75" customHeight="1" x14ac:dyDescent="0.35">
      <c r="A978" s="437"/>
      <c r="B978" s="438"/>
      <c r="C978" s="438"/>
      <c r="D978" s="437"/>
      <c r="E978" s="437"/>
      <c r="F978" s="437"/>
      <c r="G978" s="437"/>
      <c r="H978" s="437"/>
      <c r="I978" s="437"/>
      <c r="J978" s="437"/>
      <c r="K978" s="437"/>
      <c r="L978" s="437"/>
      <c r="M978" s="437"/>
      <c r="N978" s="437"/>
      <c r="O978" s="437"/>
      <c r="P978" s="437"/>
      <c r="Q978" s="437"/>
      <c r="R978" s="437"/>
      <c r="S978" s="437"/>
      <c r="T978" s="437"/>
      <c r="U978" s="437"/>
      <c r="V978" s="437"/>
      <c r="W978" s="437"/>
      <c r="X978" s="437"/>
    </row>
    <row r="979" spans="1:24" ht="15.75" customHeight="1" x14ac:dyDescent="0.35">
      <c r="A979" s="437"/>
      <c r="B979" s="438"/>
      <c r="C979" s="438"/>
      <c r="D979" s="437"/>
      <c r="E979" s="437"/>
      <c r="F979" s="437"/>
      <c r="G979" s="437"/>
      <c r="H979" s="437"/>
      <c r="I979" s="437"/>
      <c r="J979" s="437"/>
      <c r="K979" s="437"/>
      <c r="L979" s="437"/>
      <c r="M979" s="437"/>
      <c r="N979" s="437"/>
      <c r="O979" s="437"/>
      <c r="P979" s="437"/>
      <c r="Q979" s="437"/>
      <c r="R979" s="437"/>
      <c r="S979" s="437"/>
      <c r="T979" s="437"/>
      <c r="U979" s="437"/>
      <c r="V979" s="437"/>
      <c r="W979" s="437"/>
      <c r="X979" s="437"/>
    </row>
    <row r="980" spans="1:24" ht="15.75" customHeight="1" x14ac:dyDescent="0.35">
      <c r="A980" s="437"/>
      <c r="B980" s="438"/>
      <c r="C980" s="438"/>
      <c r="D980" s="437"/>
      <c r="E980" s="437"/>
      <c r="F980" s="437"/>
      <c r="G980" s="437"/>
      <c r="H980" s="437"/>
      <c r="I980" s="437"/>
      <c r="J980" s="437"/>
      <c r="K980" s="437"/>
      <c r="L980" s="437"/>
      <c r="M980" s="437"/>
      <c r="N980" s="437"/>
      <c r="O980" s="437"/>
      <c r="P980" s="437"/>
      <c r="Q980" s="437"/>
      <c r="R980" s="437"/>
      <c r="S980" s="437"/>
      <c r="T980" s="437"/>
      <c r="U980" s="437"/>
      <c r="V980" s="437"/>
      <c r="W980" s="437"/>
      <c r="X980" s="437"/>
    </row>
    <row r="981" spans="1:24" ht="15.75" customHeight="1" x14ac:dyDescent="0.35">
      <c r="A981" s="437"/>
      <c r="B981" s="438"/>
      <c r="C981" s="438"/>
      <c r="D981" s="437"/>
      <c r="E981" s="437"/>
      <c r="F981" s="437"/>
      <c r="G981" s="437"/>
      <c r="H981" s="437"/>
      <c r="I981" s="437"/>
      <c r="J981" s="437"/>
      <c r="K981" s="437"/>
      <c r="L981" s="437"/>
      <c r="M981" s="437"/>
      <c r="N981" s="437"/>
      <c r="O981" s="437"/>
      <c r="P981" s="437"/>
      <c r="Q981" s="437"/>
      <c r="R981" s="437"/>
      <c r="S981" s="437"/>
      <c r="T981" s="437"/>
      <c r="U981" s="437"/>
      <c r="V981" s="437"/>
      <c r="W981" s="437"/>
      <c r="X981" s="437"/>
    </row>
    <row r="982" spans="1:24" ht="15.75" customHeight="1" x14ac:dyDescent="0.35">
      <c r="A982" s="437"/>
      <c r="B982" s="438"/>
      <c r="C982" s="438"/>
      <c r="D982" s="437"/>
      <c r="E982" s="437"/>
      <c r="F982" s="437"/>
      <c r="G982" s="437"/>
      <c r="H982" s="437"/>
      <c r="I982" s="437"/>
      <c r="J982" s="437"/>
      <c r="K982" s="437"/>
      <c r="L982" s="437"/>
      <c r="M982" s="437"/>
      <c r="N982" s="437"/>
      <c r="O982" s="437"/>
      <c r="P982" s="437"/>
      <c r="Q982" s="437"/>
      <c r="R982" s="437"/>
      <c r="S982" s="437"/>
      <c r="T982" s="437"/>
      <c r="U982" s="437"/>
      <c r="V982" s="437"/>
      <c r="W982" s="437"/>
      <c r="X982" s="437"/>
    </row>
    <row r="983" spans="1:24" ht="15.75" customHeight="1" x14ac:dyDescent="0.35">
      <c r="A983" s="437"/>
      <c r="B983" s="438"/>
      <c r="C983" s="438"/>
      <c r="D983" s="437"/>
      <c r="E983" s="437"/>
      <c r="F983" s="437"/>
      <c r="G983" s="437"/>
      <c r="H983" s="437"/>
      <c r="I983" s="437"/>
      <c r="J983" s="437"/>
      <c r="K983" s="437"/>
      <c r="L983" s="437"/>
      <c r="M983" s="437"/>
      <c r="N983" s="437"/>
      <c r="O983" s="437"/>
      <c r="P983" s="437"/>
      <c r="Q983" s="437"/>
      <c r="R983" s="437"/>
      <c r="S983" s="437"/>
      <c r="T983" s="437"/>
      <c r="U983" s="437"/>
      <c r="V983" s="437"/>
      <c r="W983" s="437"/>
      <c r="X983" s="437"/>
    </row>
    <row r="984" spans="1:24" ht="15.75" customHeight="1" x14ac:dyDescent="0.35">
      <c r="A984" s="437"/>
      <c r="B984" s="438"/>
      <c r="C984" s="438"/>
      <c r="D984" s="437"/>
      <c r="E984" s="437"/>
      <c r="F984" s="437"/>
      <c r="G984" s="437"/>
      <c r="H984" s="437"/>
      <c r="I984" s="437"/>
      <c r="J984" s="437"/>
      <c r="K984" s="437"/>
      <c r="L984" s="437"/>
      <c r="M984" s="437"/>
      <c r="N984" s="437"/>
      <c r="O984" s="437"/>
      <c r="P984" s="437"/>
      <c r="Q984" s="437"/>
      <c r="R984" s="437"/>
      <c r="S984" s="437"/>
      <c r="T984" s="437"/>
      <c r="U984" s="437"/>
      <c r="V984" s="437"/>
      <c r="W984" s="437"/>
      <c r="X984" s="437"/>
    </row>
    <row r="985" spans="1:24" ht="15.75" customHeight="1" x14ac:dyDescent="0.35">
      <c r="A985" s="437"/>
      <c r="B985" s="438"/>
      <c r="C985" s="438"/>
      <c r="D985" s="437"/>
      <c r="E985" s="437"/>
      <c r="F985" s="437"/>
      <c r="G985" s="437"/>
      <c r="H985" s="437"/>
      <c r="I985" s="437"/>
      <c r="J985" s="437"/>
      <c r="K985" s="437"/>
      <c r="L985" s="437"/>
      <c r="M985" s="437"/>
      <c r="N985" s="437"/>
      <c r="O985" s="437"/>
      <c r="P985" s="437"/>
      <c r="Q985" s="437"/>
      <c r="R985" s="437"/>
      <c r="S985" s="437"/>
      <c r="T985" s="437"/>
      <c r="U985" s="437"/>
      <c r="V985" s="437"/>
      <c r="W985" s="437"/>
      <c r="X985" s="437"/>
    </row>
    <row r="986" spans="1:24" ht="15.75" customHeight="1" x14ac:dyDescent="0.35">
      <c r="A986" s="437"/>
      <c r="B986" s="438"/>
      <c r="C986" s="438"/>
      <c r="D986" s="437"/>
      <c r="E986" s="437"/>
      <c r="F986" s="437"/>
      <c r="G986" s="437"/>
      <c r="H986" s="437"/>
      <c r="I986" s="437"/>
      <c r="J986" s="437"/>
      <c r="K986" s="437"/>
      <c r="L986" s="437"/>
      <c r="M986" s="437"/>
      <c r="N986" s="437"/>
      <c r="O986" s="437"/>
      <c r="P986" s="437"/>
      <c r="Q986" s="437"/>
      <c r="R986" s="437"/>
      <c r="S986" s="437"/>
      <c r="T986" s="437"/>
      <c r="U986" s="437"/>
      <c r="V986" s="437"/>
      <c r="W986" s="437"/>
      <c r="X986" s="437"/>
    </row>
    <row r="987" spans="1:24" ht="15.75" customHeight="1" x14ac:dyDescent="0.35">
      <c r="A987" s="437"/>
      <c r="B987" s="438"/>
      <c r="C987" s="438"/>
      <c r="D987" s="437"/>
      <c r="E987" s="437"/>
      <c r="F987" s="437"/>
      <c r="G987" s="437"/>
      <c r="H987" s="437"/>
      <c r="I987" s="437"/>
      <c r="J987" s="437"/>
      <c r="K987" s="437"/>
      <c r="L987" s="437"/>
      <c r="M987" s="437"/>
      <c r="N987" s="437"/>
      <c r="O987" s="437"/>
      <c r="P987" s="437"/>
      <c r="Q987" s="437"/>
      <c r="R987" s="437"/>
      <c r="S987" s="437"/>
      <c r="T987" s="437"/>
      <c r="U987" s="437"/>
      <c r="V987" s="437"/>
      <c r="W987" s="437"/>
      <c r="X987" s="437"/>
    </row>
    <row r="988" spans="1:24" ht="15.75" customHeight="1" x14ac:dyDescent="0.35">
      <c r="A988" s="437"/>
      <c r="B988" s="438"/>
      <c r="C988" s="438"/>
      <c r="D988" s="437"/>
      <c r="E988" s="437"/>
      <c r="F988" s="437"/>
      <c r="G988" s="437"/>
      <c r="H988" s="437"/>
      <c r="I988" s="437"/>
      <c r="J988" s="437"/>
      <c r="K988" s="437"/>
      <c r="L988" s="437"/>
      <c r="M988" s="437"/>
      <c r="N988" s="437"/>
      <c r="O988" s="437"/>
      <c r="P988" s="437"/>
      <c r="Q988" s="437"/>
      <c r="R988" s="437"/>
      <c r="S988" s="437"/>
      <c r="T988" s="437"/>
      <c r="U988" s="437"/>
      <c r="V988" s="437"/>
      <c r="W988" s="437"/>
      <c r="X988" s="437"/>
    </row>
    <row r="989" spans="1:24" ht="15.75" customHeight="1" x14ac:dyDescent="0.35">
      <c r="A989" s="437"/>
      <c r="B989" s="438"/>
      <c r="C989" s="438"/>
      <c r="D989" s="437"/>
      <c r="E989" s="437"/>
      <c r="F989" s="437"/>
      <c r="G989" s="437"/>
      <c r="H989" s="437"/>
      <c r="I989" s="437"/>
      <c r="J989" s="437"/>
      <c r="K989" s="437"/>
      <c r="L989" s="437"/>
      <c r="M989" s="437"/>
      <c r="N989" s="437"/>
      <c r="O989" s="437"/>
      <c r="P989" s="437"/>
      <c r="Q989" s="437"/>
      <c r="R989" s="437"/>
      <c r="S989" s="437"/>
      <c r="T989" s="437"/>
      <c r="U989" s="437"/>
      <c r="V989" s="437"/>
      <c r="W989" s="437"/>
      <c r="X989" s="437"/>
    </row>
    <row r="990" spans="1:24" ht="15.75" customHeight="1" x14ac:dyDescent="0.35">
      <c r="A990" s="437"/>
      <c r="B990" s="438"/>
      <c r="C990" s="438"/>
      <c r="D990" s="437"/>
      <c r="E990" s="437"/>
      <c r="F990" s="437"/>
      <c r="G990" s="437"/>
      <c r="H990" s="437"/>
      <c r="I990" s="437"/>
      <c r="J990" s="437"/>
      <c r="K990" s="437"/>
      <c r="L990" s="437"/>
      <c r="M990" s="437"/>
      <c r="N990" s="437"/>
      <c r="O990" s="437"/>
      <c r="P990" s="437"/>
      <c r="Q990" s="437"/>
      <c r="R990" s="437"/>
      <c r="S990" s="437"/>
      <c r="T990" s="437"/>
      <c r="U990" s="437"/>
      <c r="V990" s="437"/>
      <c r="W990" s="437"/>
      <c r="X990" s="437"/>
    </row>
    <row r="991" spans="1:24" ht="15.75" customHeight="1" x14ac:dyDescent="0.35">
      <c r="A991" s="437"/>
      <c r="B991" s="438"/>
      <c r="C991" s="438"/>
      <c r="D991" s="437"/>
      <c r="E991" s="437"/>
      <c r="F991" s="437"/>
      <c r="G991" s="437"/>
      <c r="H991" s="437"/>
      <c r="I991" s="437"/>
      <c r="J991" s="437"/>
      <c r="K991" s="437"/>
      <c r="L991" s="437"/>
      <c r="M991" s="437"/>
      <c r="N991" s="437"/>
      <c r="O991" s="437"/>
      <c r="P991" s="437"/>
      <c r="Q991" s="437"/>
      <c r="R991" s="437"/>
      <c r="S991" s="437"/>
      <c r="T991" s="437"/>
      <c r="U991" s="437"/>
      <c r="V991" s="437"/>
      <c r="W991" s="437"/>
      <c r="X991" s="437"/>
    </row>
    <row r="992" spans="1:24" ht="15.75" customHeight="1" x14ac:dyDescent="0.35">
      <c r="A992" s="437"/>
      <c r="B992" s="438"/>
      <c r="C992" s="438"/>
      <c r="D992" s="437"/>
      <c r="E992" s="437"/>
      <c r="F992" s="437"/>
      <c r="G992" s="437"/>
      <c r="H992" s="437"/>
      <c r="I992" s="437"/>
      <c r="J992" s="437"/>
      <c r="K992" s="437"/>
      <c r="L992" s="437"/>
      <c r="M992" s="437"/>
      <c r="N992" s="437"/>
      <c r="O992" s="437"/>
      <c r="P992" s="437"/>
      <c r="Q992" s="437"/>
      <c r="R992" s="437"/>
      <c r="S992" s="437"/>
      <c r="T992" s="437"/>
      <c r="U992" s="437"/>
      <c r="V992" s="437"/>
      <c r="W992" s="437"/>
      <c r="X992" s="437"/>
    </row>
    <row r="993" spans="1:24" ht="15.75" customHeight="1" x14ac:dyDescent="0.35">
      <c r="A993" s="437"/>
      <c r="B993" s="438"/>
      <c r="C993" s="438"/>
      <c r="D993" s="437"/>
      <c r="E993" s="437"/>
      <c r="F993" s="437"/>
      <c r="G993" s="437"/>
      <c r="H993" s="437"/>
      <c r="I993" s="437"/>
      <c r="J993" s="437"/>
      <c r="K993" s="437"/>
      <c r="L993" s="437"/>
      <c r="M993" s="437"/>
      <c r="N993" s="437"/>
      <c r="O993" s="437"/>
      <c r="P993" s="437"/>
      <c r="Q993" s="437"/>
      <c r="R993" s="437"/>
      <c r="S993" s="437"/>
      <c r="T993" s="437"/>
      <c r="U993" s="437"/>
      <c r="V993" s="437"/>
      <c r="W993" s="437"/>
      <c r="X993" s="437"/>
    </row>
    <row r="994" spans="1:24" ht="15.75" customHeight="1" x14ac:dyDescent="0.35">
      <c r="A994" s="437"/>
      <c r="B994" s="438"/>
      <c r="C994" s="438"/>
      <c r="D994" s="437"/>
      <c r="E994" s="437"/>
      <c r="F994" s="437"/>
      <c r="G994" s="437"/>
      <c r="H994" s="437"/>
      <c r="I994" s="437"/>
      <c r="J994" s="437"/>
      <c r="K994" s="437"/>
      <c r="L994" s="437"/>
      <c r="M994" s="437"/>
      <c r="N994" s="437"/>
      <c r="O994" s="437"/>
      <c r="P994" s="437"/>
      <c r="Q994" s="437"/>
      <c r="R994" s="437"/>
      <c r="S994" s="437"/>
      <c r="T994" s="437"/>
      <c r="U994" s="437"/>
      <c r="V994" s="437"/>
      <c r="W994" s="437"/>
      <c r="X994" s="437"/>
    </row>
    <row r="995" spans="1:24" ht="15.75" customHeight="1" x14ac:dyDescent="0.35">
      <c r="A995" s="437"/>
      <c r="B995" s="438"/>
      <c r="C995" s="438"/>
      <c r="D995" s="437"/>
      <c r="E995" s="437"/>
      <c r="F995" s="437"/>
      <c r="G995" s="437"/>
      <c r="H995" s="437"/>
      <c r="I995" s="437"/>
      <c r="J995" s="437"/>
      <c r="K995" s="437"/>
      <c r="L995" s="437"/>
      <c r="M995" s="437"/>
      <c r="N995" s="437"/>
      <c r="O995" s="437"/>
      <c r="P995" s="437"/>
      <c r="Q995" s="437"/>
      <c r="R995" s="437"/>
      <c r="S995" s="437"/>
      <c r="T995" s="437"/>
      <c r="U995" s="437"/>
      <c r="V995" s="437"/>
      <c r="W995" s="437"/>
      <c r="X995" s="437"/>
    </row>
    <row r="996" spans="1:24" ht="15.75" customHeight="1" x14ac:dyDescent="0.35">
      <c r="A996" s="437"/>
      <c r="B996" s="438"/>
      <c r="C996" s="438"/>
      <c r="D996" s="437"/>
      <c r="E996" s="437"/>
      <c r="F996" s="437"/>
      <c r="G996" s="437"/>
      <c r="H996" s="437"/>
      <c r="I996" s="437"/>
      <c r="J996" s="437"/>
      <c r="K996" s="437"/>
      <c r="L996" s="437"/>
      <c r="M996" s="437"/>
      <c r="N996" s="437"/>
      <c r="O996" s="437"/>
      <c r="P996" s="437"/>
      <c r="Q996" s="437"/>
      <c r="R996" s="437"/>
      <c r="S996" s="437"/>
      <c r="T996" s="437"/>
      <c r="U996" s="437"/>
      <c r="V996" s="437"/>
      <c r="W996" s="437"/>
      <c r="X996" s="437"/>
    </row>
    <row r="997" spans="1:24" ht="15.75" customHeight="1" x14ac:dyDescent="0.35">
      <c r="A997" s="437"/>
      <c r="B997" s="438"/>
      <c r="C997" s="438"/>
      <c r="D997" s="437"/>
      <c r="E997" s="437"/>
      <c r="F997" s="437"/>
      <c r="G997" s="437"/>
      <c r="H997" s="437"/>
      <c r="I997" s="437"/>
      <c r="J997" s="437"/>
      <c r="K997" s="437"/>
      <c r="L997" s="437"/>
      <c r="M997" s="437"/>
      <c r="N997" s="437"/>
      <c r="O997" s="437"/>
      <c r="P997" s="437"/>
      <c r="Q997" s="437"/>
      <c r="R997" s="437"/>
      <c r="S997" s="437"/>
      <c r="T997" s="437"/>
      <c r="U997" s="437"/>
      <c r="V997" s="437"/>
      <c r="W997" s="437"/>
      <c r="X997" s="437"/>
    </row>
    <row r="998" spans="1:24" ht="15.75" customHeight="1" x14ac:dyDescent="0.35">
      <c r="A998" s="437"/>
      <c r="B998" s="438"/>
      <c r="C998" s="438"/>
      <c r="D998" s="437"/>
      <c r="E998" s="437"/>
      <c r="F998" s="437"/>
      <c r="G998" s="437"/>
      <c r="H998" s="437"/>
      <c r="I998" s="437"/>
      <c r="J998" s="437"/>
      <c r="K998" s="437"/>
      <c r="L998" s="437"/>
      <c r="M998" s="437"/>
      <c r="N998" s="437"/>
      <c r="O998" s="437"/>
      <c r="P998" s="437"/>
      <c r="Q998" s="437"/>
      <c r="R998" s="437"/>
      <c r="S998" s="437"/>
      <c r="T998" s="437"/>
      <c r="U998" s="437"/>
      <c r="V998" s="437"/>
      <c r="W998" s="437"/>
      <c r="X998" s="437"/>
    </row>
    <row r="999" spans="1:24" ht="15.75" customHeight="1" x14ac:dyDescent="0.35">
      <c r="A999" s="437"/>
      <c r="B999" s="438"/>
      <c r="C999" s="438"/>
      <c r="D999" s="437"/>
      <c r="E999" s="437"/>
      <c r="F999" s="437"/>
      <c r="G999" s="437"/>
      <c r="H999" s="437"/>
      <c r="I999" s="437"/>
      <c r="J999" s="437"/>
      <c r="K999" s="437"/>
      <c r="L999" s="437"/>
      <c r="M999" s="437"/>
      <c r="N999" s="437"/>
      <c r="O999" s="437"/>
      <c r="P999" s="437"/>
      <c r="Q999" s="437"/>
      <c r="R999" s="437"/>
      <c r="S999" s="437"/>
      <c r="T999" s="437"/>
      <c r="U999" s="437"/>
      <c r="V999" s="437"/>
      <c r="W999" s="437"/>
      <c r="X999" s="437"/>
    </row>
    <row r="1000" spans="1:24" ht="15.75" customHeight="1" x14ac:dyDescent="0.35">
      <c r="A1000" s="437"/>
      <c r="B1000" s="438"/>
      <c r="C1000" s="438"/>
      <c r="D1000" s="437"/>
      <c r="E1000" s="437"/>
      <c r="F1000" s="437"/>
      <c r="G1000" s="437"/>
      <c r="H1000" s="437"/>
      <c r="I1000" s="437"/>
      <c r="J1000" s="437"/>
      <c r="K1000" s="437"/>
      <c r="L1000" s="437"/>
      <c r="M1000" s="437"/>
      <c r="N1000" s="437"/>
      <c r="O1000" s="437"/>
      <c r="P1000" s="437"/>
      <c r="Q1000" s="437"/>
      <c r="R1000" s="437"/>
      <c r="S1000" s="437"/>
      <c r="T1000" s="437"/>
      <c r="U1000" s="437"/>
      <c r="V1000" s="437"/>
      <c r="W1000" s="437"/>
      <c r="X1000" s="437"/>
    </row>
    <row r="1001" spans="1:24" ht="15.75" customHeight="1" x14ac:dyDescent="0.35">
      <c r="A1001" s="437"/>
      <c r="B1001" s="438"/>
      <c r="C1001" s="438"/>
      <c r="D1001" s="437"/>
      <c r="E1001" s="437"/>
      <c r="F1001" s="437"/>
      <c r="G1001" s="437"/>
      <c r="H1001" s="437"/>
      <c r="I1001" s="437"/>
      <c r="J1001" s="437"/>
      <c r="K1001" s="437"/>
      <c r="L1001" s="437"/>
      <c r="M1001" s="437"/>
      <c r="N1001" s="437"/>
      <c r="O1001" s="437"/>
      <c r="P1001" s="437"/>
      <c r="Q1001" s="437"/>
      <c r="R1001" s="437"/>
      <c r="S1001" s="437"/>
      <c r="T1001" s="437"/>
      <c r="U1001" s="437"/>
      <c r="V1001" s="437"/>
      <c r="W1001" s="437"/>
      <c r="X1001" s="437"/>
    </row>
    <row r="1002" spans="1:24" ht="15.75" customHeight="1" x14ac:dyDescent="0.35">
      <c r="A1002" s="437"/>
      <c r="B1002" s="438"/>
      <c r="C1002" s="438"/>
      <c r="D1002" s="437"/>
      <c r="E1002" s="437"/>
      <c r="F1002" s="437"/>
      <c r="G1002" s="437"/>
      <c r="H1002" s="437"/>
      <c r="I1002" s="437"/>
      <c r="J1002" s="437"/>
      <c r="K1002" s="437"/>
      <c r="L1002" s="437"/>
      <c r="M1002" s="437"/>
      <c r="N1002" s="437"/>
      <c r="O1002" s="437"/>
      <c r="P1002" s="437"/>
      <c r="Q1002" s="437"/>
      <c r="R1002" s="437"/>
      <c r="S1002" s="437"/>
      <c r="T1002" s="437"/>
      <c r="U1002" s="437"/>
      <c r="V1002" s="437"/>
      <c r="W1002" s="437"/>
      <c r="X1002" s="437"/>
    </row>
  </sheetData>
  <mergeCells count="5">
    <mergeCell ref="D34:E34"/>
    <mergeCell ref="D35:E35"/>
    <mergeCell ref="D36:E36"/>
    <mergeCell ref="A6:E6"/>
    <mergeCell ref="A7:E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89"/>
  <sheetViews>
    <sheetView tabSelected="1" workbookViewId="0">
      <selection activeCell="B1" sqref="A1:R133"/>
    </sheetView>
  </sheetViews>
  <sheetFormatPr defaultColWidth="9.08984375" defaultRowHeight="16.5" x14ac:dyDescent="0.35"/>
  <cols>
    <col min="1" max="1" width="4.54296875" style="291" customWidth="1"/>
    <col min="2" max="2" width="27" style="277" customWidth="1"/>
    <col min="3" max="3" width="11.90625" style="277" customWidth="1"/>
    <col min="4" max="4" width="15" style="277" customWidth="1"/>
    <col min="5" max="5" width="20.36328125" style="277" customWidth="1"/>
    <col min="6" max="6" width="21.453125" style="277" customWidth="1"/>
    <col min="7" max="7" width="18.54296875" style="277" customWidth="1"/>
    <col min="8" max="8" width="15.453125" style="277" customWidth="1"/>
    <col min="9" max="9" width="15.6328125" style="277" customWidth="1"/>
    <col min="10" max="10" width="20" style="277" customWidth="1"/>
    <col min="11" max="11" width="35.08984375" style="277" customWidth="1"/>
    <col min="12" max="12" width="11.54296875" style="277" customWidth="1"/>
    <col min="13" max="13" width="13.54296875" style="277" customWidth="1"/>
    <col min="14" max="14" width="16.36328125" style="277" customWidth="1"/>
    <col min="15" max="15" width="12.54296875" style="277" customWidth="1"/>
    <col min="16" max="16" width="9.54296875" style="277" customWidth="1"/>
    <col min="17" max="16384" width="9.08984375" style="277"/>
  </cols>
  <sheetData>
    <row r="1" spans="1:18" s="265" customFormat="1" ht="22.5" customHeight="1" x14ac:dyDescent="0.35">
      <c r="A1" s="264"/>
      <c r="B1" s="1145" t="s">
        <v>0</v>
      </c>
      <c r="C1" s="1145"/>
      <c r="O1" s="1307" t="s">
        <v>108</v>
      </c>
      <c r="P1" s="1307"/>
      <c r="Q1" s="1307"/>
      <c r="R1" s="1307"/>
    </row>
    <row r="2" spans="1:18" s="265" customFormat="1" ht="15" customHeight="1" x14ac:dyDescent="0.35">
      <c r="A2" s="264"/>
      <c r="B2" s="1146" t="s">
        <v>949</v>
      </c>
      <c r="C2" s="1146"/>
    </row>
    <row r="3" spans="1:18" s="265" customFormat="1" ht="18" x14ac:dyDescent="0.35">
      <c r="A3" s="897"/>
      <c r="B3" s="87"/>
      <c r="C3" s="897"/>
      <c r="D3" s="897"/>
      <c r="E3" s="897"/>
      <c r="F3" s="897"/>
      <c r="G3" s="897"/>
      <c r="H3" s="897"/>
      <c r="I3" s="896"/>
      <c r="J3" s="896"/>
      <c r="K3" s="896"/>
      <c r="L3" s="896"/>
      <c r="M3" s="896"/>
      <c r="N3" s="896"/>
      <c r="O3" s="896"/>
      <c r="P3" s="266"/>
    </row>
    <row r="4" spans="1:18" s="265" customFormat="1" ht="17.5" x14ac:dyDescent="0.35">
      <c r="A4" s="896"/>
      <c r="B4" s="1379" t="s">
        <v>1456</v>
      </c>
      <c r="C4" s="1146"/>
      <c r="D4" s="896"/>
      <c r="E4" s="896"/>
      <c r="F4" s="896"/>
      <c r="G4" s="896"/>
      <c r="H4" s="896"/>
      <c r="I4" s="896"/>
      <c r="J4" s="896"/>
      <c r="K4" s="896"/>
      <c r="L4" s="896"/>
      <c r="M4" s="896"/>
      <c r="N4" s="896"/>
      <c r="O4" s="896"/>
    </row>
    <row r="5" spans="1:18" s="265" customFormat="1" ht="14.25" customHeight="1" x14ac:dyDescent="0.35">
      <c r="A5" s="264"/>
    </row>
    <row r="6" spans="1:18" s="265" customFormat="1" ht="22.5" x14ac:dyDescent="0.35">
      <c r="A6" s="1308" t="s">
        <v>510</v>
      </c>
      <c r="B6" s="1308"/>
      <c r="C6" s="1308"/>
      <c r="D6" s="1308"/>
      <c r="E6" s="1308"/>
      <c r="F6" s="1308"/>
      <c r="G6" s="1308"/>
      <c r="H6" s="1308"/>
      <c r="I6" s="1308"/>
      <c r="J6" s="1308"/>
      <c r="K6" s="1308"/>
      <c r="L6" s="1308"/>
      <c r="M6" s="1308"/>
      <c r="N6" s="1308"/>
      <c r="O6" s="1308"/>
      <c r="P6" s="1308"/>
    </row>
    <row r="7" spans="1:18" s="265" customFormat="1" ht="28.5" customHeight="1" x14ac:dyDescent="0.35">
      <c r="A7" s="1309" t="s">
        <v>516</v>
      </c>
      <c r="B7" s="1309"/>
      <c r="C7" s="1309"/>
      <c r="D7" s="1309"/>
      <c r="E7" s="1309"/>
      <c r="F7" s="1309"/>
      <c r="G7" s="1309"/>
      <c r="H7" s="1309"/>
      <c r="I7" s="1309"/>
      <c r="J7" s="1309"/>
      <c r="K7" s="1309"/>
      <c r="L7" s="1309"/>
      <c r="M7" s="1309"/>
    </row>
    <row r="8" spans="1:18" s="264" customFormat="1" ht="24.75" customHeight="1" x14ac:dyDescent="0.35">
      <c r="A8" s="267">
        <v>1</v>
      </c>
      <c r="B8" s="1310" t="s">
        <v>300</v>
      </c>
      <c r="C8" s="1311"/>
      <c r="D8" s="1311"/>
      <c r="E8" s="1311"/>
      <c r="F8" s="1311"/>
      <c r="G8" s="1311"/>
      <c r="H8" s="1311"/>
      <c r="I8" s="1311"/>
      <c r="J8" s="1311"/>
      <c r="K8" s="1311"/>
      <c r="L8" s="1311"/>
      <c r="M8" s="1311"/>
      <c r="N8" s="1311"/>
      <c r="O8" s="1311"/>
      <c r="P8" s="1311"/>
      <c r="Q8" s="1311"/>
      <c r="R8" s="1312"/>
    </row>
    <row r="9" spans="1:18" s="264" customFormat="1" ht="24.75" customHeight="1" x14ac:dyDescent="0.35">
      <c r="A9" s="1313" t="s">
        <v>102</v>
      </c>
      <c r="B9" s="1276" t="s">
        <v>512</v>
      </c>
      <c r="C9" s="1249" t="s">
        <v>301</v>
      </c>
      <c r="D9" s="1250"/>
      <c r="E9" s="1250"/>
      <c r="F9" s="1250"/>
      <c r="G9" s="1251"/>
      <c r="H9" s="1248" t="s">
        <v>302</v>
      </c>
      <c r="I9" s="1315" t="s">
        <v>303</v>
      </c>
      <c r="J9" s="1315"/>
      <c r="K9" s="1315"/>
      <c r="L9" s="1315"/>
      <c r="M9" s="1315"/>
      <c r="N9" s="1315"/>
      <c r="O9" s="1316" t="s">
        <v>12</v>
      </c>
      <c r="P9" s="1317"/>
      <c r="Q9" s="1317"/>
      <c r="R9" s="1318"/>
    </row>
    <row r="10" spans="1:18" s="264" customFormat="1" ht="71.25" customHeight="1" x14ac:dyDescent="0.35">
      <c r="A10" s="1314"/>
      <c r="B10" s="1277"/>
      <c r="C10" s="953" t="s">
        <v>514</v>
      </c>
      <c r="D10" s="951" t="s">
        <v>515</v>
      </c>
      <c r="E10" s="951" t="s">
        <v>304</v>
      </c>
      <c r="F10" s="950" t="s">
        <v>305</v>
      </c>
      <c r="G10" s="955" t="s">
        <v>306</v>
      </c>
      <c r="H10" s="1248"/>
      <c r="I10" s="950" t="s">
        <v>307</v>
      </c>
      <c r="J10" s="955" t="s">
        <v>136</v>
      </c>
      <c r="K10" s="950" t="s">
        <v>308</v>
      </c>
      <c r="L10" s="1248" t="s">
        <v>309</v>
      </c>
      <c r="M10" s="1248"/>
      <c r="N10" s="1248"/>
      <c r="O10" s="1319"/>
      <c r="P10" s="1320"/>
      <c r="Q10" s="1320"/>
      <c r="R10" s="1321"/>
    </row>
    <row r="11" spans="1:18" s="448" customFormat="1" ht="35.25" customHeight="1" x14ac:dyDescent="0.35">
      <c r="A11" s="440" t="s">
        <v>17</v>
      </c>
      <c r="B11" s="441" t="s">
        <v>427</v>
      </c>
      <c r="C11" s="442"/>
      <c r="D11" s="443"/>
      <c r="E11" s="443"/>
      <c r="F11" s="444"/>
      <c r="G11" s="445"/>
      <c r="H11" s="444"/>
      <c r="I11" s="444"/>
      <c r="J11" s="445"/>
      <c r="K11" s="444"/>
      <c r="L11" s="444"/>
      <c r="M11" s="444"/>
      <c r="N11" s="444"/>
      <c r="O11" s="446"/>
      <c r="P11" s="446"/>
      <c r="Q11" s="446"/>
      <c r="R11" s="447"/>
    </row>
    <row r="12" spans="1:18" s="264" customFormat="1" ht="30" customHeight="1" x14ac:dyDescent="0.35">
      <c r="A12" s="268">
        <v>1</v>
      </c>
      <c r="B12" s="450" t="s">
        <v>1455</v>
      </c>
      <c r="C12" s="450">
        <v>15</v>
      </c>
      <c r="D12" s="450">
        <v>12</v>
      </c>
      <c r="E12" s="450">
        <v>2</v>
      </c>
      <c r="F12" s="451">
        <v>6</v>
      </c>
      <c r="G12" s="451">
        <v>4</v>
      </c>
      <c r="H12" s="451">
        <v>3</v>
      </c>
      <c r="I12" s="453">
        <v>3</v>
      </c>
      <c r="J12" s="452" t="s">
        <v>1454</v>
      </c>
      <c r="K12" s="452" t="s">
        <v>1453</v>
      </c>
      <c r="L12" s="1297"/>
      <c r="M12" s="1297"/>
      <c r="N12" s="1297"/>
      <c r="O12" s="1298" t="s">
        <v>278</v>
      </c>
      <c r="P12" s="1299"/>
      <c r="Q12" s="1299"/>
      <c r="R12" s="1300"/>
    </row>
    <row r="13" spans="1:18" s="264" customFormat="1" ht="20.149999999999999" customHeight="1" x14ac:dyDescent="0.35">
      <c r="A13" s="268">
        <v>2</v>
      </c>
      <c r="B13" s="269"/>
      <c r="C13" s="269"/>
      <c r="D13" s="269"/>
      <c r="E13" s="269"/>
      <c r="F13" s="951"/>
      <c r="G13" s="951"/>
      <c r="H13" s="272"/>
      <c r="I13" s="951"/>
      <c r="J13" s="951"/>
      <c r="K13" s="951"/>
      <c r="L13" s="1297"/>
      <c r="M13" s="1297"/>
      <c r="N13" s="1297"/>
      <c r="O13" s="1301"/>
      <c r="P13" s="1302"/>
      <c r="Q13" s="1302"/>
      <c r="R13" s="1303"/>
    </row>
    <row r="14" spans="1:18" s="264" customFormat="1" ht="20.149999999999999" customHeight="1" x14ac:dyDescent="0.35">
      <c r="A14" s="268">
        <v>3</v>
      </c>
      <c r="B14" s="269"/>
      <c r="C14" s="269"/>
      <c r="D14" s="269"/>
      <c r="E14" s="269"/>
      <c r="F14" s="946"/>
      <c r="G14" s="271"/>
      <c r="H14" s="946"/>
      <c r="I14" s="271"/>
      <c r="J14" s="271"/>
      <c r="K14" s="271"/>
      <c r="L14" s="1297"/>
      <c r="M14" s="1297"/>
      <c r="N14" s="1297"/>
      <c r="O14" s="1301"/>
      <c r="P14" s="1302"/>
      <c r="Q14" s="1302"/>
      <c r="R14" s="1303"/>
    </row>
    <row r="15" spans="1:18" s="264" customFormat="1" ht="20.149999999999999" customHeight="1" x14ac:dyDescent="0.35">
      <c r="A15" s="955" t="s">
        <v>29</v>
      </c>
      <c r="B15" s="1304" t="s">
        <v>311</v>
      </c>
      <c r="C15" s="1305"/>
      <c r="D15" s="1305"/>
      <c r="E15" s="1305"/>
      <c r="F15" s="1305"/>
      <c r="G15" s="1305"/>
      <c r="H15" s="1305"/>
      <c r="I15" s="1305"/>
      <c r="J15" s="1305"/>
      <c r="K15" s="1305"/>
      <c r="L15" s="1305"/>
      <c r="M15" s="1305"/>
      <c r="N15" s="1305"/>
      <c r="O15" s="1305"/>
      <c r="P15" s="1305"/>
      <c r="Q15" s="1305"/>
      <c r="R15" s="1306"/>
    </row>
    <row r="16" spans="1:18" s="264" customFormat="1" ht="20.149999999999999" customHeight="1" x14ac:dyDescent="0.35">
      <c r="A16" s="268">
        <v>1</v>
      </c>
      <c r="B16" s="273"/>
      <c r="C16" s="273"/>
      <c r="D16" s="269"/>
      <c r="E16" s="269"/>
      <c r="F16" s="270"/>
      <c r="G16" s="271"/>
      <c r="H16" s="271"/>
      <c r="I16" s="271"/>
      <c r="J16" s="271"/>
      <c r="K16" s="271"/>
      <c r="L16" s="1297"/>
      <c r="M16" s="1297"/>
      <c r="N16" s="1297"/>
      <c r="O16" s="1301"/>
      <c r="P16" s="1302"/>
      <c r="Q16" s="1302"/>
      <c r="R16" s="1303"/>
    </row>
    <row r="17" spans="1:18" s="448" customFormat="1" ht="20.149999999999999" customHeight="1" x14ac:dyDescent="0.35">
      <c r="A17" s="268">
        <v>2</v>
      </c>
      <c r="B17" s="449"/>
      <c r="C17" s="449"/>
      <c r="D17" s="450"/>
      <c r="E17" s="450"/>
      <c r="F17" s="451"/>
      <c r="G17" s="452"/>
      <c r="H17" s="452"/>
      <c r="I17" s="452"/>
      <c r="J17" s="452"/>
      <c r="K17" s="452"/>
      <c r="L17" s="453"/>
      <c r="M17" s="453"/>
      <c r="N17" s="453"/>
      <c r="O17" s="454"/>
      <c r="P17" s="455"/>
      <c r="Q17" s="455"/>
      <c r="R17" s="456"/>
    </row>
    <row r="18" spans="1:18" s="264" customFormat="1" ht="20.149999999999999" customHeight="1" x14ac:dyDescent="0.35">
      <c r="A18" s="268">
        <v>3</v>
      </c>
      <c r="B18" s="273"/>
      <c r="C18" s="273"/>
      <c r="D18" s="269"/>
      <c r="E18" s="269"/>
      <c r="F18" s="270"/>
      <c r="G18" s="271"/>
      <c r="H18" s="271"/>
      <c r="I18" s="271"/>
      <c r="J18" s="271"/>
      <c r="K18" s="271"/>
      <c r="L18" s="946"/>
      <c r="M18" s="946"/>
      <c r="N18" s="946"/>
      <c r="O18" s="947"/>
      <c r="P18" s="948"/>
      <c r="Q18" s="948"/>
      <c r="R18" s="949"/>
    </row>
    <row r="19" spans="1:18" s="264" customFormat="1" ht="20.149999999999999" customHeight="1" x14ac:dyDescent="0.35">
      <c r="A19" s="268"/>
      <c r="B19" s="273" t="s">
        <v>90</v>
      </c>
      <c r="C19" s="273"/>
      <c r="D19" s="273"/>
      <c r="E19" s="273"/>
      <c r="F19" s="274"/>
      <c r="G19" s="275"/>
      <c r="H19" s="275"/>
      <c r="I19" s="271"/>
      <c r="J19" s="271"/>
      <c r="K19" s="271"/>
      <c r="L19" s="1297"/>
      <c r="M19" s="1297"/>
      <c r="N19" s="1297"/>
      <c r="O19" s="1301"/>
      <c r="P19" s="1302"/>
      <c r="Q19" s="1302"/>
      <c r="R19" s="1303"/>
    </row>
    <row r="20" spans="1:18" ht="33" customHeight="1" x14ac:dyDescent="0.35">
      <c r="A20" s="276">
        <v>2</v>
      </c>
      <c r="B20" s="1264" t="s">
        <v>312</v>
      </c>
      <c r="C20" s="1265"/>
      <c r="D20" s="1265"/>
      <c r="E20" s="1265"/>
      <c r="F20" s="1265"/>
      <c r="G20" s="1265"/>
      <c r="H20" s="1265"/>
      <c r="I20" s="1265"/>
      <c r="J20" s="1265"/>
      <c r="K20" s="1265"/>
      <c r="L20" s="1265"/>
      <c r="M20" s="1265"/>
      <c r="N20" s="1265"/>
      <c r="O20" s="1265"/>
      <c r="P20" s="1265"/>
      <c r="Q20" s="1265"/>
      <c r="R20" s="1266"/>
    </row>
    <row r="21" spans="1:18" x14ac:dyDescent="0.35">
      <c r="A21" s="1248" t="s">
        <v>102</v>
      </c>
      <c r="B21" s="1249" t="s">
        <v>64</v>
      </c>
      <c r="C21" s="1250"/>
      <c r="D21" s="1250"/>
      <c r="E21" s="1251"/>
      <c r="F21" s="1248" t="s">
        <v>313</v>
      </c>
      <c r="G21" s="1248"/>
      <c r="H21" s="1248" t="s">
        <v>314</v>
      </c>
      <c r="I21" s="1248" t="s">
        <v>140</v>
      </c>
      <c r="J21" s="1248" t="s">
        <v>141</v>
      </c>
      <c r="K21" s="1248" t="s">
        <v>65</v>
      </c>
      <c r="L21" s="1248" t="s">
        <v>96</v>
      </c>
      <c r="M21" s="1248" t="s">
        <v>136</v>
      </c>
      <c r="N21" s="1248" t="s">
        <v>142</v>
      </c>
      <c r="O21" s="1249" t="s">
        <v>12</v>
      </c>
      <c r="P21" s="1250"/>
      <c r="Q21" s="1250"/>
      <c r="R21" s="1251"/>
    </row>
    <row r="22" spans="1:18" x14ac:dyDescent="0.35">
      <c r="A22" s="1248"/>
      <c r="B22" s="1252"/>
      <c r="C22" s="1253"/>
      <c r="D22" s="1253"/>
      <c r="E22" s="1254"/>
      <c r="F22" s="950" t="s">
        <v>143</v>
      </c>
      <c r="G22" s="950" t="s">
        <v>144</v>
      </c>
      <c r="H22" s="1248"/>
      <c r="I22" s="1248"/>
      <c r="J22" s="1248"/>
      <c r="K22" s="1248"/>
      <c r="L22" s="1248"/>
      <c r="M22" s="1248"/>
      <c r="N22" s="1248"/>
      <c r="O22" s="1252"/>
      <c r="P22" s="1253"/>
      <c r="Q22" s="1253"/>
      <c r="R22" s="1254"/>
    </row>
    <row r="23" spans="1:18" x14ac:dyDescent="0.35">
      <c r="A23" s="962">
        <v>1</v>
      </c>
      <c r="B23" s="1243"/>
      <c r="C23" s="1244"/>
      <c r="D23" s="1244"/>
      <c r="E23" s="1245"/>
      <c r="F23" s="950"/>
      <c r="G23" s="950"/>
      <c r="H23" s="278"/>
      <c r="I23" s="278"/>
      <c r="J23" s="278"/>
      <c r="K23" s="278"/>
      <c r="L23" s="278"/>
      <c r="M23" s="278"/>
      <c r="N23" s="279"/>
      <c r="O23" s="1243"/>
      <c r="P23" s="1244"/>
      <c r="Q23" s="1244"/>
      <c r="R23" s="1245"/>
    </row>
    <row r="24" spans="1:18" x14ac:dyDescent="0.35">
      <c r="A24" s="962">
        <v>2</v>
      </c>
      <c r="B24" s="1243"/>
      <c r="C24" s="1244"/>
      <c r="D24" s="1244"/>
      <c r="E24" s="1245"/>
      <c r="F24" s="950"/>
      <c r="G24" s="950"/>
      <c r="H24" s="278"/>
      <c r="I24" s="278"/>
      <c r="J24" s="278"/>
      <c r="K24" s="278"/>
      <c r="L24" s="278"/>
      <c r="M24" s="278"/>
      <c r="N24" s="279"/>
      <c r="O24" s="1291"/>
      <c r="P24" s="1292"/>
      <c r="Q24" s="1292"/>
      <c r="R24" s="1293"/>
    </row>
    <row r="25" spans="1:18" x14ac:dyDescent="0.35">
      <c r="A25" s="962">
        <v>3</v>
      </c>
      <c r="B25" s="1243"/>
      <c r="C25" s="1244"/>
      <c r="D25" s="1244"/>
      <c r="E25" s="1245"/>
      <c r="F25" s="950"/>
      <c r="G25" s="950"/>
      <c r="H25" s="278"/>
      <c r="I25" s="278"/>
      <c r="J25" s="278"/>
      <c r="K25" s="278"/>
      <c r="L25" s="278"/>
      <c r="M25" s="278"/>
      <c r="N25" s="963"/>
      <c r="O25" s="1243"/>
      <c r="P25" s="1244"/>
      <c r="Q25" s="1244"/>
      <c r="R25" s="1245"/>
    </row>
    <row r="26" spans="1:18" ht="36" customHeight="1" x14ac:dyDescent="0.35">
      <c r="A26" s="280">
        <v>3</v>
      </c>
      <c r="B26" s="1294" t="s">
        <v>315</v>
      </c>
      <c r="C26" s="1295"/>
      <c r="D26" s="1295"/>
      <c r="E26" s="1295"/>
      <c r="F26" s="1295"/>
      <c r="G26" s="1295"/>
      <c r="H26" s="1295"/>
      <c r="I26" s="1295"/>
      <c r="J26" s="1295"/>
      <c r="K26" s="1295"/>
      <c r="L26" s="1295"/>
      <c r="M26" s="1295"/>
      <c r="N26" s="1295"/>
      <c r="O26" s="1295"/>
      <c r="P26" s="1295"/>
      <c r="Q26" s="1295"/>
      <c r="R26" s="1296"/>
    </row>
    <row r="27" spans="1:18" x14ac:dyDescent="0.35">
      <c r="A27" s="1248" t="s">
        <v>102</v>
      </c>
      <c r="B27" s="1249" t="s">
        <v>64</v>
      </c>
      <c r="C27" s="1250"/>
      <c r="D27" s="1250"/>
      <c r="E27" s="1251"/>
      <c r="F27" s="1248" t="s">
        <v>313</v>
      </c>
      <c r="G27" s="1248"/>
      <c r="H27" s="1248" t="s">
        <v>139</v>
      </c>
      <c r="I27" s="1248" t="s">
        <v>140</v>
      </c>
      <c r="J27" s="1248" t="s">
        <v>141</v>
      </c>
      <c r="K27" s="1248" t="s">
        <v>65</v>
      </c>
      <c r="L27" s="1248" t="s">
        <v>96</v>
      </c>
      <c r="M27" s="1248" t="s">
        <v>136</v>
      </c>
      <c r="N27" s="1248" t="s">
        <v>279</v>
      </c>
      <c r="O27" s="1249" t="s">
        <v>12</v>
      </c>
      <c r="P27" s="1250"/>
      <c r="Q27" s="1250"/>
      <c r="R27" s="1251"/>
    </row>
    <row r="28" spans="1:18" x14ac:dyDescent="0.35">
      <c r="A28" s="1248"/>
      <c r="B28" s="1252"/>
      <c r="C28" s="1253"/>
      <c r="D28" s="1253"/>
      <c r="E28" s="1254"/>
      <c r="F28" s="950" t="s">
        <v>143</v>
      </c>
      <c r="G28" s="950" t="s">
        <v>144</v>
      </c>
      <c r="H28" s="1248"/>
      <c r="I28" s="1248"/>
      <c r="J28" s="1248"/>
      <c r="K28" s="1248"/>
      <c r="L28" s="1248"/>
      <c r="M28" s="1248"/>
      <c r="N28" s="1248"/>
      <c r="O28" s="1252"/>
      <c r="P28" s="1253"/>
      <c r="Q28" s="1253"/>
      <c r="R28" s="1254"/>
    </row>
    <row r="29" spans="1:18" x14ac:dyDescent="0.35">
      <c r="A29" s="962">
        <v>1</v>
      </c>
      <c r="B29" s="1243"/>
      <c r="C29" s="1244"/>
      <c r="D29" s="1244"/>
      <c r="E29" s="1245"/>
      <c r="F29" s="963"/>
      <c r="G29" s="962"/>
      <c r="H29" s="963"/>
      <c r="I29" s="963"/>
      <c r="J29" s="963"/>
      <c r="K29" s="963"/>
      <c r="L29" s="963"/>
      <c r="M29" s="963"/>
      <c r="N29" s="963"/>
      <c r="O29" s="1243"/>
      <c r="P29" s="1244"/>
      <c r="Q29" s="1244"/>
      <c r="R29" s="1245"/>
    </row>
    <row r="30" spans="1:18" ht="17" customHeight="1" x14ac:dyDescent="0.35">
      <c r="A30" s="962">
        <v>2</v>
      </c>
      <c r="B30" s="1243"/>
      <c r="C30" s="1244"/>
      <c r="D30" s="1244"/>
      <c r="E30" s="1245"/>
      <c r="F30" s="268"/>
      <c r="G30" s="962"/>
      <c r="H30" s="963"/>
      <c r="I30" s="963"/>
      <c r="J30" s="963"/>
      <c r="K30" s="963"/>
      <c r="L30" s="963"/>
      <c r="M30" s="963"/>
      <c r="N30" s="963"/>
      <c r="O30" s="1243"/>
      <c r="P30" s="1244"/>
      <c r="Q30" s="1244"/>
      <c r="R30" s="1245"/>
    </row>
    <row r="31" spans="1:18" x14ac:dyDescent="0.35">
      <c r="A31" s="962">
        <v>3</v>
      </c>
      <c r="B31" s="1243"/>
      <c r="C31" s="1244"/>
      <c r="D31" s="1244"/>
      <c r="E31" s="1245"/>
      <c r="F31" s="278"/>
      <c r="G31" s="962"/>
      <c r="H31" s="963"/>
      <c r="I31" s="963"/>
      <c r="J31" s="963"/>
      <c r="K31" s="963"/>
      <c r="L31" s="963"/>
      <c r="M31" s="963"/>
      <c r="N31" s="963"/>
      <c r="O31" s="1243"/>
      <c r="P31" s="1244"/>
      <c r="Q31" s="1244"/>
      <c r="R31" s="1245"/>
    </row>
    <row r="32" spans="1:18" x14ac:dyDescent="0.35">
      <c r="A32" s="962">
        <v>4</v>
      </c>
      <c r="B32" s="1243"/>
      <c r="C32" s="1244"/>
      <c r="D32" s="1244"/>
      <c r="E32" s="1245"/>
      <c r="F32" s="278"/>
      <c r="G32" s="962"/>
      <c r="H32" s="963"/>
      <c r="I32" s="963"/>
      <c r="J32" s="963"/>
      <c r="K32" s="963"/>
      <c r="L32" s="963"/>
      <c r="M32" s="963"/>
      <c r="N32" s="963"/>
      <c r="O32" s="1243"/>
      <c r="P32" s="1244"/>
      <c r="Q32" s="1244"/>
      <c r="R32" s="1245"/>
    </row>
    <row r="33" spans="1:18" x14ac:dyDescent="0.35">
      <c r="A33" s="962">
        <v>5</v>
      </c>
      <c r="B33" s="1243"/>
      <c r="C33" s="1244"/>
      <c r="D33" s="1244"/>
      <c r="E33" s="1245"/>
      <c r="F33" s="963"/>
      <c r="G33" s="962"/>
      <c r="H33" s="963"/>
      <c r="I33" s="963"/>
      <c r="J33" s="963"/>
      <c r="K33" s="963"/>
      <c r="L33" s="963"/>
      <c r="M33" s="963"/>
      <c r="N33" s="963"/>
      <c r="O33" s="1243"/>
      <c r="P33" s="1244"/>
      <c r="Q33" s="1244"/>
      <c r="R33" s="1245"/>
    </row>
    <row r="34" spans="1:18" ht="41" customHeight="1" x14ac:dyDescent="0.35">
      <c r="A34" s="276">
        <v>4</v>
      </c>
      <c r="B34" s="1264" t="s">
        <v>316</v>
      </c>
      <c r="C34" s="1265"/>
      <c r="D34" s="1265"/>
      <c r="E34" s="1265"/>
      <c r="F34" s="1265"/>
      <c r="G34" s="1265"/>
      <c r="H34" s="1265"/>
      <c r="I34" s="1265"/>
      <c r="J34" s="1265"/>
      <c r="K34" s="1265"/>
      <c r="L34" s="1265"/>
      <c r="M34" s="1265"/>
      <c r="N34" s="1265"/>
      <c r="O34" s="1265"/>
      <c r="P34" s="1265"/>
      <c r="Q34" s="1265"/>
      <c r="R34" s="1266"/>
    </row>
    <row r="35" spans="1:18" ht="41" customHeight="1" x14ac:dyDescent="0.35">
      <c r="A35" s="1276" t="s">
        <v>102</v>
      </c>
      <c r="B35" s="1276" t="s">
        <v>64</v>
      </c>
      <c r="C35" s="952"/>
      <c r="D35" s="1280" t="s">
        <v>301</v>
      </c>
      <c r="E35" s="1280"/>
      <c r="F35" s="1280"/>
      <c r="G35" s="1280"/>
      <c r="H35" s="1280"/>
      <c r="I35" s="1280"/>
      <c r="J35" s="1278" t="s">
        <v>317</v>
      </c>
      <c r="K35" s="1289"/>
      <c r="L35" s="1289"/>
      <c r="M35" s="1289"/>
      <c r="N35" s="1289"/>
      <c r="O35" s="1289"/>
      <c r="P35" s="1289"/>
      <c r="Q35" s="1289"/>
      <c r="R35" s="1279"/>
    </row>
    <row r="36" spans="1:18" ht="37.5" customHeight="1" x14ac:dyDescent="0.35">
      <c r="A36" s="1288"/>
      <c r="B36" s="1288"/>
      <c r="C36" s="954"/>
      <c r="D36" s="1280" t="s">
        <v>28</v>
      </c>
      <c r="E36" s="1280" t="s">
        <v>318</v>
      </c>
      <c r="F36" s="1281" t="s">
        <v>319</v>
      </c>
      <c r="G36" s="1282" t="s">
        <v>320</v>
      </c>
      <c r="H36" s="1282"/>
      <c r="I36" s="1282"/>
      <c r="J36" s="1248" t="s">
        <v>137</v>
      </c>
      <c r="K36" s="1248" t="s">
        <v>308</v>
      </c>
      <c r="L36" s="1248" t="s">
        <v>321</v>
      </c>
      <c r="M36" s="1248"/>
      <c r="N36" s="1248" t="s">
        <v>280</v>
      </c>
      <c r="O36" s="1290" t="s">
        <v>322</v>
      </c>
      <c r="P36" s="1290"/>
      <c r="Q36" s="1248" t="s">
        <v>145</v>
      </c>
      <c r="R36" s="1248" t="s">
        <v>12</v>
      </c>
    </row>
    <row r="37" spans="1:18" ht="33" x14ac:dyDescent="0.35">
      <c r="A37" s="1277"/>
      <c r="B37" s="1277"/>
      <c r="C37" s="953"/>
      <c r="D37" s="1280"/>
      <c r="E37" s="1280"/>
      <c r="F37" s="1281"/>
      <c r="G37" s="281" t="s">
        <v>285</v>
      </c>
      <c r="H37" s="281" t="s">
        <v>284</v>
      </c>
      <c r="I37" s="281" t="s">
        <v>293</v>
      </c>
      <c r="J37" s="1248"/>
      <c r="K37" s="1248"/>
      <c r="L37" s="950" t="s">
        <v>146</v>
      </c>
      <c r="M37" s="950" t="s">
        <v>147</v>
      </c>
      <c r="N37" s="1248"/>
      <c r="O37" s="282" t="s">
        <v>323</v>
      </c>
      <c r="P37" s="950" t="s">
        <v>324</v>
      </c>
      <c r="Q37" s="1248"/>
      <c r="R37" s="1248"/>
    </row>
    <row r="38" spans="1:18" ht="33" x14ac:dyDescent="0.35">
      <c r="A38" s="950">
        <v>1</v>
      </c>
      <c r="B38" s="278" t="s">
        <v>325</v>
      </c>
      <c r="C38" s="950"/>
      <c r="D38" s="962"/>
      <c r="E38" s="962"/>
      <c r="F38" s="962"/>
      <c r="G38" s="962"/>
      <c r="H38" s="962"/>
      <c r="I38" s="962"/>
      <c r="J38" s="962"/>
      <c r="K38" s="272"/>
      <c r="L38" s="283"/>
      <c r="M38" s="283"/>
      <c r="N38" s="283"/>
      <c r="O38" s="283"/>
      <c r="P38" s="283"/>
      <c r="Q38" s="283"/>
      <c r="R38" s="283"/>
    </row>
    <row r="39" spans="1:18" ht="33" customHeight="1" x14ac:dyDescent="0.35">
      <c r="A39" s="962" t="s">
        <v>17</v>
      </c>
      <c r="B39" s="284"/>
      <c r="C39" s="284"/>
      <c r="D39" s="272"/>
      <c r="E39" s="272"/>
      <c r="F39" s="962"/>
      <c r="G39" s="272"/>
      <c r="H39" s="284"/>
      <c r="I39" s="272"/>
      <c r="J39" s="272"/>
      <c r="K39" s="272"/>
      <c r="L39" s="285"/>
      <c r="M39" s="283"/>
      <c r="N39" s="272"/>
      <c r="O39" s="272"/>
      <c r="P39" s="283"/>
      <c r="Q39" s="283"/>
      <c r="R39" s="962"/>
    </row>
    <row r="40" spans="1:18" x14ac:dyDescent="0.35">
      <c r="A40" s="962" t="s">
        <v>19</v>
      </c>
      <c r="B40" s="963"/>
      <c r="C40" s="963"/>
      <c r="D40" s="962"/>
      <c r="E40" s="272"/>
      <c r="F40" s="962"/>
      <c r="G40" s="962"/>
      <c r="H40" s="963"/>
      <c r="I40" s="962"/>
      <c r="J40" s="272"/>
      <c r="K40" s="962"/>
      <c r="L40" s="283"/>
      <c r="M40" s="283"/>
      <c r="N40" s="283"/>
      <c r="O40" s="283"/>
      <c r="P40" s="283"/>
      <c r="Q40" s="283"/>
      <c r="R40" s="962"/>
    </row>
    <row r="41" spans="1:18" x14ac:dyDescent="0.35">
      <c r="A41" s="962" t="s">
        <v>20</v>
      </c>
      <c r="B41" s="963"/>
      <c r="C41" s="963"/>
      <c r="D41" s="962"/>
      <c r="E41" s="962"/>
      <c r="F41" s="962"/>
      <c r="G41" s="962"/>
      <c r="H41" s="963"/>
      <c r="I41" s="962"/>
      <c r="J41" s="962"/>
      <c r="K41" s="962"/>
      <c r="L41" s="283"/>
      <c r="M41" s="283"/>
      <c r="N41" s="283"/>
      <c r="O41" s="283"/>
      <c r="P41" s="283"/>
      <c r="Q41" s="283"/>
      <c r="R41" s="962"/>
    </row>
    <row r="42" spans="1:18" x14ac:dyDescent="0.35">
      <c r="A42" s="950">
        <v>2</v>
      </c>
      <c r="B42" s="278" t="s">
        <v>310</v>
      </c>
      <c r="C42" s="950"/>
      <c r="D42" s="962"/>
      <c r="E42" s="962"/>
      <c r="F42" s="962"/>
      <c r="G42" s="962"/>
      <c r="H42" s="963"/>
      <c r="I42" s="962"/>
      <c r="J42" s="962"/>
      <c r="K42" s="962"/>
      <c r="L42" s="962"/>
      <c r="M42" s="283"/>
      <c r="N42" s="283"/>
      <c r="O42" s="283"/>
      <c r="P42" s="283"/>
      <c r="Q42" s="283"/>
      <c r="R42" s="283"/>
    </row>
    <row r="43" spans="1:18" x14ac:dyDescent="0.35">
      <c r="A43" s="962" t="s">
        <v>112</v>
      </c>
      <c r="B43" s="284"/>
      <c r="C43" s="284"/>
      <c r="D43" s="962"/>
      <c r="E43" s="962"/>
      <c r="F43" s="962"/>
      <c r="G43" s="962"/>
      <c r="H43" s="963"/>
      <c r="I43" s="962"/>
      <c r="J43" s="962"/>
      <c r="K43" s="962"/>
      <c r="L43" s="962"/>
      <c r="M43" s="283"/>
      <c r="N43" s="283"/>
      <c r="O43" s="283"/>
      <c r="P43" s="283"/>
      <c r="Q43" s="283"/>
      <c r="R43" s="283"/>
    </row>
    <row r="44" spans="1:18" x14ac:dyDescent="0.35">
      <c r="A44" s="962" t="s">
        <v>113</v>
      </c>
      <c r="B44" s="963"/>
      <c r="C44" s="963"/>
      <c r="D44" s="962"/>
      <c r="E44" s="962"/>
      <c r="F44" s="962"/>
      <c r="G44" s="962"/>
      <c r="H44" s="963"/>
      <c r="I44" s="962"/>
      <c r="J44" s="962"/>
      <c r="K44" s="962"/>
      <c r="L44" s="962"/>
      <c r="M44" s="283"/>
      <c r="N44" s="283"/>
      <c r="O44" s="283"/>
      <c r="P44" s="283"/>
      <c r="Q44" s="283"/>
      <c r="R44" s="283"/>
    </row>
    <row r="45" spans="1:18" x14ac:dyDescent="0.35">
      <c r="A45" s="962" t="s">
        <v>114</v>
      </c>
      <c r="B45" s="963"/>
      <c r="C45" s="963"/>
      <c r="D45" s="962"/>
      <c r="E45" s="962"/>
      <c r="F45" s="962"/>
      <c r="G45" s="962"/>
      <c r="H45" s="962"/>
      <c r="I45" s="272"/>
      <c r="J45" s="962"/>
      <c r="K45" s="962"/>
      <c r="L45" s="962"/>
      <c r="M45" s="283"/>
      <c r="N45" s="283"/>
      <c r="O45" s="283"/>
      <c r="P45" s="283"/>
      <c r="Q45" s="283"/>
      <c r="R45" s="283"/>
    </row>
    <row r="46" spans="1:18" x14ac:dyDescent="0.35">
      <c r="A46" s="962">
        <v>9</v>
      </c>
      <c r="B46" s="963"/>
      <c r="C46" s="963"/>
      <c r="D46" s="962"/>
      <c r="E46" s="962"/>
      <c r="F46" s="962"/>
      <c r="G46" s="962"/>
      <c r="H46" s="963"/>
      <c r="I46" s="962"/>
      <c r="J46" s="962"/>
      <c r="K46" s="962"/>
      <c r="L46" s="962"/>
      <c r="M46" s="283"/>
      <c r="N46" s="283"/>
      <c r="O46" s="283"/>
      <c r="P46" s="283"/>
      <c r="Q46" s="283"/>
      <c r="R46" s="283"/>
    </row>
    <row r="47" spans="1:18" x14ac:dyDescent="0.35">
      <c r="A47" s="962">
        <v>10</v>
      </c>
      <c r="B47" s="963"/>
      <c r="C47" s="963"/>
      <c r="D47" s="962"/>
      <c r="E47" s="962"/>
      <c r="F47" s="962"/>
      <c r="G47" s="962"/>
      <c r="H47" s="963"/>
      <c r="I47" s="962"/>
      <c r="J47" s="962"/>
      <c r="K47" s="962"/>
      <c r="L47" s="950"/>
      <c r="M47" s="283"/>
      <c r="N47" s="283"/>
      <c r="O47" s="283"/>
      <c r="P47" s="283"/>
      <c r="Q47" s="283"/>
      <c r="R47" s="283"/>
    </row>
    <row r="48" spans="1:18" x14ac:dyDescent="0.35">
      <c r="A48" s="962">
        <v>11</v>
      </c>
      <c r="B48" s="284"/>
      <c r="C48" s="284"/>
      <c r="D48" s="272"/>
      <c r="E48" s="272"/>
      <c r="F48" s="272"/>
      <c r="G48" s="272"/>
      <c r="H48" s="284"/>
      <c r="I48" s="272"/>
      <c r="J48" s="272"/>
      <c r="K48" s="272"/>
      <c r="L48" s="272"/>
      <c r="M48" s="283"/>
      <c r="N48" s="283"/>
      <c r="O48" s="283"/>
      <c r="P48" s="283"/>
      <c r="Q48" s="283"/>
      <c r="R48" s="283"/>
    </row>
    <row r="49" spans="1:18" x14ac:dyDescent="0.35">
      <c r="A49" s="962">
        <v>12</v>
      </c>
      <c r="B49" s="284"/>
      <c r="C49" s="284"/>
      <c r="D49" s="272"/>
      <c r="E49" s="272"/>
      <c r="F49" s="272"/>
      <c r="G49" s="272"/>
      <c r="H49" s="284"/>
      <c r="I49" s="272"/>
      <c r="J49" s="272"/>
      <c r="K49" s="272"/>
      <c r="L49" s="272"/>
      <c r="M49" s="283"/>
      <c r="N49" s="283"/>
      <c r="O49" s="283"/>
      <c r="P49" s="283"/>
      <c r="Q49" s="283"/>
      <c r="R49" s="283"/>
    </row>
    <row r="50" spans="1:18" x14ac:dyDescent="0.35">
      <c r="A50" s="962">
        <v>13</v>
      </c>
      <c r="B50" s="284"/>
      <c r="C50" s="284"/>
      <c r="D50" s="272"/>
      <c r="E50" s="272"/>
      <c r="F50" s="272"/>
      <c r="G50" s="272"/>
      <c r="H50" s="284"/>
      <c r="I50" s="272"/>
      <c r="J50" s="272"/>
      <c r="K50" s="272"/>
      <c r="L50" s="951"/>
      <c r="M50" s="283"/>
      <c r="N50" s="283"/>
      <c r="O50" s="283"/>
      <c r="P50" s="283"/>
      <c r="Q50" s="283"/>
      <c r="R50" s="283"/>
    </row>
    <row r="51" spans="1:18" ht="23" customHeight="1" x14ac:dyDescent="0.35">
      <c r="A51" s="1248" t="s">
        <v>90</v>
      </c>
      <c r="B51" s="1248"/>
      <c r="C51" s="1248"/>
      <c r="D51" s="1248"/>
      <c r="E51" s="1248"/>
      <c r="F51" s="1248"/>
      <c r="G51" s="1248"/>
      <c r="H51" s="1248"/>
      <c r="I51" s="1248"/>
      <c r="J51" s="1248"/>
      <c r="K51" s="962"/>
      <c r="L51" s="962"/>
      <c r="M51" s="962"/>
      <c r="N51" s="962"/>
      <c r="O51" s="283"/>
      <c r="P51" s="283"/>
      <c r="Q51" s="962"/>
      <c r="R51" s="283"/>
    </row>
    <row r="52" spans="1:18" x14ac:dyDescent="0.35">
      <c r="A52" s="276">
        <v>4</v>
      </c>
      <c r="B52" s="1264" t="s">
        <v>328</v>
      </c>
      <c r="C52" s="1265"/>
      <c r="D52" s="1265"/>
      <c r="E52" s="1265"/>
      <c r="F52" s="1265"/>
      <c r="G52" s="1265"/>
      <c r="H52" s="1265"/>
      <c r="I52" s="1265"/>
      <c r="J52" s="1265"/>
      <c r="K52" s="1265"/>
      <c r="L52" s="1265"/>
      <c r="M52" s="1265"/>
      <c r="N52" s="1265"/>
      <c r="O52" s="1265"/>
      <c r="P52" s="1265"/>
      <c r="Q52" s="1265"/>
      <c r="R52" s="1266"/>
    </row>
    <row r="53" spans="1:18" ht="37.5" customHeight="1" x14ac:dyDescent="0.35">
      <c r="A53" s="1248" t="s">
        <v>102</v>
      </c>
      <c r="B53" s="1249" t="s">
        <v>64</v>
      </c>
      <c r="C53" s="1250"/>
      <c r="D53" s="1250"/>
      <c r="E53" s="1251"/>
      <c r="F53" s="1280" t="s">
        <v>329</v>
      </c>
      <c r="G53" s="1280" t="s">
        <v>330</v>
      </c>
      <c r="H53" s="1286" t="s">
        <v>331</v>
      </c>
      <c r="I53" s="1261" t="s">
        <v>332</v>
      </c>
      <c r="J53" s="1263"/>
      <c r="K53" s="1276" t="s">
        <v>280</v>
      </c>
      <c r="L53" s="1278" t="s">
        <v>322</v>
      </c>
      <c r="M53" s="1279"/>
      <c r="N53" s="1276" t="s">
        <v>145</v>
      </c>
      <c r="O53" s="1249" t="s">
        <v>12</v>
      </c>
      <c r="P53" s="1250"/>
      <c r="Q53" s="1250"/>
      <c r="R53" s="1251"/>
    </row>
    <row r="54" spans="1:18" ht="33" x14ac:dyDescent="0.35">
      <c r="A54" s="1248"/>
      <c r="B54" s="1252"/>
      <c r="C54" s="1253"/>
      <c r="D54" s="1253"/>
      <c r="E54" s="1254"/>
      <c r="F54" s="1280"/>
      <c r="G54" s="1280"/>
      <c r="H54" s="1287"/>
      <c r="I54" s="950" t="s">
        <v>333</v>
      </c>
      <c r="J54" s="950" t="s">
        <v>334</v>
      </c>
      <c r="K54" s="1277"/>
      <c r="L54" s="282" t="s">
        <v>323</v>
      </c>
      <c r="M54" s="950" t="s">
        <v>1452</v>
      </c>
      <c r="N54" s="1277"/>
      <c r="O54" s="1252"/>
      <c r="P54" s="1253"/>
      <c r="Q54" s="1253"/>
      <c r="R54" s="1254"/>
    </row>
    <row r="55" spans="1:18" x14ac:dyDescent="0.35">
      <c r="A55" s="286">
        <v>1</v>
      </c>
      <c r="B55" s="1270" t="s">
        <v>335</v>
      </c>
      <c r="C55" s="1271"/>
      <c r="D55" s="1271"/>
      <c r="E55" s="1271"/>
      <c r="F55" s="1271"/>
      <c r="G55" s="1271"/>
      <c r="H55" s="1271"/>
      <c r="I55" s="1271"/>
      <c r="J55" s="1271"/>
      <c r="K55" s="1271"/>
      <c r="L55" s="1271"/>
      <c r="M55" s="1271"/>
      <c r="N55" s="1271"/>
      <c r="O55" s="1271"/>
      <c r="P55" s="1271"/>
      <c r="Q55" s="1271"/>
      <c r="R55" s="1272"/>
    </row>
    <row r="56" spans="1:18" x14ac:dyDescent="0.35">
      <c r="A56" s="962" t="s">
        <v>17</v>
      </c>
      <c r="B56" s="1283" t="s">
        <v>1167</v>
      </c>
      <c r="C56" s="1284"/>
      <c r="D56" s="1284"/>
      <c r="E56" s="1285"/>
      <c r="F56" s="969" t="s">
        <v>1451</v>
      </c>
      <c r="G56" s="969" t="s">
        <v>336</v>
      </c>
      <c r="H56" s="965" t="s">
        <v>288</v>
      </c>
      <c r="I56" s="967"/>
      <c r="J56" s="967" t="s">
        <v>286</v>
      </c>
      <c r="K56" s="970" t="s">
        <v>1450</v>
      </c>
      <c r="L56" s="272"/>
      <c r="M56" s="967" t="s">
        <v>286</v>
      </c>
      <c r="N56" s="283"/>
      <c r="O56" s="1243"/>
      <c r="P56" s="1244"/>
      <c r="Q56" s="1244"/>
      <c r="R56" s="1245"/>
    </row>
    <row r="57" spans="1:18" x14ac:dyDescent="0.35">
      <c r="A57" s="962" t="s">
        <v>19</v>
      </c>
      <c r="B57" s="1255" t="s">
        <v>1448</v>
      </c>
      <c r="C57" s="1256"/>
      <c r="D57" s="1256"/>
      <c r="E57" s="1257"/>
      <c r="F57" s="969" t="s">
        <v>326</v>
      </c>
      <c r="G57" s="969" t="s">
        <v>336</v>
      </c>
      <c r="H57" s="965" t="s">
        <v>288</v>
      </c>
      <c r="I57" s="967"/>
      <c r="J57" s="967" t="s">
        <v>286</v>
      </c>
      <c r="K57" s="968" t="s">
        <v>1449</v>
      </c>
      <c r="L57" s="967" t="s">
        <v>286</v>
      </c>
      <c r="M57" s="283"/>
      <c r="N57" s="283"/>
      <c r="O57" s="1243"/>
      <c r="P57" s="1244"/>
      <c r="Q57" s="1244"/>
      <c r="R57" s="1245"/>
    </row>
    <row r="58" spans="1:18" x14ac:dyDescent="0.35">
      <c r="A58" s="962" t="s">
        <v>20</v>
      </c>
      <c r="B58" s="1267"/>
      <c r="C58" s="1268"/>
      <c r="D58" s="1268"/>
      <c r="E58" s="1269"/>
      <c r="F58" s="962"/>
      <c r="G58" s="962"/>
      <c r="H58" s="962"/>
      <c r="I58" s="283"/>
      <c r="J58" s="283"/>
      <c r="K58" s="283"/>
      <c r="L58" s="283"/>
      <c r="M58" s="283"/>
      <c r="N58" s="283"/>
      <c r="O58" s="1243"/>
      <c r="P58" s="1244"/>
      <c r="Q58" s="1244"/>
      <c r="R58" s="1245"/>
    </row>
    <row r="59" spans="1:18" x14ac:dyDescent="0.35">
      <c r="A59" s="286">
        <v>2</v>
      </c>
      <c r="B59" s="1270"/>
      <c r="C59" s="1271"/>
      <c r="D59" s="1271"/>
      <c r="E59" s="1271"/>
      <c r="F59" s="1271"/>
      <c r="G59" s="1271"/>
      <c r="H59" s="1271"/>
      <c r="I59" s="1271"/>
      <c r="J59" s="1271"/>
      <c r="K59" s="1271"/>
      <c r="L59" s="1271"/>
      <c r="M59" s="1271"/>
      <c r="N59" s="1271"/>
      <c r="O59" s="1271"/>
      <c r="P59" s="1271"/>
      <c r="Q59" s="1271"/>
      <c r="R59" s="1272"/>
    </row>
    <row r="60" spans="1:18" x14ac:dyDescent="0.35">
      <c r="A60" s="962" t="s">
        <v>112</v>
      </c>
      <c r="B60" s="959"/>
      <c r="C60" s="960"/>
      <c r="D60" s="960"/>
      <c r="E60" s="961"/>
      <c r="F60" s="962"/>
      <c r="G60" s="962"/>
      <c r="H60" s="962"/>
      <c r="I60" s="962"/>
      <c r="J60" s="283"/>
      <c r="K60" s="283"/>
      <c r="L60" s="283"/>
      <c r="M60" s="283"/>
      <c r="N60" s="283"/>
      <c r="O60" s="1243"/>
      <c r="P60" s="1244"/>
      <c r="Q60" s="1244"/>
      <c r="R60" s="1245"/>
    </row>
    <row r="61" spans="1:18" x14ac:dyDescent="0.35">
      <c r="A61" s="962" t="s">
        <v>113</v>
      </c>
      <c r="B61" s="956"/>
      <c r="C61" s="957"/>
      <c r="D61" s="957"/>
      <c r="E61" s="958"/>
      <c r="F61" s="962"/>
      <c r="G61" s="962"/>
      <c r="H61" s="962"/>
      <c r="I61" s="962"/>
      <c r="J61" s="283"/>
      <c r="K61" s="283"/>
      <c r="L61" s="283"/>
      <c r="M61" s="283"/>
      <c r="N61" s="283"/>
      <c r="O61" s="1243"/>
      <c r="P61" s="1244"/>
      <c r="Q61" s="1244"/>
      <c r="R61" s="1245"/>
    </row>
    <row r="62" spans="1:18" x14ac:dyDescent="0.35">
      <c r="A62" s="962" t="s">
        <v>114</v>
      </c>
      <c r="B62" s="1267"/>
      <c r="C62" s="1268"/>
      <c r="D62" s="1268"/>
      <c r="E62" s="1269"/>
      <c r="F62" s="962"/>
      <c r="G62" s="962"/>
      <c r="H62" s="962"/>
      <c r="I62" s="962"/>
      <c r="J62" s="283"/>
      <c r="K62" s="283"/>
      <c r="L62" s="283"/>
      <c r="M62" s="283"/>
      <c r="N62" s="283"/>
      <c r="O62" s="1243"/>
      <c r="P62" s="1244"/>
      <c r="Q62" s="1244"/>
      <c r="R62" s="1245"/>
    </row>
    <row r="63" spans="1:18" x14ac:dyDescent="0.35">
      <c r="A63" s="962"/>
      <c r="B63" s="1267"/>
      <c r="C63" s="1268"/>
      <c r="D63" s="1268"/>
      <c r="E63" s="1269"/>
      <c r="F63" s="962"/>
      <c r="G63" s="962"/>
      <c r="H63" s="962"/>
      <c r="I63" s="950"/>
      <c r="J63" s="283"/>
      <c r="K63" s="283"/>
      <c r="L63" s="283"/>
      <c r="M63" s="283"/>
      <c r="N63" s="283"/>
      <c r="O63" s="1243"/>
      <c r="P63" s="1244"/>
      <c r="Q63" s="1244"/>
      <c r="R63" s="1245"/>
    </row>
    <row r="64" spans="1:18" x14ac:dyDescent="0.35">
      <c r="A64" s="962"/>
      <c r="B64" s="1267"/>
      <c r="C64" s="1268"/>
      <c r="D64" s="1268"/>
      <c r="E64" s="1269"/>
      <c r="F64" s="272"/>
      <c r="G64" s="272"/>
      <c r="H64" s="272"/>
      <c r="I64" s="951"/>
      <c r="J64" s="283"/>
      <c r="K64" s="283"/>
      <c r="L64" s="283"/>
      <c r="M64" s="283"/>
      <c r="N64" s="283"/>
      <c r="O64" s="1243"/>
      <c r="P64" s="1244"/>
      <c r="Q64" s="1244"/>
      <c r="R64" s="1245"/>
    </row>
    <row r="65" spans="1:18" ht="39.65" customHeight="1" x14ac:dyDescent="0.35">
      <c r="A65" s="287">
        <v>5</v>
      </c>
      <c r="B65" s="1273" t="s">
        <v>337</v>
      </c>
      <c r="C65" s="1274"/>
      <c r="D65" s="1274"/>
      <c r="E65" s="1274"/>
      <c r="F65" s="1274"/>
      <c r="G65" s="1274"/>
      <c r="H65" s="1274"/>
      <c r="I65" s="1274"/>
      <c r="J65" s="1274"/>
      <c r="K65" s="1274"/>
      <c r="L65" s="1274"/>
      <c r="M65" s="1274"/>
      <c r="N65" s="1274"/>
      <c r="O65" s="1274"/>
      <c r="P65" s="1274"/>
      <c r="Q65" s="1274"/>
      <c r="R65" s="1275"/>
    </row>
    <row r="66" spans="1:18" x14ac:dyDescent="0.35">
      <c r="A66" s="1248" t="s">
        <v>102</v>
      </c>
      <c r="B66" s="1249" t="s">
        <v>64</v>
      </c>
      <c r="C66" s="1250"/>
      <c r="D66" s="1250"/>
      <c r="E66" s="1251"/>
      <c r="F66" s="1248" t="s">
        <v>138</v>
      </c>
      <c r="G66" s="1248"/>
      <c r="H66" s="1248" t="s">
        <v>139</v>
      </c>
      <c r="I66" s="1248" t="s">
        <v>149</v>
      </c>
      <c r="J66" s="1248" t="s">
        <v>150</v>
      </c>
      <c r="K66" s="1248" t="s">
        <v>151</v>
      </c>
      <c r="L66" s="1248"/>
      <c r="M66" s="1248"/>
      <c r="N66" s="1248" t="s">
        <v>281</v>
      </c>
      <c r="O66" s="1248" t="s">
        <v>152</v>
      </c>
      <c r="P66" s="1249" t="s">
        <v>12</v>
      </c>
      <c r="Q66" s="1250"/>
      <c r="R66" s="1251"/>
    </row>
    <row r="67" spans="1:18" ht="33" x14ac:dyDescent="0.35">
      <c r="A67" s="1248"/>
      <c r="B67" s="1252"/>
      <c r="C67" s="1253"/>
      <c r="D67" s="1253"/>
      <c r="E67" s="1254"/>
      <c r="F67" s="950" t="s">
        <v>143</v>
      </c>
      <c r="G67" s="950" t="s">
        <v>144</v>
      </c>
      <c r="H67" s="1248"/>
      <c r="I67" s="1248"/>
      <c r="J67" s="1248"/>
      <c r="K67" s="950" t="s">
        <v>153</v>
      </c>
      <c r="L67" s="950" t="s">
        <v>146</v>
      </c>
      <c r="M67" s="950" t="s">
        <v>147</v>
      </c>
      <c r="N67" s="1248"/>
      <c r="O67" s="1248"/>
      <c r="P67" s="1252"/>
      <c r="Q67" s="1253"/>
      <c r="R67" s="1254"/>
    </row>
    <row r="68" spans="1:18" x14ac:dyDescent="0.35">
      <c r="A68" s="962">
        <v>1</v>
      </c>
      <c r="B68" s="1255" t="s">
        <v>1448</v>
      </c>
      <c r="C68" s="1256"/>
      <c r="D68" s="1256"/>
      <c r="E68" s="1257"/>
      <c r="F68" s="965" t="s">
        <v>286</v>
      </c>
      <c r="G68" s="965"/>
      <c r="H68" s="966" t="s">
        <v>1447</v>
      </c>
      <c r="I68" s="965" t="s">
        <v>283</v>
      </c>
      <c r="J68" s="962"/>
      <c r="K68" s="965" t="s">
        <v>286</v>
      </c>
      <c r="L68" s="962"/>
      <c r="M68" s="962"/>
      <c r="N68" s="962"/>
      <c r="O68" s="962"/>
      <c r="P68" s="1243"/>
      <c r="Q68" s="1244"/>
      <c r="R68" s="1245"/>
    </row>
    <row r="69" spans="1:18" x14ac:dyDescent="0.35">
      <c r="A69" s="962">
        <v>2</v>
      </c>
      <c r="B69" s="1255" t="s">
        <v>1167</v>
      </c>
      <c r="C69" s="1256"/>
      <c r="D69" s="1256"/>
      <c r="E69" s="1257"/>
      <c r="F69" s="965" t="s">
        <v>286</v>
      </c>
      <c r="G69" s="965"/>
      <c r="H69" s="966" t="s">
        <v>1447</v>
      </c>
      <c r="I69" s="965" t="s">
        <v>289</v>
      </c>
      <c r="J69" s="962"/>
      <c r="K69" s="965" t="s">
        <v>286</v>
      </c>
      <c r="L69" s="962"/>
      <c r="M69" s="962"/>
      <c r="N69" s="962"/>
      <c r="O69" s="962"/>
      <c r="P69" s="1243"/>
      <c r="Q69" s="1244"/>
      <c r="R69" s="1245"/>
    </row>
    <row r="70" spans="1:18" x14ac:dyDescent="0.35">
      <c r="A70" s="962">
        <v>3</v>
      </c>
      <c r="B70" s="1255" t="s">
        <v>1156</v>
      </c>
      <c r="C70" s="1256"/>
      <c r="D70" s="1256"/>
      <c r="E70" s="1257"/>
      <c r="F70" s="965"/>
      <c r="G70" s="965" t="s">
        <v>286</v>
      </c>
      <c r="H70" s="966" t="s">
        <v>1447</v>
      </c>
      <c r="I70" s="965" t="s">
        <v>282</v>
      </c>
      <c r="J70" s="962"/>
      <c r="K70" s="965" t="s">
        <v>286</v>
      </c>
      <c r="L70" s="950"/>
      <c r="M70" s="950"/>
      <c r="N70" s="962"/>
      <c r="O70" s="950"/>
      <c r="P70" s="1243"/>
      <c r="Q70" s="1244"/>
      <c r="R70" s="1245"/>
    </row>
    <row r="71" spans="1:18" x14ac:dyDescent="0.35">
      <c r="A71" s="962">
        <v>4</v>
      </c>
      <c r="B71" s="1243"/>
      <c r="C71" s="1244"/>
      <c r="D71" s="1244"/>
      <c r="E71" s="1245"/>
      <c r="F71" s="965"/>
      <c r="G71" s="965"/>
      <c r="H71" s="966"/>
      <c r="I71" s="965"/>
      <c r="J71" s="962"/>
      <c r="K71" s="965"/>
      <c r="L71" s="962"/>
      <c r="M71" s="962"/>
      <c r="N71" s="962"/>
      <c r="O71" s="962"/>
      <c r="P71" s="1243"/>
      <c r="Q71" s="1244"/>
      <c r="R71" s="1245"/>
    </row>
    <row r="72" spans="1:18" x14ac:dyDescent="0.35">
      <c r="A72" s="1248" t="s">
        <v>90</v>
      </c>
      <c r="B72" s="1248"/>
      <c r="C72" s="1248"/>
      <c r="D72" s="1248"/>
      <c r="E72" s="1248"/>
      <c r="F72" s="1248"/>
      <c r="G72" s="1248"/>
      <c r="H72" s="1248"/>
      <c r="I72" s="1248"/>
      <c r="J72" s="1248"/>
      <c r="K72" s="288"/>
      <c r="L72" s="962"/>
      <c r="M72" s="962"/>
      <c r="N72" s="962"/>
      <c r="O72" s="962"/>
      <c r="P72" s="1243"/>
      <c r="Q72" s="1244"/>
      <c r="R72" s="1245"/>
    </row>
    <row r="73" spans="1:18" ht="33" customHeight="1" x14ac:dyDescent="0.35">
      <c r="A73" s="276">
        <v>6</v>
      </c>
      <c r="B73" s="1264" t="s">
        <v>338</v>
      </c>
      <c r="C73" s="1265"/>
      <c r="D73" s="1265"/>
      <c r="E73" s="1265"/>
      <c r="F73" s="1265"/>
      <c r="G73" s="1265"/>
      <c r="H73" s="1265"/>
      <c r="I73" s="1265"/>
      <c r="J73" s="1265"/>
      <c r="K73" s="1265"/>
      <c r="L73" s="1265"/>
      <c r="M73" s="1265"/>
      <c r="N73" s="1265"/>
      <c r="O73" s="1265"/>
      <c r="P73" s="1265"/>
      <c r="Q73" s="1265"/>
      <c r="R73" s="1266"/>
    </row>
    <row r="74" spans="1:18" x14ac:dyDescent="0.35">
      <c r="A74" s="1248" t="s">
        <v>102</v>
      </c>
      <c r="B74" s="1249" t="s">
        <v>64</v>
      </c>
      <c r="C74" s="1250"/>
      <c r="D74" s="1250"/>
      <c r="E74" s="1251"/>
      <c r="F74" s="1248" t="s">
        <v>138</v>
      </c>
      <c r="G74" s="1248"/>
      <c r="H74" s="1248" t="s">
        <v>139</v>
      </c>
      <c r="I74" s="1248" t="s">
        <v>154</v>
      </c>
      <c r="J74" s="1248" t="s">
        <v>155</v>
      </c>
      <c r="K74" s="1248" t="s">
        <v>156</v>
      </c>
      <c r="L74" s="1248"/>
      <c r="M74" s="1248"/>
      <c r="N74" s="1248" t="s">
        <v>281</v>
      </c>
      <c r="O74" s="1248" t="s">
        <v>152</v>
      </c>
      <c r="P74" s="1249" t="s">
        <v>12</v>
      </c>
      <c r="Q74" s="1250"/>
      <c r="R74" s="1251"/>
    </row>
    <row r="75" spans="1:18" ht="33" x14ac:dyDescent="0.35">
      <c r="A75" s="1248"/>
      <c r="B75" s="1252"/>
      <c r="C75" s="1253"/>
      <c r="D75" s="1253"/>
      <c r="E75" s="1254"/>
      <c r="F75" s="950" t="s">
        <v>143</v>
      </c>
      <c r="G75" s="950" t="s">
        <v>144</v>
      </c>
      <c r="H75" s="1248"/>
      <c r="I75" s="1248"/>
      <c r="J75" s="1248"/>
      <c r="K75" s="950" t="s">
        <v>153</v>
      </c>
      <c r="L75" s="950" t="s">
        <v>146</v>
      </c>
      <c r="M75" s="950" t="s">
        <v>147</v>
      </c>
      <c r="N75" s="1248"/>
      <c r="O75" s="1248"/>
      <c r="P75" s="1252"/>
      <c r="Q75" s="1253"/>
      <c r="R75" s="1254"/>
    </row>
    <row r="76" spans="1:18" x14ac:dyDescent="0.35">
      <c r="A76" s="962"/>
      <c r="B76" s="1243"/>
      <c r="C76" s="1244"/>
      <c r="D76" s="1244"/>
      <c r="E76" s="1245"/>
      <c r="F76" s="962"/>
      <c r="G76" s="962"/>
      <c r="H76" s="963"/>
      <c r="I76" s="962"/>
      <c r="J76" s="289"/>
      <c r="K76" s="962"/>
      <c r="L76" s="962"/>
      <c r="M76" s="962"/>
      <c r="N76" s="962"/>
      <c r="O76" s="962"/>
      <c r="P76" s="1243"/>
      <c r="Q76" s="1244"/>
      <c r="R76" s="1245"/>
    </row>
    <row r="77" spans="1:18" x14ac:dyDescent="0.35">
      <c r="A77" s="962"/>
      <c r="B77" s="1243"/>
      <c r="C77" s="1244"/>
      <c r="D77" s="1244"/>
      <c r="E77" s="1245"/>
      <c r="F77" s="962"/>
      <c r="G77" s="962"/>
      <c r="H77" s="963"/>
      <c r="I77" s="962"/>
      <c r="J77" s="289"/>
      <c r="K77" s="962"/>
      <c r="L77" s="962"/>
      <c r="M77" s="962"/>
      <c r="N77" s="962"/>
      <c r="O77" s="962"/>
      <c r="P77" s="1243"/>
      <c r="Q77" s="1244"/>
      <c r="R77" s="1245"/>
    </row>
    <row r="78" spans="1:18" x14ac:dyDescent="0.35">
      <c r="A78" s="962"/>
      <c r="B78" s="1243"/>
      <c r="C78" s="1244"/>
      <c r="D78" s="1244"/>
      <c r="E78" s="1245"/>
      <c r="F78" s="290"/>
      <c r="G78" s="962"/>
      <c r="H78" s="963"/>
      <c r="I78" s="962"/>
      <c r="J78" s="289"/>
      <c r="K78" s="962"/>
      <c r="L78" s="962"/>
      <c r="M78" s="962"/>
      <c r="N78" s="962"/>
      <c r="O78" s="962"/>
      <c r="P78" s="1243"/>
      <c r="Q78" s="1244"/>
      <c r="R78" s="1245"/>
    </row>
    <row r="79" spans="1:18" x14ac:dyDescent="0.35">
      <c r="A79" s="1248" t="s">
        <v>90</v>
      </c>
      <c r="B79" s="1248"/>
      <c r="C79" s="1248"/>
      <c r="D79" s="1248"/>
      <c r="E79" s="1248"/>
      <c r="F79" s="1248"/>
      <c r="G79" s="1248"/>
      <c r="H79" s="1248"/>
      <c r="I79" s="1248"/>
      <c r="J79" s="1248"/>
      <c r="K79" s="288"/>
      <c r="L79" s="962"/>
      <c r="M79" s="962"/>
      <c r="N79" s="962"/>
      <c r="O79" s="962"/>
      <c r="P79" s="1261"/>
      <c r="Q79" s="1262"/>
      <c r="R79" s="1263"/>
    </row>
    <row r="80" spans="1:18" s="265" customFormat="1" ht="27" customHeight="1" x14ac:dyDescent="0.35">
      <c r="A80" s="276">
        <v>7</v>
      </c>
      <c r="B80" s="1264" t="s">
        <v>339</v>
      </c>
      <c r="C80" s="1265"/>
      <c r="D80" s="1265"/>
      <c r="E80" s="1265"/>
      <c r="F80" s="1265"/>
      <c r="G80" s="1265"/>
      <c r="H80" s="1265"/>
      <c r="I80" s="1265"/>
      <c r="J80" s="1265"/>
      <c r="K80" s="1265"/>
      <c r="L80" s="1265"/>
      <c r="M80" s="1265"/>
      <c r="N80" s="1265"/>
      <c r="O80" s="1265"/>
      <c r="P80" s="1265"/>
      <c r="Q80" s="1265"/>
      <c r="R80" s="1266"/>
    </row>
    <row r="81" spans="1:18" s="266" customFormat="1" ht="34.5" customHeight="1" x14ac:dyDescent="0.35">
      <c r="A81" s="1248" t="s">
        <v>102</v>
      </c>
      <c r="B81" s="1249" t="s">
        <v>64</v>
      </c>
      <c r="C81" s="1250"/>
      <c r="D81" s="1250"/>
      <c r="E81" s="1251"/>
      <c r="F81" s="1248" t="s">
        <v>138</v>
      </c>
      <c r="G81" s="1248"/>
      <c r="H81" s="1248" t="s">
        <v>139</v>
      </c>
      <c r="I81" s="1248" t="s">
        <v>136</v>
      </c>
      <c r="J81" s="1248" t="s">
        <v>157</v>
      </c>
      <c r="K81" s="1248"/>
      <c r="L81" s="1248" t="s">
        <v>158</v>
      </c>
      <c r="M81" s="1248"/>
      <c r="N81" s="1248" t="s">
        <v>159</v>
      </c>
      <c r="O81" s="1248"/>
      <c r="P81" s="1249" t="s">
        <v>12</v>
      </c>
      <c r="Q81" s="1250"/>
      <c r="R81" s="1251"/>
    </row>
    <row r="82" spans="1:18" s="266" customFormat="1" ht="23" customHeight="1" x14ac:dyDescent="0.35">
      <c r="A82" s="1248"/>
      <c r="B82" s="1252"/>
      <c r="C82" s="1253"/>
      <c r="D82" s="1253"/>
      <c r="E82" s="1254"/>
      <c r="F82" s="950" t="s">
        <v>143</v>
      </c>
      <c r="G82" s="950" t="s">
        <v>144</v>
      </c>
      <c r="H82" s="1248"/>
      <c r="I82" s="1248"/>
      <c r="J82" s="1248"/>
      <c r="K82" s="1248"/>
      <c r="L82" s="1248"/>
      <c r="M82" s="1248"/>
      <c r="N82" s="950" t="s">
        <v>65</v>
      </c>
      <c r="O82" s="950" t="s">
        <v>160</v>
      </c>
      <c r="P82" s="1252"/>
      <c r="Q82" s="1253"/>
      <c r="R82" s="1254"/>
    </row>
    <row r="83" spans="1:18" s="264" customFormat="1" ht="30" customHeight="1" x14ac:dyDescent="0.35">
      <c r="A83" s="962">
        <v>1</v>
      </c>
      <c r="B83" s="1255" t="s">
        <v>1448</v>
      </c>
      <c r="C83" s="1256"/>
      <c r="D83" s="1256"/>
      <c r="E83" s="1257"/>
      <c r="F83" s="965" t="s">
        <v>286</v>
      </c>
      <c r="G83" s="965"/>
      <c r="H83" s="965" t="s">
        <v>1447</v>
      </c>
      <c r="I83" s="966" t="s">
        <v>327</v>
      </c>
      <c r="J83" s="1258" t="s">
        <v>1445</v>
      </c>
      <c r="K83" s="1258"/>
      <c r="L83" s="1259" t="s">
        <v>326</v>
      </c>
      <c r="M83" s="1259"/>
      <c r="N83" s="965" t="s">
        <v>283</v>
      </c>
      <c r="O83" s="965">
        <v>2024</v>
      </c>
      <c r="P83" s="1243"/>
      <c r="Q83" s="1244"/>
      <c r="R83" s="1245"/>
    </row>
    <row r="84" spans="1:18" s="264" customFormat="1" ht="35.25" customHeight="1" x14ac:dyDescent="0.35">
      <c r="A84" s="962">
        <v>2</v>
      </c>
      <c r="B84" s="1255" t="s">
        <v>1156</v>
      </c>
      <c r="C84" s="1256"/>
      <c r="D84" s="1256"/>
      <c r="E84" s="1257"/>
      <c r="F84" s="962"/>
      <c r="G84" s="965" t="s">
        <v>286</v>
      </c>
      <c r="H84" s="965" t="s">
        <v>1447</v>
      </c>
      <c r="I84" s="966" t="s">
        <v>1446</v>
      </c>
      <c r="J84" s="1258" t="s">
        <v>1445</v>
      </c>
      <c r="K84" s="1258"/>
      <c r="L84" s="1259" t="s">
        <v>283</v>
      </c>
      <c r="M84" s="1259"/>
      <c r="N84" s="965" t="s">
        <v>282</v>
      </c>
      <c r="O84" s="965">
        <v>2024</v>
      </c>
      <c r="P84" s="1243"/>
      <c r="Q84" s="1244"/>
      <c r="R84" s="1245"/>
    </row>
    <row r="85" spans="1:18" s="264" customFormat="1" ht="28.5" customHeight="1" x14ac:dyDescent="0.35">
      <c r="A85" s="962">
        <v>3</v>
      </c>
      <c r="B85" s="1243"/>
      <c r="C85" s="1244"/>
      <c r="D85" s="1244"/>
      <c r="E85" s="1245"/>
      <c r="F85" s="268"/>
      <c r="G85" s="268"/>
      <c r="H85" s="962"/>
      <c r="I85" s="963"/>
      <c r="J85" s="1246"/>
      <c r="K85" s="1246"/>
      <c r="L85" s="1247"/>
      <c r="M85" s="1247"/>
      <c r="N85" s="962"/>
      <c r="O85" s="962"/>
      <c r="P85" s="1243"/>
      <c r="Q85" s="1244"/>
      <c r="R85" s="1245"/>
    </row>
    <row r="87" spans="1:18" x14ac:dyDescent="0.35">
      <c r="B87" s="37"/>
      <c r="C87" s="664"/>
      <c r="D87" s="664"/>
      <c r="E87" s="780"/>
      <c r="F87" s="780"/>
      <c r="N87" s="1149" t="s">
        <v>435</v>
      </c>
      <c r="O87" s="1149"/>
      <c r="P87" s="1149"/>
      <c r="Q87" s="1149"/>
      <c r="R87" s="1149"/>
    </row>
    <row r="88" spans="1:18" ht="16.5" customHeight="1" x14ac:dyDescent="0.35">
      <c r="B88" s="1260" t="s">
        <v>23</v>
      </c>
      <c r="C88" s="1260"/>
      <c r="D88" s="664"/>
      <c r="E88" s="902"/>
      <c r="F88" s="902"/>
      <c r="N88" s="1143" t="s">
        <v>953</v>
      </c>
      <c r="O88" s="1143"/>
      <c r="P88" s="1143"/>
      <c r="Q88" s="1143"/>
      <c r="R88" s="1143"/>
    </row>
    <row r="89" spans="1:18" ht="16.5" customHeight="1" x14ac:dyDescent="0.35">
      <c r="B89" s="1144" t="s">
        <v>954</v>
      </c>
      <c r="C89" s="1144"/>
      <c r="D89" s="664"/>
      <c r="E89" s="903"/>
      <c r="F89" s="903"/>
      <c r="N89" s="1144" t="s">
        <v>954</v>
      </c>
      <c r="O89" s="1144"/>
      <c r="P89" s="1144"/>
      <c r="Q89" s="1144"/>
      <c r="R89" s="1144"/>
    </row>
  </sheetData>
  <mergeCells count="176">
    <mergeCell ref="B1:C1"/>
    <mergeCell ref="O1:R1"/>
    <mergeCell ref="B2:C2"/>
    <mergeCell ref="B4:C4"/>
    <mergeCell ref="A6:P6"/>
    <mergeCell ref="A7:M7"/>
    <mergeCell ref="B8:R8"/>
    <mergeCell ref="A9:A10"/>
    <mergeCell ref="B9:B10"/>
    <mergeCell ref="C9:G9"/>
    <mergeCell ref="H9:H10"/>
    <mergeCell ref="I9:N9"/>
    <mergeCell ref="O9:R10"/>
    <mergeCell ref="L10:N10"/>
    <mergeCell ref="N21:N22"/>
    <mergeCell ref="O21:R22"/>
    <mergeCell ref="B23:E23"/>
    <mergeCell ref="O23:R23"/>
    <mergeCell ref="L12:N12"/>
    <mergeCell ref="O12:R12"/>
    <mergeCell ref="L13:N13"/>
    <mergeCell ref="O13:R13"/>
    <mergeCell ref="L14:N14"/>
    <mergeCell ref="O14:R14"/>
    <mergeCell ref="B15:R15"/>
    <mergeCell ref="L16:N16"/>
    <mergeCell ref="O16:R16"/>
    <mergeCell ref="L19:N19"/>
    <mergeCell ref="O19:R19"/>
    <mergeCell ref="B20:R20"/>
    <mergeCell ref="A21:A22"/>
    <mergeCell ref="B21:E22"/>
    <mergeCell ref="F21:G21"/>
    <mergeCell ref="H21:H22"/>
    <mergeCell ref="I21:I22"/>
    <mergeCell ref="J21:J22"/>
    <mergeCell ref="K21:K22"/>
    <mergeCell ref="L21:L22"/>
    <mergeCell ref="M21:M22"/>
    <mergeCell ref="B31:E31"/>
    <mergeCell ref="O31:R31"/>
    <mergeCell ref="B24:E24"/>
    <mergeCell ref="O24:R24"/>
    <mergeCell ref="B25:E25"/>
    <mergeCell ref="O25:R25"/>
    <mergeCell ref="B26:R26"/>
    <mergeCell ref="A27:A28"/>
    <mergeCell ref="B27:E28"/>
    <mergeCell ref="F27:G27"/>
    <mergeCell ref="H27:H28"/>
    <mergeCell ref="I27:I28"/>
    <mergeCell ref="J27:J28"/>
    <mergeCell ref="K27:K28"/>
    <mergeCell ref="L27:L28"/>
    <mergeCell ref="M27:M28"/>
    <mergeCell ref="N27:N28"/>
    <mergeCell ref="O27:R28"/>
    <mergeCell ref="B29:E29"/>
    <mergeCell ref="O29:R29"/>
    <mergeCell ref="B30:E30"/>
    <mergeCell ref="O30:R30"/>
    <mergeCell ref="B32:E32"/>
    <mergeCell ref="O32:R32"/>
    <mergeCell ref="B33:E33"/>
    <mergeCell ref="O33:R33"/>
    <mergeCell ref="B34:R34"/>
    <mergeCell ref="A35:A37"/>
    <mergeCell ref="B35:B37"/>
    <mergeCell ref="D35:I35"/>
    <mergeCell ref="J35:R35"/>
    <mergeCell ref="D36:D37"/>
    <mergeCell ref="K36:K37"/>
    <mergeCell ref="L36:M36"/>
    <mergeCell ref="N36:N37"/>
    <mergeCell ref="O36:P36"/>
    <mergeCell ref="Q36:Q37"/>
    <mergeCell ref="R36:R37"/>
    <mergeCell ref="A51:J51"/>
    <mergeCell ref="B52:R52"/>
    <mergeCell ref="E36:E37"/>
    <mergeCell ref="F36:F37"/>
    <mergeCell ref="G36:I36"/>
    <mergeCell ref="J36:J37"/>
    <mergeCell ref="B56:E56"/>
    <mergeCell ref="O56:R56"/>
    <mergeCell ref="A53:A54"/>
    <mergeCell ref="B53:E54"/>
    <mergeCell ref="F53:F54"/>
    <mergeCell ref="G53:G54"/>
    <mergeCell ref="H53:H54"/>
    <mergeCell ref="I53:J53"/>
    <mergeCell ref="B68:E68"/>
    <mergeCell ref="P68:R68"/>
    <mergeCell ref="A66:A67"/>
    <mergeCell ref="N66:N67"/>
    <mergeCell ref="O66:O67"/>
    <mergeCell ref="P66:R67"/>
    <mergeCell ref="K53:K54"/>
    <mergeCell ref="L53:M53"/>
    <mergeCell ref="N53:N54"/>
    <mergeCell ref="O53:R54"/>
    <mergeCell ref="B55:R55"/>
    <mergeCell ref="B69:E69"/>
    <mergeCell ref="P69:R69"/>
    <mergeCell ref="B70:E70"/>
    <mergeCell ref="P70:R70"/>
    <mergeCell ref="B57:E57"/>
    <mergeCell ref="O57:R57"/>
    <mergeCell ref="B58:E58"/>
    <mergeCell ref="O58:R58"/>
    <mergeCell ref="B59:R59"/>
    <mergeCell ref="O60:R60"/>
    <mergeCell ref="O61:R61"/>
    <mergeCell ref="B62:E62"/>
    <mergeCell ref="O62:R62"/>
    <mergeCell ref="B63:E63"/>
    <mergeCell ref="O63:R63"/>
    <mergeCell ref="B64:E64"/>
    <mergeCell ref="O64:R64"/>
    <mergeCell ref="B65:R65"/>
    <mergeCell ref="B66:E67"/>
    <mergeCell ref="F66:G66"/>
    <mergeCell ref="H66:H67"/>
    <mergeCell ref="I66:I67"/>
    <mergeCell ref="J66:J67"/>
    <mergeCell ref="K66:M66"/>
    <mergeCell ref="B71:E71"/>
    <mergeCell ref="P71:R71"/>
    <mergeCell ref="A72:J72"/>
    <mergeCell ref="P72:R72"/>
    <mergeCell ref="B73:R73"/>
    <mergeCell ref="A74:A75"/>
    <mergeCell ref="B74:E75"/>
    <mergeCell ref="F74:G74"/>
    <mergeCell ref="H74:H75"/>
    <mergeCell ref="I74:I75"/>
    <mergeCell ref="O74:O75"/>
    <mergeCell ref="P74:R75"/>
    <mergeCell ref="J74:J75"/>
    <mergeCell ref="K74:M74"/>
    <mergeCell ref="N74:N75"/>
    <mergeCell ref="B76:E76"/>
    <mergeCell ref="P76:R76"/>
    <mergeCell ref="B77:E77"/>
    <mergeCell ref="P77:R77"/>
    <mergeCell ref="B78:E78"/>
    <mergeCell ref="P78:R78"/>
    <mergeCell ref="A79:J79"/>
    <mergeCell ref="P79:R79"/>
    <mergeCell ref="A81:A82"/>
    <mergeCell ref="B81:E82"/>
    <mergeCell ref="F81:G81"/>
    <mergeCell ref="H81:H82"/>
    <mergeCell ref="I81:I82"/>
    <mergeCell ref="J81:K82"/>
    <mergeCell ref="B80:R80"/>
    <mergeCell ref="B89:C89"/>
    <mergeCell ref="N89:R89"/>
    <mergeCell ref="B85:E85"/>
    <mergeCell ref="J85:K85"/>
    <mergeCell ref="L85:M85"/>
    <mergeCell ref="L81:M82"/>
    <mergeCell ref="N81:O81"/>
    <mergeCell ref="P81:R82"/>
    <mergeCell ref="B83:E83"/>
    <mergeCell ref="J83:K83"/>
    <mergeCell ref="L83:M83"/>
    <mergeCell ref="P83:R83"/>
    <mergeCell ref="P85:R85"/>
    <mergeCell ref="N87:R87"/>
    <mergeCell ref="B88:C88"/>
    <mergeCell ref="N88:R88"/>
    <mergeCell ref="B84:E84"/>
    <mergeCell ref="J84:K84"/>
    <mergeCell ref="L84:M84"/>
    <mergeCell ref="P84:R84"/>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25"/>
  <sheetViews>
    <sheetView zoomScaleNormal="100" workbookViewId="0">
      <selection activeCell="D18" sqref="D18"/>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14.906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527</v>
      </c>
    </row>
    <row r="2" spans="1:10" x14ac:dyDescent="0.35">
      <c r="A2" s="87"/>
      <c r="B2" s="1146" t="s">
        <v>949</v>
      </c>
      <c r="C2" s="1146"/>
      <c r="D2" s="250"/>
      <c r="I2" s="84"/>
    </row>
    <row r="3" spans="1:10" ht="18" x14ac:dyDescent="0.35">
      <c r="A3" s="87"/>
      <c r="B3" s="87"/>
      <c r="C3" s="897"/>
      <c r="D3" s="250"/>
      <c r="I3" s="84"/>
    </row>
    <row r="4" spans="1:10" x14ac:dyDescent="0.35">
      <c r="A4" s="87"/>
      <c r="B4" s="1146" t="s">
        <v>950</v>
      </c>
      <c r="C4" s="1146"/>
      <c r="D4" s="250"/>
      <c r="I4" s="84"/>
    </row>
    <row r="5" spans="1:10" ht="14.25" customHeight="1" x14ac:dyDescent="0.35">
      <c r="A5" s="19"/>
      <c r="B5" s="19"/>
      <c r="C5" s="19"/>
      <c r="D5" s="324"/>
      <c r="E5" s="1220"/>
      <c r="F5" s="1220"/>
      <c r="G5" s="1220"/>
      <c r="H5" s="1220"/>
      <c r="I5" s="1220"/>
    </row>
    <row r="6" spans="1:10" ht="30" customHeight="1" x14ac:dyDescent="0.35">
      <c r="A6" s="1220" t="s">
        <v>525</v>
      </c>
      <c r="B6" s="1220"/>
      <c r="C6" s="1220"/>
      <c r="D6" s="1220"/>
      <c r="E6" s="1220"/>
      <c r="F6" s="1220"/>
      <c r="G6" s="1220"/>
      <c r="H6" s="1220"/>
      <c r="I6" s="1220"/>
    </row>
    <row r="7" spans="1:10" ht="30" customHeight="1" x14ac:dyDescent="0.35">
      <c r="A7" s="1322" t="s">
        <v>353</v>
      </c>
      <c r="B7" s="1322"/>
      <c r="C7" s="1322"/>
      <c r="D7" s="1322"/>
      <c r="E7" s="1322"/>
      <c r="F7" s="1322"/>
      <c r="G7" s="1322"/>
      <c r="H7" s="1322"/>
      <c r="I7" s="1322"/>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78" customHeight="1" x14ac:dyDescent="0.35">
      <c r="A10" s="457" t="s">
        <v>15</v>
      </c>
      <c r="B10" s="458" t="s">
        <v>518</v>
      </c>
      <c r="C10" s="457"/>
      <c r="D10" s="457"/>
      <c r="E10" s="457"/>
      <c r="F10" s="457"/>
      <c r="G10" s="457"/>
      <c r="H10" s="457"/>
      <c r="I10" s="457"/>
    </row>
    <row r="11" spans="1:10" ht="15.75" customHeight="1" x14ac:dyDescent="0.35">
      <c r="A11" s="319"/>
      <c r="B11" s="985" t="s">
        <v>1483</v>
      </c>
      <c r="C11" s="131" t="s">
        <v>1484</v>
      </c>
      <c r="D11" s="131" t="s">
        <v>1469</v>
      </c>
      <c r="E11" s="460" t="s">
        <v>1482</v>
      </c>
      <c r="F11" s="460">
        <v>1</v>
      </c>
      <c r="G11" s="460"/>
      <c r="H11" s="461">
        <v>30000000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2.4" customHeight="1" x14ac:dyDescent="0.35">
      <c r="A15" s="321"/>
      <c r="B15" s="131"/>
      <c r="C15" s="131"/>
      <c r="D15" s="131"/>
      <c r="E15" s="460"/>
      <c r="F15" s="460"/>
      <c r="G15" s="463"/>
      <c r="H15" s="462"/>
      <c r="I15" s="460"/>
    </row>
    <row r="16" spans="1:10" ht="22.4" customHeight="1" x14ac:dyDescent="0.35">
      <c r="A16" s="319"/>
      <c r="B16" s="132"/>
      <c r="C16" s="131"/>
      <c r="D16" s="131"/>
      <c r="E16" s="464"/>
      <c r="F16" s="464"/>
      <c r="G16" s="465"/>
      <c r="H16" s="462"/>
      <c r="I16" s="460"/>
    </row>
    <row r="17" spans="1:9" s="466" customFormat="1" ht="84.75" customHeight="1" x14ac:dyDescent="0.35">
      <c r="A17" s="457" t="s">
        <v>22</v>
      </c>
      <c r="B17" s="458" t="s">
        <v>519</v>
      </c>
      <c r="C17" s="457"/>
      <c r="D17" s="457"/>
      <c r="E17" s="457"/>
      <c r="F17" s="457"/>
      <c r="G17" s="457"/>
      <c r="H17" s="457"/>
      <c r="I17" s="457"/>
    </row>
    <row r="18" spans="1:9" s="19" customFormat="1" ht="22.4" customHeight="1" x14ac:dyDescent="0.35">
      <c r="A18" s="319"/>
      <c r="B18" s="131" t="s">
        <v>1499</v>
      </c>
      <c r="C18" s="131"/>
      <c r="D18" s="131" t="s">
        <v>1500</v>
      </c>
      <c r="E18" s="467" t="s">
        <v>1501</v>
      </c>
      <c r="F18" s="467">
        <v>3</v>
      </c>
      <c r="G18" s="469">
        <v>5000000</v>
      </c>
      <c r="H18" s="468">
        <f>G18*F18</f>
        <v>15000000</v>
      </c>
      <c r="I18" s="131"/>
    </row>
    <row r="19" spans="1:9" s="19" customFormat="1" ht="22.4" customHeight="1" x14ac:dyDescent="0.35">
      <c r="A19" s="321"/>
      <c r="B19" s="131"/>
      <c r="C19" s="131"/>
      <c r="D19" s="131"/>
      <c r="E19" s="467"/>
      <c r="F19" s="467"/>
      <c r="G19" s="467"/>
      <c r="H19" s="469"/>
      <c r="I19" s="131"/>
    </row>
    <row r="20" spans="1:9" s="19" customFormat="1" ht="22.4" customHeight="1" x14ac:dyDescent="0.35">
      <c r="A20" s="311"/>
      <c r="B20" s="310"/>
      <c r="C20" s="310"/>
      <c r="D20" s="310"/>
      <c r="E20" s="310"/>
      <c r="F20" s="310"/>
      <c r="G20" s="310"/>
      <c r="H20" s="469"/>
      <c r="I20" s="131"/>
    </row>
    <row r="21" spans="1:9" ht="18" customHeight="1" x14ac:dyDescent="0.35">
      <c r="A21" s="1196" t="s">
        <v>257</v>
      </c>
      <c r="B21" s="1196"/>
      <c r="C21" s="342"/>
      <c r="D21" s="342"/>
      <c r="E21" s="310"/>
      <c r="F21" s="310"/>
      <c r="G21" s="310"/>
      <c r="H21" s="468"/>
      <c r="I21" s="131"/>
    </row>
    <row r="22" spans="1:9" x14ac:dyDescent="0.35">
      <c r="I22" s="341"/>
    </row>
    <row r="23" spans="1:9" x14ac:dyDescent="0.35">
      <c r="A23" s="12"/>
      <c r="C23" s="664"/>
      <c r="D23" s="664"/>
      <c r="E23" s="1149" t="s">
        <v>435</v>
      </c>
      <c r="F23" s="1149"/>
      <c r="G23" s="1149"/>
      <c r="H23" s="1149"/>
      <c r="I23" s="1149"/>
    </row>
    <row r="24" spans="1:9" ht="15.75" customHeight="1" x14ac:dyDescent="0.35">
      <c r="B24" s="890" t="s">
        <v>23</v>
      </c>
      <c r="D24" s="664"/>
      <c r="E24" s="1143" t="s">
        <v>953</v>
      </c>
      <c r="F24" s="1143"/>
      <c r="G24" s="1143"/>
      <c r="H24" s="1143"/>
      <c r="I24" s="1143"/>
    </row>
    <row r="25" spans="1:9" ht="13.5" customHeight="1" x14ac:dyDescent="0.35">
      <c r="B25" s="901" t="s">
        <v>954</v>
      </c>
      <c r="C25" s="12"/>
      <c r="D25" s="664"/>
      <c r="E25" s="1144" t="s">
        <v>954</v>
      </c>
      <c r="F25" s="1144"/>
      <c r="G25" s="1144"/>
      <c r="H25" s="1144"/>
      <c r="I25" s="1144"/>
    </row>
  </sheetData>
  <mergeCells count="10">
    <mergeCell ref="E25:I25"/>
    <mergeCell ref="B1:C1"/>
    <mergeCell ref="B2:C2"/>
    <mergeCell ref="B4:C4"/>
    <mergeCell ref="E23:I23"/>
    <mergeCell ref="E24:I24"/>
    <mergeCell ref="E5:I5"/>
    <mergeCell ref="A6:I6"/>
    <mergeCell ref="A21:B21"/>
    <mergeCell ref="A7:I7"/>
  </mergeCells>
  <pageMargins left="0" right="0" top="0" bottom="0" header="0" footer="0"/>
  <pageSetup paperSize="9"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7"/>
  <sheetViews>
    <sheetView workbookViewId="0">
      <selection activeCell="J10" sqref="J10"/>
    </sheetView>
  </sheetViews>
  <sheetFormatPr defaultColWidth="9" defaultRowHeight="15.5" x14ac:dyDescent="0.35"/>
  <cols>
    <col min="1" max="1" width="3.90625" style="12" bestFit="1" customWidth="1"/>
    <col min="2" max="2" width="46.453125" style="37" customWidth="1"/>
    <col min="3" max="3" width="18.36328125" style="12" customWidth="1"/>
    <col min="4" max="4" width="20.54296875" style="12" customWidth="1"/>
    <col min="5" max="5" width="25" style="12" customWidth="1"/>
    <col min="6" max="6" width="20.36328125" style="12" customWidth="1"/>
    <col min="7" max="16384" width="9" style="12"/>
  </cols>
  <sheetData>
    <row r="1" spans="1:6" x14ac:dyDescent="0.35">
      <c r="A1" s="1145" t="s">
        <v>0</v>
      </c>
      <c r="B1" s="1145"/>
      <c r="C1" s="37"/>
      <c r="D1" s="317"/>
      <c r="E1" s="19"/>
      <c r="F1" s="19"/>
    </row>
    <row r="2" spans="1:6" x14ac:dyDescent="0.35">
      <c r="A2" s="1146" t="s">
        <v>949</v>
      </c>
      <c r="B2" s="1146"/>
      <c r="C2" s="37"/>
      <c r="D2" s="317"/>
      <c r="E2" s="317"/>
    </row>
    <row r="3" spans="1:6" x14ac:dyDescent="0.35">
      <c r="A3" s="1146"/>
      <c r="B3" s="1146"/>
      <c r="C3" s="37"/>
      <c r="D3" s="317"/>
      <c r="E3" s="317"/>
    </row>
    <row r="4" spans="1:6" x14ac:dyDescent="0.35">
      <c r="A4" s="1147" t="s">
        <v>1456</v>
      </c>
      <c r="B4" s="1147"/>
      <c r="C4" s="37"/>
      <c r="D4" s="317"/>
      <c r="E4" s="317"/>
    </row>
    <row r="6" spans="1:6" ht="40.5" customHeight="1" x14ac:dyDescent="0.35">
      <c r="A6" s="1148" t="s">
        <v>938</v>
      </c>
      <c r="B6" s="1148"/>
      <c r="C6" s="1148"/>
      <c r="D6" s="1148"/>
      <c r="E6" s="1148"/>
      <c r="F6" s="1148"/>
    </row>
    <row r="8" spans="1:6" ht="42.75" customHeight="1" x14ac:dyDescent="0.35">
      <c r="A8" s="318" t="s">
        <v>102</v>
      </c>
      <c r="B8" s="318" t="s">
        <v>2</v>
      </c>
      <c r="C8" s="318" t="s">
        <v>365</v>
      </c>
      <c r="D8" s="318" t="s">
        <v>366</v>
      </c>
      <c r="E8" s="318" t="s">
        <v>367</v>
      </c>
      <c r="F8" s="318" t="s">
        <v>12</v>
      </c>
    </row>
    <row r="9" spans="1:6" ht="18.75" customHeight="1" x14ac:dyDescent="0.35">
      <c r="A9" s="311" t="s">
        <v>13</v>
      </c>
      <c r="B9" s="311" t="s">
        <v>63</v>
      </c>
      <c r="C9" s="331" t="s">
        <v>39</v>
      </c>
      <c r="D9" s="331" t="s">
        <v>40</v>
      </c>
      <c r="E9" s="331" t="s">
        <v>407</v>
      </c>
      <c r="F9" s="311" t="s">
        <v>148</v>
      </c>
    </row>
    <row r="10" spans="1:6" ht="24" customHeight="1" x14ac:dyDescent="0.35">
      <c r="A10" s="319">
        <v>1</v>
      </c>
      <c r="B10" s="320" t="s">
        <v>354</v>
      </c>
      <c r="C10" s="325"/>
      <c r="D10" s="132"/>
      <c r="E10" s="131"/>
      <c r="F10" s="131"/>
    </row>
    <row r="11" spans="1:6" ht="46.5" x14ac:dyDescent="0.35">
      <c r="A11" s="321"/>
      <c r="B11" s="322" t="s">
        <v>368</v>
      </c>
      <c r="C11" s="1138">
        <v>350</v>
      </c>
      <c r="D11" s="131">
        <v>378</v>
      </c>
      <c r="E11" s="1139">
        <v>1.08</v>
      </c>
      <c r="F11" s="131" t="s">
        <v>1679</v>
      </c>
    </row>
    <row r="12" spans="1:6" ht="31" x14ac:dyDescent="0.35">
      <c r="A12" s="321"/>
      <c r="B12" s="322" t="s">
        <v>369</v>
      </c>
      <c r="C12" s="1138">
        <v>60</v>
      </c>
      <c r="D12" s="131">
        <v>67</v>
      </c>
      <c r="E12" s="1139">
        <v>1.17</v>
      </c>
      <c r="F12" s="131" t="s">
        <v>1680</v>
      </c>
    </row>
    <row r="13" spans="1:6" ht="31" x14ac:dyDescent="0.35">
      <c r="A13" s="321"/>
      <c r="B13" s="322" t="s">
        <v>370</v>
      </c>
      <c r="C13" s="1140">
        <v>0</v>
      </c>
      <c r="D13" s="131">
        <v>0</v>
      </c>
      <c r="E13" s="131"/>
      <c r="F13" s="131"/>
    </row>
    <row r="14" spans="1:6" x14ac:dyDescent="0.35">
      <c r="A14" s="321"/>
      <c r="B14" s="322" t="s">
        <v>355</v>
      </c>
      <c r="C14" s="1140"/>
      <c r="D14" s="131"/>
      <c r="E14" s="131"/>
      <c r="F14" s="131"/>
    </row>
    <row r="15" spans="1:6" x14ac:dyDescent="0.35">
      <c r="A15" s="321"/>
      <c r="B15" s="322" t="s">
        <v>356</v>
      </c>
      <c r="C15" s="321">
        <v>594</v>
      </c>
      <c r="D15" s="131">
        <v>1771</v>
      </c>
      <c r="E15" s="1139">
        <v>2.98</v>
      </c>
      <c r="F15" s="131" t="s">
        <v>1681</v>
      </c>
    </row>
    <row r="16" spans="1:6" x14ac:dyDescent="0.35">
      <c r="A16" s="321"/>
      <c r="B16" s="322" t="s">
        <v>190</v>
      </c>
      <c r="C16" s="321"/>
      <c r="D16" s="131"/>
      <c r="E16" s="131"/>
      <c r="F16" s="131"/>
    </row>
    <row r="17" spans="1:6" x14ac:dyDescent="0.35">
      <c r="A17" s="321"/>
      <c r="B17" s="322" t="s">
        <v>357</v>
      </c>
      <c r="C17" s="321"/>
      <c r="D17" s="131"/>
      <c r="E17" s="131"/>
      <c r="F17" s="131"/>
    </row>
    <row r="18" spans="1:6" x14ac:dyDescent="0.35">
      <c r="A18" s="321"/>
      <c r="B18" s="322" t="s">
        <v>358</v>
      </c>
      <c r="C18" s="321"/>
      <c r="D18" s="131"/>
      <c r="E18" s="131"/>
      <c r="F18" s="131"/>
    </row>
    <row r="19" spans="1:6" x14ac:dyDescent="0.35">
      <c r="A19" s="321"/>
      <c r="B19" s="322" t="s">
        <v>292</v>
      </c>
      <c r="C19" s="321"/>
      <c r="D19" s="131"/>
      <c r="E19" s="131"/>
      <c r="F19" s="131"/>
    </row>
    <row r="20" spans="1:6" x14ac:dyDescent="0.35">
      <c r="A20" s="321"/>
      <c r="B20" s="322" t="s">
        <v>294</v>
      </c>
      <c r="C20" s="321"/>
      <c r="D20" s="131"/>
      <c r="E20" s="131"/>
      <c r="F20" s="131"/>
    </row>
    <row r="21" spans="1:6" x14ac:dyDescent="0.35">
      <c r="A21" s="321"/>
      <c r="B21" s="322" t="s">
        <v>359</v>
      </c>
      <c r="C21" s="321"/>
      <c r="D21" s="131"/>
      <c r="E21" s="131"/>
      <c r="F21" s="131"/>
    </row>
    <row r="22" spans="1:6" x14ac:dyDescent="0.35">
      <c r="A22" s="319">
        <v>2</v>
      </c>
      <c r="B22" s="320" t="s">
        <v>360</v>
      </c>
      <c r="C22" s="132"/>
      <c r="D22" s="131"/>
      <c r="E22" s="131"/>
      <c r="F22" s="131"/>
    </row>
    <row r="23" spans="1:6" x14ac:dyDescent="0.35">
      <c r="A23" s="321"/>
      <c r="B23" s="326" t="s">
        <v>371</v>
      </c>
      <c r="C23" s="321">
        <v>0</v>
      </c>
      <c r="D23" s="131">
        <v>0</v>
      </c>
      <c r="E23" s="131"/>
      <c r="F23" s="131"/>
    </row>
    <row r="24" spans="1:6" x14ac:dyDescent="0.35">
      <c r="A24" s="321"/>
      <c r="B24" s="326" t="s">
        <v>372</v>
      </c>
      <c r="C24" s="321">
        <v>0</v>
      </c>
      <c r="D24" s="131">
        <v>0</v>
      </c>
      <c r="E24" s="131"/>
      <c r="F24" s="131"/>
    </row>
    <row r="25" spans="1:6" x14ac:dyDescent="0.35">
      <c r="A25" s="321"/>
      <c r="B25" s="326" t="s">
        <v>373</v>
      </c>
      <c r="C25" s="321">
        <v>0</v>
      </c>
      <c r="D25" s="131">
        <v>0</v>
      </c>
      <c r="E25" s="131"/>
      <c r="F25" s="131"/>
    </row>
    <row r="26" spans="1:6" x14ac:dyDescent="0.35">
      <c r="A26" s="319">
        <v>3</v>
      </c>
      <c r="B26" s="320" t="s">
        <v>278</v>
      </c>
      <c r="C26" s="321"/>
      <c r="D26" s="131"/>
      <c r="E26" s="131"/>
      <c r="F26" s="131"/>
    </row>
    <row r="27" spans="1:6" x14ac:dyDescent="0.35">
      <c r="A27" s="319" t="s">
        <v>374</v>
      </c>
      <c r="B27" s="320" t="s">
        <v>361</v>
      </c>
      <c r="C27" s="321"/>
      <c r="D27" s="131"/>
      <c r="E27" s="131"/>
      <c r="F27" s="131"/>
    </row>
    <row r="28" spans="1:6" x14ac:dyDescent="0.35">
      <c r="A28" s="321"/>
      <c r="B28" s="326" t="s">
        <v>285</v>
      </c>
      <c r="C28" s="321">
        <v>1</v>
      </c>
      <c r="D28" s="131">
        <v>1</v>
      </c>
      <c r="E28" s="1139">
        <v>1</v>
      </c>
      <c r="F28" s="131"/>
    </row>
    <row r="29" spans="1:6" x14ac:dyDescent="0.35">
      <c r="A29" s="321"/>
      <c r="B29" s="326" t="s">
        <v>284</v>
      </c>
      <c r="C29" s="327"/>
      <c r="D29" s="131"/>
      <c r="E29" s="131"/>
      <c r="F29" s="131"/>
    </row>
    <row r="30" spans="1:6" x14ac:dyDescent="0.35">
      <c r="A30" s="321"/>
      <c r="B30" s="326" t="s">
        <v>375</v>
      </c>
      <c r="C30" s="327"/>
      <c r="D30" s="131"/>
      <c r="E30" s="131"/>
      <c r="F30" s="131"/>
    </row>
    <row r="31" spans="1:6" x14ac:dyDescent="0.35">
      <c r="A31" s="321"/>
      <c r="B31" s="326" t="s">
        <v>376</v>
      </c>
      <c r="C31" s="328">
        <v>1</v>
      </c>
      <c r="D31" s="131">
        <v>1</v>
      </c>
      <c r="E31" s="1139">
        <v>1</v>
      </c>
      <c r="F31" s="131"/>
    </row>
    <row r="32" spans="1:6" x14ac:dyDescent="0.35">
      <c r="A32" s="321"/>
      <c r="B32" s="326" t="s">
        <v>377</v>
      </c>
      <c r="C32" s="321"/>
      <c r="D32" s="131"/>
      <c r="E32" s="131"/>
      <c r="F32" s="131"/>
    </row>
    <row r="33" spans="1:6" x14ac:dyDescent="0.35">
      <c r="A33" s="321"/>
      <c r="B33" s="326" t="s">
        <v>378</v>
      </c>
      <c r="C33" s="321"/>
      <c r="D33" s="131"/>
      <c r="E33" s="131"/>
      <c r="F33" s="131"/>
    </row>
    <row r="34" spans="1:6" ht="31" x14ac:dyDescent="0.35">
      <c r="A34" s="321"/>
      <c r="B34" s="326" t="s">
        <v>379</v>
      </c>
      <c r="C34" s="321"/>
      <c r="D34" s="131"/>
      <c r="E34" s="131"/>
      <c r="F34" s="131"/>
    </row>
    <row r="35" spans="1:6" x14ac:dyDescent="0.35">
      <c r="A35" s="319" t="s">
        <v>380</v>
      </c>
      <c r="B35" s="320" t="s">
        <v>362</v>
      </c>
      <c r="C35" s="131"/>
      <c r="D35" s="131"/>
      <c r="E35" s="131"/>
      <c r="F35" s="131"/>
    </row>
    <row r="36" spans="1:6" x14ac:dyDescent="0.35">
      <c r="A36" s="321"/>
      <c r="B36" s="326" t="s">
        <v>290</v>
      </c>
      <c r="C36" s="131">
        <v>1</v>
      </c>
      <c r="D36" s="131">
        <v>1</v>
      </c>
      <c r="E36" s="1139">
        <v>1</v>
      </c>
      <c r="F36" s="131"/>
    </row>
    <row r="37" spans="1:6" x14ac:dyDescent="0.35">
      <c r="A37" s="321"/>
      <c r="B37" s="326" t="s">
        <v>381</v>
      </c>
      <c r="C37" s="131"/>
      <c r="D37" s="131"/>
      <c r="E37" s="131"/>
      <c r="F37" s="131"/>
    </row>
    <row r="38" spans="1:6" x14ac:dyDescent="0.35">
      <c r="A38" s="321"/>
      <c r="B38" s="326" t="s">
        <v>382</v>
      </c>
      <c r="C38" s="131"/>
      <c r="D38" s="131"/>
      <c r="E38" s="131"/>
      <c r="F38" s="131"/>
    </row>
    <row r="39" spans="1:6" x14ac:dyDescent="0.35">
      <c r="A39" s="321"/>
      <c r="B39" s="326" t="s">
        <v>383</v>
      </c>
      <c r="C39" s="131"/>
      <c r="D39" s="131"/>
      <c r="E39" s="131"/>
      <c r="F39" s="131"/>
    </row>
    <row r="40" spans="1:6" x14ac:dyDescent="0.35">
      <c r="A40" s="321"/>
      <c r="B40" s="326" t="s">
        <v>291</v>
      </c>
      <c r="C40" s="131"/>
      <c r="D40" s="131"/>
      <c r="E40" s="131"/>
      <c r="F40" s="131"/>
    </row>
    <row r="41" spans="1:6" x14ac:dyDescent="0.35">
      <c r="A41" s="321"/>
      <c r="B41" s="326" t="s">
        <v>384</v>
      </c>
      <c r="C41" s="131"/>
      <c r="D41" s="131"/>
      <c r="E41" s="131"/>
      <c r="F41" s="131"/>
    </row>
    <row r="42" spans="1:6" x14ac:dyDescent="0.35">
      <c r="A42" s="319">
        <v>5</v>
      </c>
      <c r="B42" s="320" t="s">
        <v>363</v>
      </c>
      <c r="C42" s="131"/>
      <c r="D42" s="131"/>
      <c r="E42" s="131"/>
      <c r="F42" s="131"/>
    </row>
    <row r="43" spans="1:6" x14ac:dyDescent="0.35">
      <c r="A43" s="321"/>
      <c r="B43" s="326" t="s">
        <v>385</v>
      </c>
      <c r="C43" s="321">
        <v>3</v>
      </c>
      <c r="D43" s="131">
        <v>4</v>
      </c>
      <c r="E43" s="1139">
        <v>1.33</v>
      </c>
      <c r="F43" s="131"/>
    </row>
    <row r="44" spans="1:6" ht="31" x14ac:dyDescent="0.35">
      <c r="A44" s="321"/>
      <c r="B44" s="326" t="s">
        <v>386</v>
      </c>
      <c r="C44" s="321"/>
      <c r="D44" s="131"/>
      <c r="E44" s="131"/>
      <c r="F44" s="131"/>
    </row>
    <row r="45" spans="1:6" x14ac:dyDescent="0.35">
      <c r="A45" s="321"/>
      <c r="B45" s="326" t="s">
        <v>387</v>
      </c>
      <c r="C45" s="321">
        <v>5</v>
      </c>
      <c r="D45" s="131">
        <v>6</v>
      </c>
      <c r="E45" s="1139">
        <v>1.2</v>
      </c>
      <c r="F45" s="131"/>
    </row>
    <row r="46" spans="1:6" ht="31" x14ac:dyDescent="0.35">
      <c r="A46" s="321"/>
      <c r="B46" s="326" t="s">
        <v>388</v>
      </c>
      <c r="C46" s="321">
        <v>5</v>
      </c>
      <c r="D46" s="131">
        <v>15</v>
      </c>
      <c r="E46" s="1139">
        <v>3</v>
      </c>
      <c r="F46" s="131"/>
    </row>
    <row r="47" spans="1:6" x14ac:dyDescent="0.35">
      <c r="A47" s="321"/>
      <c r="B47" s="326" t="s">
        <v>217</v>
      </c>
      <c r="C47" s="321"/>
      <c r="D47" s="131">
        <v>1</v>
      </c>
      <c r="E47" s="1139">
        <v>1</v>
      </c>
      <c r="F47" s="131" t="s">
        <v>1682</v>
      </c>
    </row>
    <row r="48" spans="1:6" x14ac:dyDescent="0.35">
      <c r="A48" s="321"/>
      <c r="B48" s="326" t="s">
        <v>389</v>
      </c>
      <c r="C48" s="321"/>
      <c r="D48" s="131"/>
      <c r="E48" s="131"/>
      <c r="F48" s="131"/>
    </row>
    <row r="49" spans="1:8" ht="31" x14ac:dyDescent="0.35">
      <c r="A49" s="321"/>
      <c r="B49" s="326" t="s">
        <v>390</v>
      </c>
      <c r="C49" s="328">
        <v>1</v>
      </c>
      <c r="D49" s="131">
        <v>0</v>
      </c>
      <c r="E49" s="1139">
        <v>0</v>
      </c>
      <c r="F49" s="131"/>
    </row>
    <row r="50" spans="1:8" x14ac:dyDescent="0.35">
      <c r="A50" s="321"/>
      <c r="B50" s="326" t="s">
        <v>391</v>
      </c>
      <c r="C50" s="321"/>
      <c r="D50" s="131"/>
      <c r="E50" s="131"/>
      <c r="F50" s="131"/>
    </row>
    <row r="51" spans="1:8" ht="30" x14ac:dyDescent="0.35">
      <c r="A51" s="319">
        <v>6</v>
      </c>
      <c r="B51" s="320" t="s">
        <v>364</v>
      </c>
      <c r="C51" s="321">
        <v>0</v>
      </c>
      <c r="D51" s="131">
        <v>0</v>
      </c>
      <c r="E51" s="131">
        <v>0</v>
      </c>
      <c r="F51" s="131"/>
    </row>
    <row r="52" spans="1:8" x14ac:dyDescent="0.35">
      <c r="A52" s="321"/>
      <c r="B52" s="326" t="s">
        <v>392</v>
      </c>
      <c r="C52" s="321"/>
      <c r="D52" s="131"/>
      <c r="E52" s="131"/>
      <c r="F52" s="131"/>
    </row>
    <row r="53" spans="1:8" x14ac:dyDescent="0.35">
      <c r="A53" s="321"/>
      <c r="B53" s="326" t="s">
        <v>393</v>
      </c>
      <c r="C53" s="321"/>
      <c r="D53" s="131"/>
      <c r="E53" s="131"/>
      <c r="F53" s="131"/>
    </row>
    <row r="54" spans="1:8" x14ac:dyDescent="0.35">
      <c r="A54" s="321"/>
      <c r="B54" s="326" t="s">
        <v>394</v>
      </c>
      <c r="C54" s="321"/>
      <c r="D54" s="131"/>
      <c r="E54" s="131"/>
      <c r="F54" s="131"/>
    </row>
    <row r="55" spans="1:8" x14ac:dyDescent="0.35">
      <c r="A55" s="321"/>
      <c r="B55" s="326" t="s">
        <v>395</v>
      </c>
      <c r="C55" s="321"/>
      <c r="D55" s="131"/>
      <c r="E55" s="131"/>
      <c r="F55" s="131"/>
    </row>
    <row r="56" spans="1:8" x14ac:dyDescent="0.35">
      <c r="A56" s="321"/>
      <c r="B56" s="326" t="s">
        <v>396</v>
      </c>
      <c r="C56" s="321"/>
      <c r="D56" s="131"/>
      <c r="E56" s="131"/>
      <c r="F56" s="131"/>
    </row>
    <row r="57" spans="1:8" x14ac:dyDescent="0.35">
      <c r="A57" s="321"/>
      <c r="B57" s="326" t="s">
        <v>397</v>
      </c>
      <c r="C57" s="321"/>
      <c r="D57" s="131"/>
      <c r="E57" s="131"/>
      <c r="F57" s="131"/>
    </row>
    <row r="58" spans="1:8" x14ac:dyDescent="0.35">
      <c r="A58" s="319">
        <v>7</v>
      </c>
      <c r="B58" s="323" t="s">
        <v>398</v>
      </c>
      <c r="C58" s="321"/>
      <c r="D58" s="131"/>
      <c r="E58" s="131"/>
      <c r="F58" s="131"/>
    </row>
    <row r="59" spans="1:8" ht="62" x14ac:dyDescent="0.35">
      <c r="A59" s="321" t="s">
        <v>399</v>
      </c>
      <c r="B59" s="329" t="s">
        <v>400</v>
      </c>
      <c r="C59" s="321"/>
      <c r="D59" s="131"/>
      <c r="E59" s="131"/>
      <c r="F59" s="131"/>
    </row>
    <row r="60" spans="1:8" x14ac:dyDescent="0.35">
      <c r="A60" s="321" t="s">
        <v>401</v>
      </c>
      <c r="B60" s="329" t="s">
        <v>402</v>
      </c>
      <c r="C60" s="131"/>
      <c r="D60" s="131"/>
      <c r="E60" s="131"/>
      <c r="F60" s="131"/>
    </row>
    <row r="61" spans="1:8" ht="46.5" x14ac:dyDescent="0.35">
      <c r="A61" s="321" t="s">
        <v>403</v>
      </c>
      <c r="B61" s="329" t="s">
        <v>404</v>
      </c>
      <c r="C61" s="131"/>
      <c r="D61" s="131"/>
      <c r="E61" s="131"/>
      <c r="F61" s="131"/>
    </row>
    <row r="62" spans="1:8" ht="46.5" x14ac:dyDescent="0.35">
      <c r="A62" s="321" t="s">
        <v>405</v>
      </c>
      <c r="B62" s="329" t="s">
        <v>406</v>
      </c>
      <c r="C62" s="131"/>
      <c r="D62" s="131"/>
      <c r="E62" s="131"/>
      <c r="F62" s="131"/>
    </row>
    <row r="63" spans="1:8" x14ac:dyDescent="0.35">
      <c r="A63" s="194"/>
      <c r="B63" s="330"/>
    </row>
    <row r="64" spans="1:8" x14ac:dyDescent="0.35">
      <c r="A64" s="194"/>
      <c r="B64" s="5"/>
      <c r="C64" s="8"/>
      <c r="D64" s="1149" t="s">
        <v>435</v>
      </c>
      <c r="E64" s="1149"/>
      <c r="F64" s="1149"/>
      <c r="G64" s="889"/>
      <c r="H64" s="889"/>
    </row>
    <row r="65" spans="1:8" ht="15.75" customHeight="1" x14ac:dyDescent="0.35">
      <c r="A65" s="194"/>
      <c r="B65" s="890" t="s">
        <v>23</v>
      </c>
      <c r="C65" s="87"/>
      <c r="D65" s="1143" t="s">
        <v>953</v>
      </c>
      <c r="E65" s="1143"/>
      <c r="F65" s="1143"/>
      <c r="G65" s="891"/>
      <c r="H65" s="891"/>
    </row>
    <row r="66" spans="1:8" ht="15.75" customHeight="1" x14ac:dyDescent="0.35">
      <c r="A66" s="194"/>
      <c r="B66" s="901" t="s">
        <v>954</v>
      </c>
      <c r="C66" s="903"/>
      <c r="D66" s="1144" t="s">
        <v>954</v>
      </c>
      <c r="E66" s="1144"/>
      <c r="F66" s="1144"/>
      <c r="G66" s="901"/>
      <c r="H66" s="901"/>
    </row>
    <row r="67" spans="1:8" x14ac:dyDescent="0.35">
      <c r="A67" s="194"/>
      <c r="B67" s="330"/>
    </row>
  </sheetData>
  <mergeCells count="8">
    <mergeCell ref="D65:F65"/>
    <mergeCell ref="D66:F66"/>
    <mergeCell ref="A1:B1"/>
    <mergeCell ref="A2:B2"/>
    <mergeCell ref="A3:B3"/>
    <mergeCell ref="A4:B4"/>
    <mergeCell ref="A6:F6"/>
    <mergeCell ref="D64:F64"/>
  </mergeCell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J40"/>
  <sheetViews>
    <sheetView topLeftCell="A17" workbookViewId="0">
      <selection activeCell="J11" sqref="J11"/>
    </sheetView>
  </sheetViews>
  <sheetFormatPr defaultColWidth="9" defaultRowHeight="15.5" outlineLevelCol="1" x14ac:dyDescent="0.35"/>
  <cols>
    <col min="1" max="1" width="4.6328125" style="194" customWidth="1"/>
    <col min="2" max="2" width="36.6328125" style="37" customWidth="1"/>
    <col min="3" max="3" width="16.6328125" style="37" customWidth="1"/>
    <col min="4" max="4" width="25.453125" style="37" customWidth="1"/>
    <col min="5" max="6" width="7.6328125" style="37" customWidth="1" outlineLevel="1"/>
    <col min="7" max="7" width="9.6328125" style="37" customWidth="1" outlineLevel="1"/>
    <col min="8" max="8" width="12.453125" style="37" customWidth="1"/>
    <col min="9" max="9" width="18.453125" style="12" customWidth="1"/>
    <col min="10" max="10" width="57.453125" style="12" bestFit="1" customWidth="1"/>
    <col min="11" max="16384" width="9" style="12"/>
  </cols>
  <sheetData>
    <row r="1" spans="1:10" x14ac:dyDescent="0.35">
      <c r="A1" s="19"/>
      <c r="B1" s="1145" t="s">
        <v>0</v>
      </c>
      <c r="C1" s="1145"/>
      <c r="D1" s="250"/>
      <c r="I1" s="84" t="s">
        <v>528</v>
      </c>
    </row>
    <row r="2" spans="1:10" ht="14.25" customHeight="1" x14ac:dyDescent="0.35">
      <c r="A2" s="19"/>
      <c r="B2" s="1146" t="s">
        <v>949</v>
      </c>
      <c r="C2" s="1146"/>
      <c r="D2" s="324"/>
      <c r="E2" s="1220"/>
      <c r="F2" s="1220"/>
      <c r="G2" s="1220"/>
      <c r="H2" s="1220"/>
      <c r="I2" s="1220"/>
    </row>
    <row r="3" spans="1:10" ht="14.25" customHeight="1" x14ac:dyDescent="0.35">
      <c r="A3" s="87"/>
      <c r="B3" s="87"/>
      <c r="C3" s="897"/>
      <c r="D3" s="324"/>
      <c r="E3" s="193"/>
      <c r="F3" s="193"/>
      <c r="G3" s="193"/>
      <c r="H3" s="193"/>
      <c r="I3" s="193"/>
    </row>
    <row r="4" spans="1:10" ht="14.25" customHeight="1" x14ac:dyDescent="0.35">
      <c r="A4" s="87"/>
      <c r="B4" s="1146" t="s">
        <v>952</v>
      </c>
      <c r="C4" s="1146"/>
      <c r="D4" s="324"/>
      <c r="E4" s="193"/>
      <c r="F4" s="193"/>
      <c r="G4" s="193"/>
      <c r="H4" s="193"/>
      <c r="I4" s="193"/>
    </row>
    <row r="5" spans="1:10" ht="14.25" customHeight="1" x14ac:dyDescent="0.35">
      <c r="A5" s="87"/>
      <c r="B5" s="87"/>
      <c r="C5" s="87"/>
      <c r="D5" s="324"/>
      <c r="E5" s="193"/>
      <c r="F5" s="193"/>
      <c r="G5" s="193"/>
      <c r="H5" s="193"/>
      <c r="I5" s="193"/>
    </row>
    <row r="6" spans="1:10" ht="30" customHeight="1" x14ac:dyDescent="0.35">
      <c r="A6" s="1220" t="s">
        <v>526</v>
      </c>
      <c r="B6" s="1220"/>
      <c r="C6" s="1220"/>
      <c r="D6" s="1220"/>
      <c r="E6" s="1220"/>
      <c r="F6" s="1220"/>
      <c r="G6" s="1220"/>
      <c r="H6" s="1220"/>
      <c r="I6" s="1220"/>
    </row>
    <row r="7" spans="1:10" x14ac:dyDescent="0.35">
      <c r="A7" s="1323" t="s">
        <v>517</v>
      </c>
      <c r="B7" s="1323"/>
      <c r="C7" s="1323"/>
      <c r="D7" s="1323"/>
      <c r="E7" s="1323"/>
      <c r="F7" s="1323"/>
      <c r="G7" s="1323"/>
      <c r="H7" s="1323"/>
      <c r="I7" s="1323"/>
    </row>
    <row r="8" spans="1:10" x14ac:dyDescent="0.35">
      <c r="A8" s="26"/>
      <c r="B8" s="26"/>
      <c r="C8" s="26"/>
      <c r="D8" s="26"/>
      <c r="E8" s="26"/>
      <c r="F8" s="26"/>
      <c r="G8" s="26"/>
      <c r="H8" s="26"/>
      <c r="I8" s="341" t="s">
        <v>83</v>
      </c>
    </row>
    <row r="9" spans="1:10" ht="38.25" customHeight="1" x14ac:dyDescent="0.35">
      <c r="A9" s="199" t="s">
        <v>1</v>
      </c>
      <c r="B9" s="199" t="s">
        <v>92</v>
      </c>
      <c r="C9" s="199" t="s">
        <v>162</v>
      </c>
      <c r="D9" s="199" t="s">
        <v>163</v>
      </c>
      <c r="E9" s="199" t="s">
        <v>3</v>
      </c>
      <c r="F9" s="199" t="s">
        <v>28</v>
      </c>
      <c r="G9" s="199" t="s">
        <v>93</v>
      </c>
      <c r="H9" s="199" t="s">
        <v>94</v>
      </c>
      <c r="I9" s="199" t="s">
        <v>12</v>
      </c>
    </row>
    <row r="10" spans="1:10" ht="59.25" customHeight="1" x14ac:dyDescent="0.35">
      <c r="A10" s="457" t="s">
        <v>15</v>
      </c>
      <c r="B10" s="458" t="s">
        <v>520</v>
      </c>
      <c r="C10" s="457"/>
      <c r="D10" s="457"/>
      <c r="E10" s="457"/>
      <c r="F10" s="457"/>
      <c r="G10" s="457"/>
      <c r="H10" s="457"/>
      <c r="I10" s="457"/>
    </row>
    <row r="11" spans="1:10" ht="25.5" customHeight="1" x14ac:dyDescent="0.35">
      <c r="A11" s="319"/>
      <c r="B11" s="459" t="s">
        <v>1478</v>
      </c>
      <c r="C11" s="131" t="s">
        <v>1479</v>
      </c>
      <c r="D11" s="131" t="s">
        <v>1480</v>
      </c>
      <c r="E11" s="460" t="s">
        <v>1481</v>
      </c>
      <c r="F11" s="460">
        <v>10</v>
      </c>
      <c r="G11" s="460">
        <v>30</v>
      </c>
      <c r="H11" s="461">
        <v>300</v>
      </c>
      <c r="I11" s="460"/>
      <c r="J11" s="260"/>
    </row>
    <row r="12" spans="1:10" x14ac:dyDescent="0.35">
      <c r="A12" s="319"/>
      <c r="B12" s="131"/>
      <c r="C12" s="131"/>
      <c r="D12" s="131"/>
      <c r="E12" s="460"/>
      <c r="F12" s="460"/>
      <c r="G12" s="460"/>
      <c r="H12" s="461"/>
      <c r="I12" s="460"/>
    </row>
    <row r="13" spans="1:10" ht="22.4" customHeight="1" x14ac:dyDescent="0.35">
      <c r="A13" s="319"/>
      <c r="B13" s="131"/>
      <c r="C13" s="131"/>
      <c r="D13" s="131"/>
      <c r="E13" s="460"/>
      <c r="F13" s="460"/>
      <c r="G13" s="460"/>
      <c r="H13" s="462"/>
      <c r="I13" s="460"/>
    </row>
    <row r="14" spans="1:10" ht="22.4" customHeight="1" x14ac:dyDescent="0.35">
      <c r="A14" s="319"/>
      <c r="B14" s="131"/>
      <c r="C14" s="131"/>
      <c r="D14" s="131"/>
      <c r="E14" s="460"/>
      <c r="F14" s="460"/>
      <c r="G14" s="460"/>
      <c r="H14" s="462"/>
      <c r="I14" s="460"/>
    </row>
    <row r="15" spans="1:10" ht="29.25" customHeight="1" x14ac:dyDescent="0.35">
      <c r="A15" s="319"/>
      <c r="B15" s="459"/>
      <c r="C15" s="131"/>
      <c r="D15" s="131"/>
      <c r="E15" s="460"/>
      <c r="F15" s="460"/>
      <c r="G15" s="460"/>
      <c r="H15" s="461"/>
      <c r="I15" s="460"/>
      <c r="J15" s="260"/>
    </row>
    <row r="16" spans="1:10" ht="22.4" customHeight="1" x14ac:dyDescent="0.35">
      <c r="A16" s="321"/>
      <c r="B16" s="131"/>
      <c r="C16" s="131"/>
      <c r="D16" s="131"/>
      <c r="E16" s="460"/>
      <c r="F16" s="460"/>
      <c r="G16" s="463"/>
      <c r="H16" s="462"/>
      <c r="I16" s="460"/>
    </row>
    <row r="17" spans="1:9" ht="37.4" customHeight="1" x14ac:dyDescent="0.35">
      <c r="A17" s="321"/>
      <c r="B17" s="333"/>
      <c r="C17" s="131"/>
      <c r="D17" s="131"/>
      <c r="E17" s="460"/>
      <c r="F17" s="460"/>
      <c r="G17" s="463"/>
      <c r="H17" s="462"/>
      <c r="I17" s="460"/>
    </row>
    <row r="18" spans="1:9" s="466" customFormat="1" ht="90" x14ac:dyDescent="0.35">
      <c r="A18" s="457" t="s">
        <v>22</v>
      </c>
      <c r="B18" s="458" t="s">
        <v>519</v>
      </c>
      <c r="C18" s="457"/>
      <c r="D18" s="457"/>
      <c r="E18" s="457"/>
      <c r="F18" s="457"/>
      <c r="G18" s="457"/>
      <c r="H18" s="457"/>
      <c r="I18" s="457"/>
    </row>
    <row r="19" spans="1:9" s="19" customFormat="1" ht="22.4" customHeight="1" x14ac:dyDescent="0.35">
      <c r="A19" s="319"/>
      <c r="B19" s="132"/>
      <c r="C19" s="131"/>
      <c r="D19" s="131"/>
      <c r="E19" s="467"/>
      <c r="F19" s="467"/>
      <c r="G19" s="467"/>
      <c r="H19" s="468">
        <f>SUM(H20:H20)</f>
        <v>0</v>
      </c>
      <c r="I19" s="131"/>
    </row>
    <row r="20" spans="1:9" s="19" customFormat="1" ht="22.4" customHeight="1" x14ac:dyDescent="0.35">
      <c r="A20" s="321"/>
      <c r="B20" s="131"/>
      <c r="C20" s="131"/>
      <c r="D20" s="131"/>
      <c r="E20" s="467"/>
      <c r="F20" s="467"/>
      <c r="G20" s="467"/>
      <c r="H20" s="469"/>
      <c r="I20" s="131"/>
    </row>
    <row r="21" spans="1:9" s="19" customFormat="1" ht="22.4" customHeight="1" x14ac:dyDescent="0.35">
      <c r="A21" s="321"/>
      <c r="B21" s="131"/>
      <c r="C21" s="131"/>
      <c r="D21" s="131"/>
      <c r="E21" s="467"/>
      <c r="F21" s="467"/>
      <c r="G21" s="467"/>
      <c r="H21" s="469"/>
      <c r="I21" s="131"/>
    </row>
    <row r="22" spans="1:9" s="19" customFormat="1" ht="22.4" customHeight="1" x14ac:dyDescent="0.35">
      <c r="A22" s="321"/>
      <c r="B22" s="131"/>
      <c r="C22" s="131"/>
      <c r="D22" s="131"/>
      <c r="E22" s="467"/>
      <c r="F22" s="467"/>
      <c r="G22" s="467"/>
      <c r="H22" s="469"/>
      <c r="I22" s="131"/>
    </row>
    <row r="23" spans="1:9" s="19" customFormat="1" ht="22.4" customHeight="1" x14ac:dyDescent="0.35">
      <c r="A23" s="321"/>
      <c r="B23" s="131"/>
      <c r="C23" s="131"/>
      <c r="D23" s="131"/>
      <c r="E23" s="467"/>
      <c r="F23" s="467"/>
      <c r="G23" s="467"/>
      <c r="H23" s="469"/>
      <c r="I23" s="131"/>
    </row>
    <row r="24" spans="1:9" ht="60" x14ac:dyDescent="0.35">
      <c r="A24" s="319" t="s">
        <v>29</v>
      </c>
      <c r="B24" s="459" t="s">
        <v>522</v>
      </c>
      <c r="C24" s="131"/>
      <c r="D24" s="131"/>
      <c r="E24" s="460"/>
      <c r="F24" s="460"/>
      <c r="G24" s="460"/>
      <c r="H24" s="461"/>
      <c r="I24" s="460"/>
    </row>
    <row r="25" spans="1:9" ht="54" customHeight="1" x14ac:dyDescent="0.35">
      <c r="A25" s="321"/>
      <c r="B25" s="333"/>
      <c r="C25" s="131"/>
      <c r="D25" s="131"/>
      <c r="E25" s="460"/>
      <c r="F25" s="460"/>
      <c r="G25" s="465"/>
      <c r="H25" s="462"/>
      <c r="I25" s="460"/>
    </row>
    <row r="26" spans="1:9" ht="54" customHeight="1" x14ac:dyDescent="0.35">
      <c r="A26" s="321"/>
      <c r="B26" s="131"/>
      <c r="C26" s="131"/>
      <c r="D26" s="131"/>
      <c r="E26" s="460"/>
      <c r="F26" s="460"/>
      <c r="G26" s="465"/>
      <c r="H26" s="462"/>
      <c r="I26" s="460"/>
    </row>
    <row r="27" spans="1:9" ht="39" customHeight="1" x14ac:dyDescent="0.35">
      <c r="A27" s="319"/>
      <c r="B27" s="459"/>
      <c r="C27" s="131"/>
      <c r="D27" s="131"/>
      <c r="E27" s="460"/>
      <c r="F27" s="460"/>
      <c r="G27" s="460"/>
      <c r="H27" s="462"/>
      <c r="I27" s="460"/>
    </row>
    <row r="28" spans="1:9" s="466" customFormat="1" ht="30" x14ac:dyDescent="0.35">
      <c r="A28" s="457" t="s">
        <v>100</v>
      </c>
      <c r="B28" s="458" t="s">
        <v>521</v>
      </c>
      <c r="C28" s="457"/>
      <c r="D28" s="457"/>
      <c r="E28" s="457"/>
      <c r="F28" s="457"/>
      <c r="G28" s="457"/>
      <c r="H28" s="457"/>
      <c r="I28" s="457"/>
    </row>
    <row r="29" spans="1:9" s="19" customFormat="1" ht="42" customHeight="1" x14ac:dyDescent="0.35">
      <c r="A29" s="199"/>
      <c r="B29" s="198"/>
      <c r="C29" s="199"/>
      <c r="D29" s="199"/>
      <c r="E29" s="199"/>
      <c r="F29" s="199"/>
      <c r="G29" s="199"/>
      <c r="H29" s="199"/>
      <c r="I29" s="199"/>
    </row>
    <row r="30" spans="1:9" s="19" customFormat="1" ht="42" customHeight="1" x14ac:dyDescent="0.35">
      <c r="A30" s="199"/>
      <c r="B30" s="198"/>
      <c r="C30" s="199"/>
      <c r="D30" s="199"/>
      <c r="E30" s="199"/>
      <c r="F30" s="199"/>
      <c r="G30" s="199"/>
      <c r="H30" s="199"/>
      <c r="I30" s="199"/>
    </row>
    <row r="31" spans="1:9" s="19" customFormat="1" ht="42" customHeight="1" x14ac:dyDescent="0.35">
      <c r="A31" s="199"/>
      <c r="B31" s="198"/>
      <c r="C31" s="199"/>
      <c r="D31" s="199"/>
      <c r="E31" s="199"/>
      <c r="F31" s="199"/>
      <c r="G31" s="199"/>
      <c r="H31" s="199"/>
      <c r="I31" s="199"/>
    </row>
    <row r="32" spans="1:9" ht="22.4" customHeight="1" x14ac:dyDescent="0.35">
      <c r="A32" s="319" t="s">
        <v>523</v>
      </c>
      <c r="B32" s="132" t="s">
        <v>524</v>
      </c>
      <c r="C32" s="131"/>
      <c r="D32" s="131"/>
      <c r="E32" s="464"/>
      <c r="F32" s="464"/>
      <c r="G32" s="465"/>
      <c r="H32" s="462"/>
      <c r="I32" s="460"/>
    </row>
    <row r="33" spans="1:9" s="19" customFormat="1" ht="22.4" customHeight="1" x14ac:dyDescent="0.35">
      <c r="A33" s="311"/>
      <c r="B33" s="310"/>
      <c r="C33" s="310"/>
      <c r="D33" s="310"/>
      <c r="E33" s="310"/>
      <c r="F33" s="310"/>
      <c r="G33" s="310"/>
      <c r="H33" s="469"/>
      <c r="I33" s="131"/>
    </row>
    <row r="34" spans="1:9" ht="18" customHeight="1" x14ac:dyDescent="0.35">
      <c r="A34" s="1196"/>
      <c r="B34" s="1196"/>
      <c r="C34" s="342"/>
      <c r="D34" s="342"/>
      <c r="E34" s="310"/>
      <c r="F34" s="310"/>
      <c r="G34" s="310"/>
      <c r="H34" s="468"/>
      <c r="I34" s="131"/>
    </row>
    <row r="35" spans="1:9" x14ac:dyDescent="0.35">
      <c r="I35" s="341"/>
    </row>
    <row r="36" spans="1:9" x14ac:dyDescent="0.35">
      <c r="A36" s="12"/>
      <c r="C36" s="664"/>
      <c r="D36" s="664"/>
      <c r="E36" s="1149" t="s">
        <v>435</v>
      </c>
      <c r="F36" s="1149"/>
      <c r="G36" s="1149"/>
      <c r="H36" s="1149"/>
      <c r="I36" s="1149"/>
    </row>
    <row r="37" spans="1:9" x14ac:dyDescent="0.35">
      <c r="A37" s="12"/>
      <c r="B37" s="890" t="s">
        <v>23</v>
      </c>
      <c r="D37" s="664"/>
      <c r="E37" s="1143" t="s">
        <v>953</v>
      </c>
      <c r="F37" s="1143"/>
      <c r="G37" s="1143"/>
      <c r="H37" s="1143"/>
      <c r="I37" s="1143"/>
    </row>
    <row r="38" spans="1:9" x14ac:dyDescent="0.35">
      <c r="A38" s="12"/>
      <c r="B38" s="901" t="s">
        <v>954</v>
      </c>
      <c r="C38" s="12"/>
      <c r="D38" s="664"/>
      <c r="E38" s="1144" t="s">
        <v>954</v>
      </c>
      <c r="F38" s="1144"/>
      <c r="G38" s="1144"/>
      <c r="H38" s="1144"/>
      <c r="I38" s="1144"/>
    </row>
    <row r="40" spans="1:9" ht="13.5" customHeight="1" x14ac:dyDescent="0.35">
      <c r="G40" s="1220"/>
      <c r="H40" s="1220"/>
      <c r="I40" s="1220"/>
    </row>
  </sheetData>
  <mergeCells count="11">
    <mergeCell ref="G40:I40"/>
    <mergeCell ref="E2:I2"/>
    <mergeCell ref="A6:I6"/>
    <mergeCell ref="A7:I7"/>
    <mergeCell ref="A34:B34"/>
    <mergeCell ref="E38:I38"/>
    <mergeCell ref="B1:C1"/>
    <mergeCell ref="B2:C2"/>
    <mergeCell ref="B4:C4"/>
    <mergeCell ref="E36:I36"/>
    <mergeCell ref="E37:I37"/>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I59"/>
  <sheetViews>
    <sheetView topLeftCell="A28" zoomScale="86" zoomScaleNormal="86" workbookViewId="0">
      <selection activeCell="Q43" sqref="Q43"/>
    </sheetView>
  </sheetViews>
  <sheetFormatPr defaultColWidth="9" defaultRowHeight="13" x14ac:dyDescent="0.35"/>
  <cols>
    <col min="1" max="1" width="5.6328125" style="9" customWidth="1"/>
    <col min="2" max="2" width="43.453125" style="9" customWidth="1"/>
    <col min="3" max="3" width="28" style="9" customWidth="1"/>
    <col min="4" max="8" width="13.6328125" style="137" customWidth="1"/>
    <col min="9" max="9" width="17.453125" style="9" customWidth="1"/>
    <col min="10" max="16384" width="9" style="9"/>
  </cols>
  <sheetData>
    <row r="1" spans="1:9" ht="15.5" x14ac:dyDescent="0.35">
      <c r="A1" s="12"/>
      <c r="B1" s="1145" t="s">
        <v>0</v>
      </c>
      <c r="C1" s="1145"/>
      <c r="D1" s="134"/>
      <c r="E1" s="134"/>
      <c r="F1" s="134"/>
      <c r="G1" s="134"/>
      <c r="H1" s="134"/>
      <c r="I1" s="84" t="s">
        <v>533</v>
      </c>
    </row>
    <row r="2" spans="1:9" ht="15.5" x14ac:dyDescent="0.35">
      <c r="A2" s="194"/>
      <c r="B2" s="1146" t="s">
        <v>949</v>
      </c>
      <c r="C2" s="1146"/>
      <c r="D2" s="134"/>
      <c r="E2" s="134"/>
      <c r="F2" s="134"/>
      <c r="G2" s="134"/>
      <c r="H2" s="134"/>
      <c r="I2" s="84"/>
    </row>
    <row r="3" spans="1:9" ht="18" x14ac:dyDescent="0.35">
      <c r="A3" s="194"/>
      <c r="B3" s="87"/>
      <c r="C3" s="897"/>
      <c r="D3" s="134"/>
      <c r="E3" s="134"/>
      <c r="F3" s="134"/>
      <c r="G3" s="134"/>
      <c r="H3" s="134"/>
      <c r="I3" s="84"/>
    </row>
    <row r="4" spans="1:9" ht="15.5" x14ac:dyDescent="0.35">
      <c r="A4" s="194"/>
      <c r="B4" s="1146" t="s">
        <v>1468</v>
      </c>
      <c r="C4" s="1146"/>
      <c r="D4" s="134"/>
      <c r="E4" s="134"/>
      <c r="F4" s="134"/>
      <c r="G4" s="134"/>
      <c r="H4" s="134"/>
      <c r="I4" s="84"/>
    </row>
    <row r="5" spans="1:9" ht="15.5" x14ac:dyDescent="0.35">
      <c r="A5" s="1324"/>
      <c r="B5" s="1324"/>
      <c r="C5" s="37"/>
      <c r="D5" s="134"/>
      <c r="E5" s="134"/>
      <c r="F5" s="134"/>
      <c r="G5" s="134"/>
      <c r="H5" s="134"/>
      <c r="I5" s="12"/>
    </row>
    <row r="6" spans="1:9" ht="17.5" x14ac:dyDescent="0.35">
      <c r="A6" s="1198" t="s">
        <v>1491</v>
      </c>
      <c r="B6" s="1198"/>
      <c r="C6" s="1198"/>
      <c r="D6" s="1198"/>
      <c r="E6" s="1198"/>
      <c r="F6" s="1198"/>
      <c r="G6" s="1198"/>
      <c r="H6" s="1198"/>
      <c r="I6" s="1198"/>
    </row>
    <row r="7" spans="1:9" ht="17.5" x14ac:dyDescent="0.35">
      <c r="A7" s="1200" t="s">
        <v>247</v>
      </c>
      <c r="B7" s="1200"/>
      <c r="C7" s="1200"/>
      <c r="D7" s="1200"/>
      <c r="E7" s="1200"/>
      <c r="F7" s="1200"/>
      <c r="G7" s="1200"/>
      <c r="H7" s="1200"/>
      <c r="I7" s="1200"/>
    </row>
    <row r="8" spans="1:9" x14ac:dyDescent="0.35">
      <c r="A8" s="11"/>
      <c r="B8" s="11"/>
      <c r="C8" s="11"/>
      <c r="D8" s="135"/>
      <c r="E8" s="135"/>
      <c r="F8" s="135"/>
      <c r="G8" s="135"/>
      <c r="H8" s="135"/>
      <c r="I8" s="82"/>
    </row>
    <row r="9" spans="1:9" ht="27" customHeight="1" x14ac:dyDescent="0.35">
      <c r="A9" s="1325" t="s">
        <v>1</v>
      </c>
      <c r="B9" s="1325" t="s">
        <v>195</v>
      </c>
      <c r="C9" s="1325" t="s">
        <v>97</v>
      </c>
      <c r="D9" s="1326" t="s">
        <v>75</v>
      </c>
      <c r="E9" s="1327" t="s">
        <v>202</v>
      </c>
      <c r="F9" s="1328"/>
      <c r="G9" s="1328"/>
      <c r="H9" s="1329"/>
      <c r="I9" s="138" t="s">
        <v>12</v>
      </c>
    </row>
    <row r="10" spans="1:9" ht="110.25" customHeight="1" x14ac:dyDescent="0.35">
      <c r="A10" s="1325"/>
      <c r="B10" s="1325"/>
      <c r="C10" s="1325"/>
      <c r="D10" s="1326"/>
      <c r="E10" s="591" t="s">
        <v>185</v>
      </c>
      <c r="F10" s="591" t="s">
        <v>186</v>
      </c>
      <c r="G10" s="591" t="s">
        <v>743</v>
      </c>
      <c r="H10" s="591" t="s">
        <v>744</v>
      </c>
      <c r="I10" s="138"/>
    </row>
    <row r="11" spans="1:9" ht="26.25" customHeight="1" x14ac:dyDescent="0.35">
      <c r="A11" s="138" t="s">
        <v>13</v>
      </c>
      <c r="B11" s="138" t="s">
        <v>63</v>
      </c>
      <c r="C11" s="138" t="s">
        <v>148</v>
      </c>
      <c r="D11" s="589" t="s">
        <v>742</v>
      </c>
      <c r="E11" s="589" t="s">
        <v>40</v>
      </c>
      <c r="F11" s="589" t="s">
        <v>41</v>
      </c>
      <c r="G11" s="589" t="s">
        <v>42</v>
      </c>
      <c r="H11" s="589" t="s">
        <v>43</v>
      </c>
      <c r="I11" s="590" t="s">
        <v>192</v>
      </c>
    </row>
    <row r="12" spans="1:9" ht="62.25" customHeight="1" x14ac:dyDescent="0.35">
      <c r="A12" s="152" t="s">
        <v>15</v>
      </c>
      <c r="B12" s="153" t="s">
        <v>193</v>
      </c>
      <c r="C12" s="152"/>
      <c r="D12" s="154"/>
      <c r="E12" s="154"/>
      <c r="F12" s="154"/>
      <c r="G12" s="154"/>
      <c r="H12" s="154"/>
      <c r="I12" s="152"/>
    </row>
    <row r="13" spans="1:9" ht="21.9" customHeight="1" x14ac:dyDescent="0.35">
      <c r="A13" s="140" t="s">
        <v>17</v>
      </c>
      <c r="B13" s="141" t="s">
        <v>98</v>
      </c>
      <c r="C13" s="141"/>
      <c r="D13" s="139"/>
      <c r="E13" s="139"/>
      <c r="F13" s="139"/>
      <c r="G13" s="139"/>
      <c r="H13" s="139"/>
      <c r="I13" s="142"/>
    </row>
    <row r="14" spans="1:9" ht="21.9" customHeight="1" x14ac:dyDescent="0.35">
      <c r="A14" s="140"/>
      <c r="B14" s="141"/>
      <c r="C14" s="141"/>
      <c r="D14" s="139"/>
      <c r="E14" s="139"/>
      <c r="F14" s="139"/>
      <c r="G14" s="139"/>
      <c r="H14" s="139"/>
      <c r="I14" s="142"/>
    </row>
    <row r="15" spans="1:9" ht="21.9" customHeight="1" x14ac:dyDescent="0.35">
      <c r="A15" s="140"/>
      <c r="B15" s="141"/>
      <c r="C15" s="141"/>
      <c r="D15" s="139"/>
      <c r="E15" s="139"/>
      <c r="F15" s="139"/>
      <c r="G15" s="139"/>
      <c r="H15" s="139"/>
      <c r="I15" s="142"/>
    </row>
    <row r="16" spans="1:9" ht="21.9" customHeight="1" x14ac:dyDescent="0.35">
      <c r="A16" s="140" t="s">
        <v>19</v>
      </c>
      <c r="B16" s="141" t="s">
        <v>99</v>
      </c>
      <c r="C16" s="141"/>
      <c r="D16" s="139"/>
      <c r="E16" s="139"/>
      <c r="F16" s="139"/>
      <c r="G16" s="139"/>
      <c r="H16" s="139"/>
      <c r="I16" s="142"/>
    </row>
    <row r="17" spans="1:9" ht="21.9" customHeight="1" x14ac:dyDescent="0.35">
      <c r="A17" s="140"/>
      <c r="B17" s="149" t="s">
        <v>1502</v>
      </c>
      <c r="C17" s="141" t="s">
        <v>1425</v>
      </c>
      <c r="D17" s="139"/>
      <c r="E17" s="139"/>
      <c r="F17" s="139">
        <v>350000000</v>
      </c>
      <c r="G17" s="139"/>
      <c r="H17" s="139"/>
      <c r="I17" s="142"/>
    </row>
    <row r="18" spans="1:9" ht="21.9" customHeight="1" x14ac:dyDescent="0.35">
      <c r="A18" s="140"/>
      <c r="B18" s="141"/>
      <c r="C18" s="141"/>
      <c r="D18" s="139"/>
      <c r="E18" s="139"/>
      <c r="F18" s="139"/>
      <c r="G18" s="139"/>
      <c r="H18" s="139"/>
      <c r="I18" s="142"/>
    </row>
    <row r="19" spans="1:9" ht="21.9" customHeight="1" x14ac:dyDescent="0.35">
      <c r="A19" s="140" t="s">
        <v>20</v>
      </c>
      <c r="B19" s="141" t="s">
        <v>194</v>
      </c>
      <c r="C19" s="141"/>
      <c r="D19" s="139"/>
      <c r="E19" s="139"/>
      <c r="F19" s="139"/>
      <c r="G19" s="139"/>
      <c r="H19" s="139"/>
      <c r="I19" s="142"/>
    </row>
    <row r="20" spans="1:9" ht="21.9" customHeight="1" x14ac:dyDescent="0.35">
      <c r="A20" s="140"/>
      <c r="B20" s="141"/>
      <c r="C20" s="141"/>
      <c r="D20" s="139"/>
      <c r="E20" s="139"/>
      <c r="F20" s="139"/>
      <c r="G20" s="139"/>
      <c r="H20" s="139"/>
      <c r="I20" s="142"/>
    </row>
    <row r="21" spans="1:9" ht="49.4" customHeight="1" x14ac:dyDescent="0.35">
      <c r="A21" s="152" t="s">
        <v>22</v>
      </c>
      <c r="B21" s="153" t="s">
        <v>196</v>
      </c>
      <c r="C21" s="152"/>
      <c r="D21" s="154">
        <f>+D25+D42+D28+D30+D34+D38</f>
        <v>0</v>
      </c>
      <c r="E21" s="154">
        <f>+E25+E42+E28+E30+E34+E38</f>
        <v>0</v>
      </c>
      <c r="F21" s="154">
        <f>+F25+F42+F28+F30+F34+F38</f>
        <v>166900000</v>
      </c>
      <c r="G21" s="154">
        <f>+G25+G42+G28+G30+G34+G38</f>
        <v>0</v>
      </c>
      <c r="H21" s="154"/>
      <c r="I21" s="152"/>
    </row>
    <row r="22" spans="1:9" ht="49.4" customHeight="1" x14ac:dyDescent="0.35">
      <c r="A22" s="143" t="s">
        <v>112</v>
      </c>
      <c r="B22" s="144" t="s">
        <v>197</v>
      </c>
      <c r="C22" s="144"/>
      <c r="D22" s="145">
        <f>SUM(E22:G22)</f>
        <v>0</v>
      </c>
      <c r="E22" s="145">
        <f>SUM(E23:E26)</f>
        <v>0</v>
      </c>
      <c r="F22" s="145">
        <f>SUM(F23:F24)</f>
        <v>0</v>
      </c>
      <c r="G22" s="145">
        <f>SUM(G23:G24)</f>
        <v>0</v>
      </c>
      <c r="H22" s="145"/>
      <c r="I22" s="146"/>
    </row>
    <row r="23" spans="1:9" ht="38.25" customHeight="1" x14ac:dyDescent="0.35">
      <c r="A23" s="140" t="s">
        <v>161</v>
      </c>
      <c r="B23" s="141"/>
      <c r="C23" s="141"/>
      <c r="D23" s="147"/>
      <c r="E23" s="147"/>
      <c r="F23" s="147"/>
      <c r="G23" s="147"/>
      <c r="H23" s="147"/>
      <c r="I23" s="146"/>
    </row>
    <row r="24" spans="1:9" ht="50.15" customHeight="1" x14ac:dyDescent="0.35">
      <c r="A24" s="140"/>
      <c r="B24" s="986"/>
      <c r="C24" s="141"/>
      <c r="D24" s="147"/>
      <c r="E24" s="147"/>
      <c r="F24" s="147"/>
      <c r="G24" s="147"/>
      <c r="H24" s="147"/>
      <c r="I24" s="146"/>
    </row>
    <row r="25" spans="1:9" ht="49.4" customHeight="1" x14ac:dyDescent="0.35">
      <c r="A25" s="143" t="s">
        <v>113</v>
      </c>
      <c r="B25" s="144" t="s">
        <v>198</v>
      </c>
      <c r="C25" s="144"/>
      <c r="D25" s="145">
        <f>SUM(D26:D27)</f>
        <v>0</v>
      </c>
      <c r="E25" s="145">
        <f>SUM(E26:E27)</f>
        <v>0</v>
      </c>
      <c r="F25" s="145">
        <f>SUM(F26:F27)</f>
        <v>86900000</v>
      </c>
      <c r="G25" s="145">
        <f>SUM(G26:G27)</f>
        <v>0</v>
      </c>
      <c r="H25" s="145"/>
      <c r="I25" s="146"/>
    </row>
    <row r="26" spans="1:9" ht="38.25" customHeight="1" x14ac:dyDescent="0.35">
      <c r="A26" s="140"/>
      <c r="B26" s="141" t="s">
        <v>1492</v>
      </c>
      <c r="C26" s="141" t="s">
        <v>1429</v>
      </c>
      <c r="D26" s="147"/>
      <c r="E26" s="147"/>
      <c r="F26" s="147">
        <v>86900000</v>
      </c>
      <c r="G26" s="147"/>
      <c r="H26" s="147"/>
      <c r="I26" s="146"/>
    </row>
    <row r="27" spans="1:9" ht="50.15" customHeight="1" x14ac:dyDescent="0.35">
      <c r="A27" s="140"/>
      <c r="B27" s="986"/>
      <c r="C27" s="141"/>
      <c r="D27" s="147"/>
      <c r="E27" s="147"/>
      <c r="F27" s="147"/>
      <c r="G27" s="147"/>
      <c r="H27" s="147"/>
      <c r="I27" s="146"/>
    </row>
    <row r="28" spans="1:9" ht="21.9" customHeight="1" x14ac:dyDescent="0.35">
      <c r="A28" s="143" t="s">
        <v>114</v>
      </c>
      <c r="B28" s="144" t="s">
        <v>200</v>
      </c>
      <c r="C28" s="144"/>
      <c r="D28" s="145">
        <f>D29</f>
        <v>0</v>
      </c>
      <c r="E28" s="145">
        <f t="shared" ref="E28:G28" si="0">E29</f>
        <v>0</v>
      </c>
      <c r="F28" s="145">
        <f t="shared" si="0"/>
        <v>0</v>
      </c>
      <c r="G28" s="145">
        <f t="shared" si="0"/>
        <v>0</v>
      </c>
      <c r="H28" s="145"/>
      <c r="I28" s="146"/>
    </row>
    <row r="29" spans="1:9" ht="35.9" customHeight="1" x14ac:dyDescent="0.35">
      <c r="A29" s="140"/>
      <c r="B29" s="148"/>
      <c r="C29" s="141"/>
      <c r="D29" s="147"/>
      <c r="E29" s="147"/>
      <c r="F29" s="147"/>
      <c r="G29" s="147"/>
      <c r="H29" s="147"/>
      <c r="I29" s="146"/>
    </row>
    <row r="30" spans="1:9" ht="14" x14ac:dyDescent="0.35">
      <c r="A30" s="143" t="s">
        <v>115</v>
      </c>
      <c r="B30" s="144" t="s">
        <v>122</v>
      </c>
      <c r="C30" s="144"/>
      <c r="D30" s="139">
        <f>SUM(D31:D32)</f>
        <v>0</v>
      </c>
      <c r="E30" s="139">
        <f>SUM(E31:E32)</f>
        <v>0</v>
      </c>
      <c r="F30" s="139">
        <f>SUM(F31:F32)</f>
        <v>0</v>
      </c>
      <c r="G30" s="139">
        <f>SUM(G31:G32)</f>
        <v>0</v>
      </c>
      <c r="H30" s="139"/>
      <c r="I30" s="146"/>
    </row>
    <row r="31" spans="1:9" ht="72.75" customHeight="1" x14ac:dyDescent="0.35">
      <c r="A31" s="140"/>
      <c r="B31" s="149"/>
      <c r="C31" s="141"/>
      <c r="D31" s="150"/>
      <c r="E31" s="150"/>
      <c r="F31" s="150"/>
      <c r="G31" s="150"/>
      <c r="H31" s="150"/>
      <c r="I31" s="146"/>
    </row>
    <row r="32" spans="1:9" ht="21.9" customHeight="1" x14ac:dyDescent="0.35">
      <c r="A32" s="140"/>
      <c r="B32" s="148"/>
      <c r="C32" s="141"/>
      <c r="D32" s="147"/>
      <c r="E32" s="147"/>
      <c r="F32" s="147"/>
      <c r="G32" s="147"/>
      <c r="H32" s="147"/>
      <c r="I32" s="146"/>
    </row>
    <row r="33" spans="1:9" ht="21.9" customHeight="1" x14ac:dyDescent="0.35">
      <c r="A33" s="140"/>
      <c r="B33" s="149"/>
      <c r="C33" s="141"/>
      <c r="D33" s="147"/>
      <c r="E33" s="147"/>
      <c r="F33" s="147"/>
      <c r="G33" s="147"/>
      <c r="H33" s="147"/>
      <c r="I33" s="146"/>
    </row>
    <row r="34" spans="1:9" ht="21.9" customHeight="1" x14ac:dyDescent="0.35">
      <c r="A34" s="143" t="s">
        <v>116</v>
      </c>
      <c r="B34" s="144" t="s">
        <v>123</v>
      </c>
      <c r="C34" s="144"/>
      <c r="D34" s="145">
        <f>SUM(D35:D37)</f>
        <v>0</v>
      </c>
      <c r="E34" s="145">
        <f>SUM(E35:E37)</f>
        <v>0</v>
      </c>
      <c r="F34" s="145">
        <f>SUM(F35:F37)</f>
        <v>50000000</v>
      </c>
      <c r="G34" s="145">
        <f>SUM(G35:G37)</f>
        <v>0</v>
      </c>
      <c r="H34" s="145"/>
      <c r="I34" s="146"/>
    </row>
    <row r="35" spans="1:9" ht="68" customHeight="1" x14ac:dyDescent="0.35">
      <c r="A35" s="140"/>
      <c r="B35" s="987" t="s">
        <v>1443</v>
      </c>
      <c r="C35" s="987" t="s">
        <v>1148</v>
      </c>
      <c r="D35" s="147"/>
      <c r="E35" s="147"/>
      <c r="F35" s="988">
        <v>50000000</v>
      </c>
      <c r="G35" s="147"/>
      <c r="H35" s="147"/>
      <c r="I35" s="988" t="s">
        <v>1444</v>
      </c>
    </row>
    <row r="36" spans="1:9" ht="21.9" customHeight="1" x14ac:dyDescent="0.35">
      <c r="A36" s="140"/>
      <c r="B36" s="141"/>
      <c r="C36" s="141"/>
      <c r="D36" s="147"/>
      <c r="E36" s="147"/>
      <c r="F36" s="147"/>
      <c r="G36" s="147"/>
      <c r="H36" s="147"/>
      <c r="I36" s="146"/>
    </row>
    <row r="37" spans="1:9" ht="42.75" customHeight="1" x14ac:dyDescent="0.35">
      <c r="A37" s="140"/>
      <c r="B37" s="141"/>
      <c r="C37" s="128"/>
      <c r="D37" s="151"/>
      <c r="E37" s="151"/>
      <c r="F37" s="151"/>
      <c r="G37" s="151"/>
      <c r="H37" s="151"/>
      <c r="I37" s="146"/>
    </row>
    <row r="38" spans="1:9" ht="38.15" customHeight="1" x14ac:dyDescent="0.35">
      <c r="A38" s="143" t="s">
        <v>295</v>
      </c>
      <c r="B38" s="144" t="s">
        <v>164</v>
      </c>
      <c r="C38" s="141"/>
      <c r="D38" s="139">
        <f>SUM(D39:D41)</f>
        <v>0</v>
      </c>
      <c r="E38" s="139">
        <f t="shared" ref="E38:G38" si="1">SUM(E39:E41)</f>
        <v>0</v>
      </c>
      <c r="F38" s="139">
        <f t="shared" si="1"/>
        <v>0</v>
      </c>
      <c r="G38" s="139">
        <f t="shared" si="1"/>
        <v>0</v>
      </c>
      <c r="H38" s="139"/>
      <c r="I38" s="146"/>
    </row>
    <row r="39" spans="1:9" ht="29.9" customHeight="1" x14ac:dyDescent="0.35">
      <c r="A39" s="140"/>
      <c r="B39" s="141"/>
      <c r="C39" s="141"/>
      <c r="D39" s="150"/>
      <c r="E39" s="150"/>
      <c r="F39" s="150"/>
      <c r="G39" s="150"/>
      <c r="H39" s="150"/>
      <c r="I39" s="146"/>
    </row>
    <row r="40" spans="1:9" ht="21.9" customHeight="1" x14ac:dyDescent="0.35">
      <c r="A40" s="140"/>
      <c r="B40" s="141"/>
      <c r="C40" s="141"/>
      <c r="D40" s="150"/>
      <c r="E40" s="150"/>
      <c r="F40" s="150"/>
      <c r="G40" s="150"/>
      <c r="H40" s="150"/>
      <c r="I40" s="146"/>
    </row>
    <row r="41" spans="1:9" ht="21.9" customHeight="1" x14ac:dyDescent="0.35">
      <c r="A41" s="140"/>
      <c r="B41" s="141"/>
      <c r="C41" s="141"/>
      <c r="D41" s="150"/>
      <c r="E41" s="150"/>
      <c r="F41" s="150"/>
      <c r="G41" s="150"/>
      <c r="H41" s="150"/>
      <c r="I41" s="146"/>
    </row>
    <row r="42" spans="1:9" ht="33" customHeight="1" x14ac:dyDescent="0.35">
      <c r="A42" s="143" t="s">
        <v>118</v>
      </c>
      <c r="B42" s="144" t="s">
        <v>199</v>
      </c>
      <c r="C42" s="144"/>
      <c r="D42" s="145">
        <f>SUM(D43:D49)</f>
        <v>0</v>
      </c>
      <c r="E42" s="145">
        <f>SUM(E43:E49)</f>
        <v>0</v>
      </c>
      <c r="F42" s="145">
        <f>SUM(F43:F49)</f>
        <v>30000000</v>
      </c>
      <c r="G42" s="145">
        <f>SUM(G43:G49)</f>
        <v>0</v>
      </c>
      <c r="H42" s="145"/>
      <c r="I42" s="146"/>
    </row>
    <row r="43" spans="1:9" ht="51" customHeight="1" x14ac:dyDescent="0.35">
      <c r="A43" s="140"/>
      <c r="B43" s="859" t="s">
        <v>1493</v>
      </c>
      <c r="C43" s="141" t="s">
        <v>1503</v>
      </c>
      <c r="D43" s="147"/>
      <c r="E43" s="147"/>
      <c r="F43" s="147">
        <v>10000000</v>
      </c>
      <c r="G43" s="147"/>
      <c r="H43" s="147"/>
      <c r="I43" s="146"/>
    </row>
    <row r="44" spans="1:9" ht="33" customHeight="1" x14ac:dyDescent="0.35">
      <c r="A44" s="140"/>
      <c r="B44" s="859" t="s">
        <v>1494</v>
      </c>
      <c r="C44" s="141" t="s">
        <v>1503</v>
      </c>
      <c r="D44" s="147"/>
      <c r="E44" s="147"/>
      <c r="F44" s="147">
        <v>10000000</v>
      </c>
      <c r="G44" s="147"/>
      <c r="H44" s="147"/>
      <c r="I44" s="146"/>
    </row>
    <row r="45" spans="1:9" ht="42.75" customHeight="1" x14ac:dyDescent="0.35">
      <c r="A45" s="140"/>
      <c r="B45" s="148" t="s">
        <v>1495</v>
      </c>
      <c r="C45" s="141" t="s">
        <v>1503</v>
      </c>
      <c r="D45" s="147"/>
      <c r="E45" s="147"/>
      <c r="F45" s="147">
        <v>10000000</v>
      </c>
      <c r="G45" s="147"/>
      <c r="H45" s="147"/>
      <c r="I45" s="146"/>
    </row>
    <row r="46" spans="1:9" ht="33" customHeight="1" x14ac:dyDescent="0.35">
      <c r="A46" s="143" t="s">
        <v>296</v>
      </c>
      <c r="B46" s="144" t="s">
        <v>297</v>
      </c>
      <c r="C46" s="144"/>
      <c r="D46" s="145">
        <f>SUM(D47:D52)</f>
        <v>0</v>
      </c>
      <c r="E46" s="145">
        <f>SUM(E47:E52)</f>
        <v>0</v>
      </c>
      <c r="F46" s="145">
        <f>SUM(F47:F52)</f>
        <v>0</v>
      </c>
      <c r="G46" s="145">
        <f>SUM(G47:G52)</f>
        <v>0</v>
      </c>
      <c r="H46" s="145"/>
      <c r="I46" s="146"/>
    </row>
    <row r="47" spans="1:9" ht="33" customHeight="1" x14ac:dyDescent="0.35">
      <c r="A47" s="140"/>
      <c r="B47" s="148"/>
      <c r="C47" s="141"/>
      <c r="D47" s="147"/>
      <c r="E47" s="147"/>
      <c r="F47" s="147"/>
      <c r="G47" s="147"/>
      <c r="H47" s="147"/>
      <c r="I47" s="146"/>
    </row>
    <row r="48" spans="1:9" ht="42.75" customHeight="1" x14ac:dyDescent="0.35">
      <c r="A48" s="140"/>
      <c r="B48" s="148"/>
      <c r="C48" s="141"/>
      <c r="D48" s="147"/>
      <c r="E48" s="147"/>
      <c r="F48" s="147"/>
      <c r="G48" s="147"/>
      <c r="H48" s="147"/>
      <c r="I48" s="146"/>
    </row>
    <row r="49" spans="1:9" ht="33" customHeight="1" x14ac:dyDescent="0.35">
      <c r="A49" s="140"/>
      <c r="B49" s="148"/>
      <c r="C49" s="141"/>
      <c r="D49" s="147"/>
      <c r="E49" s="147"/>
      <c r="F49" s="147"/>
      <c r="G49" s="147"/>
      <c r="H49" s="147"/>
      <c r="I49" s="146"/>
    </row>
    <row r="50" spans="1:9" ht="37.5" customHeight="1" x14ac:dyDescent="0.35">
      <c r="A50" s="152" t="s">
        <v>29</v>
      </c>
      <c r="B50" s="153" t="s">
        <v>203</v>
      </c>
      <c r="C50" s="152"/>
      <c r="D50" s="154">
        <f>SUM(D51)</f>
        <v>0</v>
      </c>
      <c r="E50" s="154">
        <f t="shared" ref="E50:G50" si="2">SUM(E51)</f>
        <v>0</v>
      </c>
      <c r="F50" s="154">
        <f t="shared" si="2"/>
        <v>0</v>
      </c>
      <c r="G50" s="154">
        <f t="shared" si="2"/>
        <v>0</v>
      </c>
      <c r="H50" s="154"/>
      <c r="I50" s="152"/>
    </row>
    <row r="51" spans="1:9" ht="39.9" customHeight="1" x14ac:dyDescent="0.35">
      <c r="A51" s="140"/>
      <c r="B51" s="148"/>
      <c r="C51" s="148"/>
      <c r="D51" s="147"/>
      <c r="E51" s="147"/>
      <c r="F51" s="147"/>
      <c r="G51" s="147"/>
      <c r="H51" s="147"/>
      <c r="I51" s="148"/>
    </row>
    <row r="52" spans="1:9" ht="39.9" customHeight="1" x14ac:dyDescent="0.35">
      <c r="A52" s="140"/>
      <c r="B52" s="148"/>
      <c r="C52" s="148"/>
      <c r="D52" s="147"/>
      <c r="E52" s="147"/>
      <c r="F52" s="147"/>
      <c r="G52" s="147"/>
      <c r="H52" s="147"/>
      <c r="I52" s="148"/>
    </row>
    <row r="53" spans="1:9" ht="39" customHeight="1" x14ac:dyDescent="0.35">
      <c r="A53" s="143"/>
      <c r="B53" s="144" t="s">
        <v>201</v>
      </c>
      <c r="C53" s="144"/>
      <c r="D53" s="139"/>
      <c r="E53" s="139"/>
      <c r="F53" s="139"/>
      <c r="G53" s="139"/>
      <c r="H53" s="139"/>
      <c r="I53" s="146"/>
    </row>
    <row r="54" spans="1:9" s="32" customFormat="1" ht="18" x14ac:dyDescent="0.35">
      <c r="B54" s="31"/>
      <c r="C54" s="88"/>
      <c r="D54" s="97"/>
      <c r="E54" s="96"/>
    </row>
    <row r="55" spans="1:9" s="32" customFormat="1" ht="18" x14ac:dyDescent="0.35">
      <c r="B55" s="37"/>
      <c r="C55" s="664"/>
      <c r="D55" s="664"/>
      <c r="E55" s="1149" t="s">
        <v>435</v>
      </c>
      <c r="F55" s="1149"/>
      <c r="G55" s="1149"/>
      <c r="H55" s="1149"/>
      <c r="I55" s="1149"/>
    </row>
    <row r="56" spans="1:9" s="32" customFormat="1" ht="18" x14ac:dyDescent="0.35">
      <c r="B56" s="890" t="s">
        <v>23</v>
      </c>
      <c r="C56" s="37"/>
      <c r="D56" s="664"/>
      <c r="E56" s="1143" t="s">
        <v>953</v>
      </c>
      <c r="F56" s="1143"/>
      <c r="G56" s="1143"/>
      <c r="H56" s="1143"/>
      <c r="I56" s="1143"/>
    </row>
    <row r="57" spans="1:9" s="32" customFormat="1" ht="18" x14ac:dyDescent="0.35">
      <c r="B57" s="901" t="s">
        <v>954</v>
      </c>
      <c r="C57" s="12"/>
      <c r="D57" s="664"/>
      <c r="E57" s="1144" t="s">
        <v>954</v>
      </c>
      <c r="F57" s="1144"/>
      <c r="G57" s="1144"/>
      <c r="H57" s="1144"/>
      <c r="I57" s="1144"/>
    </row>
    <row r="58" spans="1:9" x14ac:dyDescent="0.35">
      <c r="A58" s="7"/>
      <c r="B58" s="8"/>
      <c r="C58" s="8"/>
      <c r="D58" s="136"/>
      <c r="E58" s="136"/>
      <c r="F58" s="136"/>
      <c r="G58" s="136"/>
      <c r="H58" s="136"/>
    </row>
    <row r="59" spans="1:9" x14ac:dyDescent="0.35">
      <c r="A59" s="7"/>
      <c r="B59" s="8"/>
      <c r="C59" s="8"/>
      <c r="D59" s="136"/>
      <c r="E59" s="136"/>
      <c r="F59" s="136"/>
      <c r="G59" s="136"/>
      <c r="H59" s="136"/>
    </row>
  </sheetData>
  <mergeCells count="14">
    <mergeCell ref="E56:I56"/>
    <mergeCell ref="E57:I57"/>
    <mergeCell ref="A9:A10"/>
    <mergeCell ref="B9:B10"/>
    <mergeCell ref="C9:C10"/>
    <mergeCell ref="D9:D10"/>
    <mergeCell ref="E9:H9"/>
    <mergeCell ref="E55:I55"/>
    <mergeCell ref="A7:I7"/>
    <mergeCell ref="B1:C1"/>
    <mergeCell ref="B2:C2"/>
    <mergeCell ref="B4:C4"/>
    <mergeCell ref="A5:B5"/>
    <mergeCell ref="A6:I6"/>
  </mergeCells>
  <pageMargins left="0" right="0" top="0.5" bottom="0" header="0" footer="0"/>
  <pageSetup paperSize="9" scale="71" fitToHeight="0"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22"/>
  <sheetViews>
    <sheetView workbookViewId="0">
      <selection activeCell="D22" sqref="D22"/>
    </sheetView>
  </sheetViews>
  <sheetFormatPr defaultColWidth="9" defaultRowHeight="14" x14ac:dyDescent="0.3"/>
  <cols>
    <col min="1" max="1" width="5.54296875" style="45" bestFit="1" customWidth="1"/>
    <col min="2" max="2" width="66.36328125" style="45" customWidth="1"/>
    <col min="3" max="3" width="12.453125" style="44" customWidth="1"/>
    <col min="4" max="4" width="33" style="44" bestFit="1" customWidth="1"/>
    <col min="5" max="16384" width="9" style="45"/>
  </cols>
  <sheetData>
    <row r="1" spans="1:7" ht="15.5" x14ac:dyDescent="0.3">
      <c r="A1" s="36"/>
      <c r="B1" s="194" t="s">
        <v>0</v>
      </c>
      <c r="C1" s="12"/>
      <c r="D1" s="251" t="s">
        <v>534</v>
      </c>
    </row>
    <row r="2" spans="1:7" ht="15.5" x14ac:dyDescent="0.3">
      <c r="A2" s="178"/>
      <c r="B2" s="87" t="s">
        <v>949</v>
      </c>
      <c r="C2" s="19"/>
      <c r="D2" s="251"/>
    </row>
    <row r="3" spans="1:7" ht="18" x14ac:dyDescent="0.3">
      <c r="A3" s="178"/>
      <c r="B3" s="87"/>
      <c r="C3" s="897"/>
      <c r="D3" s="251"/>
    </row>
    <row r="4" spans="1:7" ht="15.5" x14ac:dyDescent="0.3">
      <c r="A4" s="178"/>
      <c r="B4" s="87" t="s">
        <v>1468</v>
      </c>
      <c r="C4" s="19"/>
      <c r="D4" s="251"/>
    </row>
    <row r="5" spans="1:7" ht="24.9" customHeight="1" x14ac:dyDescent="0.3">
      <c r="A5" s="1330" t="s">
        <v>276</v>
      </c>
      <c r="B5" s="1330"/>
      <c r="C5" s="1330"/>
      <c r="D5" s="1330"/>
    </row>
    <row r="6" spans="1:7" x14ac:dyDescent="0.3">
      <c r="A6" s="181"/>
      <c r="B6" s="181"/>
      <c r="C6" s="82"/>
    </row>
    <row r="7" spans="1:7" x14ac:dyDescent="0.3">
      <c r="A7" s="182" t="s">
        <v>1</v>
      </c>
      <c r="B7" s="247" t="s">
        <v>211</v>
      </c>
      <c r="C7" s="138" t="s">
        <v>28</v>
      </c>
      <c r="D7" s="138" t="s">
        <v>12</v>
      </c>
    </row>
    <row r="8" spans="1:7" ht="24.9" customHeight="1" x14ac:dyDescent="0.3">
      <c r="A8" s="133">
        <v>1</v>
      </c>
      <c r="B8" s="248" t="s">
        <v>212</v>
      </c>
      <c r="C8" s="140"/>
      <c r="D8" s="184"/>
    </row>
    <row r="9" spans="1:7" ht="24.9" customHeight="1" x14ac:dyDescent="0.3">
      <c r="A9" s="133">
        <v>2</v>
      </c>
      <c r="B9" s="249" t="s">
        <v>213</v>
      </c>
      <c r="C9" s="140">
        <v>3</v>
      </c>
      <c r="D9" s="184"/>
    </row>
    <row r="10" spans="1:7" ht="15.5" x14ac:dyDescent="0.3">
      <c r="A10" s="133">
        <v>3</v>
      </c>
      <c r="B10" s="249" t="s">
        <v>214</v>
      </c>
      <c r="C10" s="140"/>
      <c r="D10" s="252"/>
    </row>
    <row r="11" spans="1:7" ht="24.9" customHeight="1" x14ac:dyDescent="0.3">
      <c r="A11" s="133">
        <v>4</v>
      </c>
      <c r="B11" s="249" t="s">
        <v>215</v>
      </c>
      <c r="C11" s="140">
        <v>5</v>
      </c>
      <c r="D11" s="252"/>
    </row>
    <row r="12" spans="1:7" ht="24.9" customHeight="1" x14ac:dyDescent="0.3">
      <c r="A12" s="133">
        <v>5</v>
      </c>
      <c r="B12" s="249" t="s">
        <v>216</v>
      </c>
      <c r="C12" s="140">
        <v>5</v>
      </c>
      <c r="D12" s="252"/>
    </row>
    <row r="13" spans="1:7" ht="24.9" customHeight="1" x14ac:dyDescent="0.3">
      <c r="A13" s="133">
        <v>6</v>
      </c>
      <c r="B13" s="249" t="s">
        <v>217</v>
      </c>
      <c r="C13" s="183">
        <v>5</v>
      </c>
      <c r="D13" s="140"/>
    </row>
    <row r="14" spans="1:7" ht="15.5" x14ac:dyDescent="0.3">
      <c r="B14" s="250"/>
      <c r="E14" s="87"/>
    </row>
    <row r="15" spans="1:7" s="46" customFormat="1" ht="15.5" x14ac:dyDescent="0.3">
      <c r="B15" s="37"/>
      <c r="C15" s="1149" t="s">
        <v>435</v>
      </c>
      <c r="D15" s="1149"/>
      <c r="E15" s="889"/>
      <c r="F15" s="889"/>
      <c r="G15" s="889"/>
    </row>
    <row r="16" spans="1:7" ht="15.75" customHeight="1" x14ac:dyDescent="0.3">
      <c r="B16" s="890" t="s">
        <v>23</v>
      </c>
      <c r="C16" s="1143" t="s">
        <v>953</v>
      </c>
      <c r="D16" s="1143"/>
      <c r="E16" s="891"/>
      <c r="F16" s="891"/>
      <c r="G16" s="891"/>
    </row>
    <row r="17" spans="2:7" ht="15.75" customHeight="1" x14ac:dyDescent="0.3">
      <c r="B17" s="901" t="s">
        <v>954</v>
      </c>
      <c r="C17" s="1144" t="s">
        <v>954</v>
      </c>
      <c r="D17" s="1144"/>
      <c r="E17" s="901"/>
      <c r="F17" s="901"/>
      <c r="G17" s="901"/>
    </row>
    <row r="22" spans="2:7" x14ac:dyDescent="0.3">
      <c r="D22" s="44" t="s">
        <v>1498</v>
      </c>
    </row>
  </sheetData>
  <mergeCells count="4">
    <mergeCell ref="C16:D16"/>
    <mergeCell ref="C17:D17"/>
    <mergeCell ref="A5:D5"/>
    <mergeCell ref="C15:D15"/>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25"/>
  <sheetViews>
    <sheetView topLeftCell="A9" zoomScale="120" zoomScaleNormal="120" workbookViewId="0">
      <selection activeCell="B23" sqref="B23:G25"/>
    </sheetView>
  </sheetViews>
  <sheetFormatPr defaultColWidth="9" defaultRowHeight="15.5" x14ac:dyDescent="0.35"/>
  <cols>
    <col min="1" max="1" width="5.08984375" style="12" customWidth="1"/>
    <col min="2" max="2" width="52.453125" style="12" customWidth="1"/>
    <col min="3" max="4" width="11.08984375" style="12" customWidth="1"/>
    <col min="5" max="6" width="11" style="222" customWidth="1"/>
    <col min="7" max="7" width="12.453125" style="12" customWidth="1"/>
    <col min="8" max="16384" width="9" style="12"/>
  </cols>
  <sheetData>
    <row r="1" spans="1:7" ht="18" customHeight="1" x14ac:dyDescent="0.35">
      <c r="B1" s="194" t="s">
        <v>0</v>
      </c>
      <c r="D1" s="87"/>
      <c r="G1" s="179" t="s">
        <v>542</v>
      </c>
    </row>
    <row r="2" spans="1:7" x14ac:dyDescent="0.35">
      <c r="A2" s="194"/>
      <c r="B2" s="87" t="s">
        <v>949</v>
      </c>
      <c r="C2" s="19"/>
      <c r="D2" s="87"/>
      <c r="G2" s="179"/>
    </row>
    <row r="3" spans="1:7" ht="8.25" customHeight="1" x14ac:dyDescent="0.35">
      <c r="A3" s="194"/>
      <c r="B3" s="87"/>
      <c r="C3" s="897"/>
      <c r="D3" s="87"/>
      <c r="G3" s="179"/>
    </row>
    <row r="4" spans="1:7" x14ac:dyDescent="0.35">
      <c r="A4" s="194"/>
      <c r="B4" s="87" t="s">
        <v>952</v>
      </c>
      <c r="C4" s="19"/>
      <c r="D4" s="87"/>
      <c r="G4" s="179"/>
    </row>
    <row r="5" spans="1:7" ht="35.25" customHeight="1" x14ac:dyDescent="0.35">
      <c r="A5" s="1331" t="s">
        <v>541</v>
      </c>
      <c r="B5" s="1331"/>
      <c r="C5" s="1331"/>
      <c r="D5" s="1331"/>
      <c r="E5" s="1331"/>
      <c r="F5" s="1331"/>
      <c r="G5" s="1331"/>
    </row>
    <row r="6" spans="1:7" ht="20.149999999999999" customHeight="1" x14ac:dyDescent="0.35">
      <c r="A6" s="1332" t="s">
        <v>277</v>
      </c>
      <c r="B6" s="1332"/>
      <c r="C6" s="1332"/>
      <c r="D6" s="1332"/>
      <c r="E6" s="1332"/>
      <c r="F6" s="1332"/>
      <c r="G6" s="1332"/>
    </row>
    <row r="7" spans="1:7" ht="21" customHeight="1" thickBot="1" x14ac:dyDescent="0.4">
      <c r="F7" s="1164" t="s">
        <v>101</v>
      </c>
      <c r="G7" s="1164"/>
    </row>
    <row r="8" spans="1:7" s="87" customFormat="1" ht="24.9" customHeight="1" thickTop="1" x14ac:dyDescent="0.35">
      <c r="A8" s="13" t="s">
        <v>102</v>
      </c>
      <c r="B8" s="14" t="s">
        <v>2</v>
      </c>
      <c r="C8" s="15" t="s">
        <v>3</v>
      </c>
      <c r="D8" s="15" t="s">
        <v>28</v>
      </c>
      <c r="E8" s="223" t="s">
        <v>93</v>
      </c>
      <c r="F8" s="223" t="s">
        <v>94</v>
      </c>
      <c r="G8" s="16" t="s">
        <v>12</v>
      </c>
    </row>
    <row r="9" spans="1:7" s="43" customFormat="1" ht="24.9" customHeight="1" x14ac:dyDescent="0.35">
      <c r="A9" s="253" t="s">
        <v>39</v>
      </c>
      <c r="B9" s="254" t="s">
        <v>40</v>
      </c>
      <c r="C9" s="255" t="s">
        <v>41</v>
      </c>
      <c r="D9" s="255" t="s">
        <v>42</v>
      </c>
      <c r="E9" s="256" t="s">
        <v>43</v>
      </c>
      <c r="F9" s="257" t="s">
        <v>258</v>
      </c>
      <c r="G9" s="258" t="s">
        <v>44</v>
      </c>
    </row>
    <row r="10" spans="1:7" ht="21.75" customHeight="1" x14ac:dyDescent="0.35">
      <c r="A10" s="35">
        <v>1</v>
      </c>
      <c r="B10" s="41" t="s">
        <v>540</v>
      </c>
      <c r="C10" s="29"/>
      <c r="D10" s="29"/>
      <c r="E10" s="224"/>
      <c r="F10" s="225"/>
      <c r="G10" s="30"/>
    </row>
    <row r="11" spans="1:7" x14ac:dyDescent="0.35">
      <c r="A11" s="35"/>
      <c r="B11" s="40" t="s">
        <v>259</v>
      </c>
      <c r="C11" s="29" t="s">
        <v>546</v>
      </c>
      <c r="D11" s="29"/>
      <c r="E11" s="224"/>
      <c r="F11" s="225">
        <f>+E11*D11</f>
        <v>0</v>
      </c>
      <c r="G11" s="30"/>
    </row>
    <row r="12" spans="1:7" x14ac:dyDescent="0.35">
      <c r="A12" s="35"/>
      <c r="B12" s="40" t="s">
        <v>260</v>
      </c>
      <c r="C12" s="29" t="s">
        <v>546</v>
      </c>
      <c r="D12" s="29"/>
      <c r="E12" s="224"/>
      <c r="F12" s="225">
        <f t="shared" ref="F12:F17" si="0">+E12*D12</f>
        <v>0</v>
      </c>
      <c r="G12" s="30"/>
    </row>
    <row r="13" spans="1:7" x14ac:dyDescent="0.35">
      <c r="A13" s="35"/>
      <c r="B13" s="40" t="s">
        <v>261</v>
      </c>
      <c r="C13" s="29" t="s">
        <v>546</v>
      </c>
      <c r="D13" s="29"/>
      <c r="E13" s="224"/>
      <c r="F13" s="225">
        <f t="shared" si="0"/>
        <v>0</v>
      </c>
      <c r="G13" s="30"/>
    </row>
    <row r="14" spans="1:7" x14ac:dyDescent="0.35">
      <c r="A14" s="35"/>
      <c r="B14" s="40" t="s">
        <v>262</v>
      </c>
      <c r="C14" s="29" t="s">
        <v>546</v>
      </c>
      <c r="D14" s="29"/>
      <c r="E14" s="224"/>
      <c r="F14" s="225">
        <f t="shared" si="0"/>
        <v>0</v>
      </c>
      <c r="G14" s="30"/>
    </row>
    <row r="15" spans="1:7" x14ac:dyDescent="0.35">
      <c r="A15" s="35"/>
      <c r="B15" s="40" t="s">
        <v>263</v>
      </c>
      <c r="C15" s="29" t="s">
        <v>546</v>
      </c>
      <c r="D15" s="29"/>
      <c r="E15" s="224"/>
      <c r="F15" s="225">
        <f t="shared" si="0"/>
        <v>0</v>
      </c>
      <c r="G15" s="30"/>
    </row>
    <row r="16" spans="1:7" x14ac:dyDescent="0.35">
      <c r="A16" s="35"/>
      <c r="B16" s="40" t="s">
        <v>264</v>
      </c>
      <c r="C16" s="29" t="s">
        <v>546</v>
      </c>
      <c r="D16" s="29"/>
      <c r="E16" s="224"/>
      <c r="F16" s="225">
        <f t="shared" si="0"/>
        <v>0</v>
      </c>
      <c r="G16" s="30"/>
    </row>
    <row r="17" spans="1:9" x14ac:dyDescent="0.35">
      <c r="A17" s="35"/>
      <c r="B17" s="40" t="s">
        <v>265</v>
      </c>
      <c r="C17" s="29" t="s">
        <v>546</v>
      </c>
      <c r="D17" s="29"/>
      <c r="E17" s="224"/>
      <c r="F17" s="225">
        <f t="shared" si="0"/>
        <v>0</v>
      </c>
      <c r="G17" s="30"/>
    </row>
    <row r="18" spans="1:9" ht="75" customHeight="1" x14ac:dyDescent="0.35">
      <c r="A18" s="35"/>
      <c r="B18" s="40" t="s">
        <v>539</v>
      </c>
      <c r="C18" s="29" t="s">
        <v>546</v>
      </c>
      <c r="D18" s="29"/>
      <c r="E18" s="224"/>
      <c r="F18" s="225"/>
      <c r="G18" s="30"/>
    </row>
    <row r="19" spans="1:9" s="19" customFormat="1" ht="15" x14ac:dyDescent="0.35">
      <c r="A19" s="35">
        <v>2</v>
      </c>
      <c r="B19" s="230" t="s">
        <v>271</v>
      </c>
      <c r="C19" s="28"/>
      <c r="D19" s="28"/>
      <c r="E19" s="226"/>
      <c r="F19" s="227"/>
      <c r="G19" s="42"/>
    </row>
    <row r="20" spans="1:9" s="19" customFormat="1" x14ac:dyDescent="0.35">
      <c r="A20" s="35"/>
      <c r="B20" s="230"/>
      <c r="C20" s="29" t="s">
        <v>547</v>
      </c>
      <c r="D20" s="28"/>
      <c r="E20" s="226"/>
      <c r="F20" s="227"/>
      <c r="G20" s="42"/>
    </row>
    <row r="21" spans="1:9" ht="16" thickBot="1" x14ac:dyDescent="0.4">
      <c r="A21" s="22"/>
      <c r="B21" s="24"/>
      <c r="C21" s="23"/>
      <c r="D21" s="23"/>
      <c r="E21" s="228"/>
      <c r="F21" s="229"/>
      <c r="G21" s="25"/>
    </row>
    <row r="22" spans="1:9" ht="16" thickTop="1" x14ac:dyDescent="0.35">
      <c r="A22" s="19"/>
    </row>
    <row r="23" spans="1:9" x14ac:dyDescent="0.35">
      <c r="B23" s="37"/>
      <c r="C23" s="664"/>
      <c r="D23" s="1149" t="s">
        <v>435</v>
      </c>
      <c r="E23" s="1149"/>
      <c r="F23" s="1149"/>
      <c r="G23" s="1149"/>
      <c r="H23" s="780"/>
      <c r="I23" s="780"/>
    </row>
    <row r="24" spans="1:9" ht="15.75" customHeight="1" x14ac:dyDescent="0.35">
      <c r="B24" s="890" t="s">
        <v>23</v>
      </c>
      <c r="C24" s="37"/>
      <c r="D24" s="1143" t="s">
        <v>953</v>
      </c>
      <c r="E24" s="1143"/>
      <c r="F24" s="1143"/>
      <c r="G24" s="1143"/>
      <c r="H24" s="902"/>
      <c r="I24" s="902"/>
    </row>
    <row r="25" spans="1:9" ht="15.75" customHeight="1" x14ac:dyDescent="0.35">
      <c r="B25" s="901" t="s">
        <v>954</v>
      </c>
      <c r="D25" s="1144" t="s">
        <v>954</v>
      </c>
      <c r="E25" s="1144"/>
      <c r="F25" s="1144"/>
      <c r="G25" s="1144"/>
      <c r="H25" s="903"/>
      <c r="I25" s="903"/>
    </row>
  </sheetData>
  <mergeCells count="6">
    <mergeCell ref="D23:G23"/>
    <mergeCell ref="D24:G24"/>
    <mergeCell ref="D25:G25"/>
    <mergeCell ref="A5:G5"/>
    <mergeCell ref="A6:G6"/>
    <mergeCell ref="F7:G7"/>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J1005"/>
  <sheetViews>
    <sheetView topLeftCell="A4" workbookViewId="0">
      <selection activeCell="I30" sqref="I30"/>
    </sheetView>
  </sheetViews>
  <sheetFormatPr defaultColWidth="11" defaultRowHeight="14" x14ac:dyDescent="0.35"/>
  <cols>
    <col min="1" max="1" width="5.453125" style="80" customWidth="1"/>
    <col min="2" max="2" width="23" style="80" customWidth="1"/>
    <col min="3" max="17" width="11" style="80"/>
    <col min="18" max="18" width="16" style="80" customWidth="1"/>
    <col min="19" max="33" width="11" style="80"/>
    <col min="34" max="34" width="17.08984375" style="80" customWidth="1"/>
    <col min="35" max="35" width="27" style="80" customWidth="1"/>
    <col min="36" max="16384" width="11" style="80"/>
  </cols>
  <sheetData>
    <row r="1" spans="1:35" ht="15.5" x14ac:dyDescent="0.35">
      <c r="A1" s="12"/>
      <c r="B1" s="1145" t="s">
        <v>0</v>
      </c>
      <c r="C1" s="1145"/>
      <c r="D1" s="194"/>
      <c r="E1" s="194"/>
      <c r="F1" s="194"/>
      <c r="G1" s="194"/>
      <c r="H1" s="194"/>
      <c r="I1" s="194"/>
      <c r="J1" s="194"/>
      <c r="M1" s="194"/>
      <c r="N1" s="194"/>
      <c r="O1" s="194"/>
      <c r="P1" s="194"/>
      <c r="Q1" s="194"/>
      <c r="R1" s="194"/>
      <c r="S1" s="194"/>
      <c r="T1" s="194"/>
      <c r="U1" s="194"/>
      <c r="V1" s="194"/>
      <c r="W1" s="194"/>
      <c r="X1" s="194"/>
      <c r="Y1" s="194"/>
      <c r="AB1" s="194"/>
      <c r="AC1" s="194"/>
      <c r="AD1" s="194"/>
      <c r="AE1" s="194"/>
      <c r="AF1" s="194"/>
      <c r="AG1" s="194"/>
      <c r="AH1" s="194"/>
      <c r="AI1" s="261" t="s">
        <v>256</v>
      </c>
    </row>
    <row r="2" spans="1:35" ht="15.5" x14ac:dyDescent="0.35">
      <c r="A2" s="194"/>
      <c r="B2" s="1146" t="s">
        <v>949</v>
      </c>
      <c r="C2" s="1146"/>
      <c r="D2" s="194"/>
      <c r="E2" s="194"/>
      <c r="F2" s="194"/>
      <c r="G2" s="194"/>
      <c r="H2" s="194"/>
      <c r="I2" s="194"/>
      <c r="J2" s="194"/>
      <c r="M2" s="194"/>
      <c r="N2" s="194"/>
      <c r="O2" s="194"/>
      <c r="P2" s="194"/>
      <c r="Q2" s="194"/>
      <c r="R2" s="194"/>
      <c r="S2" s="194"/>
      <c r="T2" s="194"/>
      <c r="U2" s="194"/>
      <c r="V2" s="194"/>
      <c r="W2" s="194"/>
      <c r="X2" s="194"/>
      <c r="Y2" s="194"/>
      <c r="AB2" s="194"/>
      <c r="AC2" s="194"/>
      <c r="AD2" s="194"/>
      <c r="AE2" s="194"/>
      <c r="AF2" s="194"/>
      <c r="AG2" s="194"/>
      <c r="AH2" s="194"/>
      <c r="AI2" s="261"/>
    </row>
    <row r="3" spans="1:35" ht="15.5" x14ac:dyDescent="0.35">
      <c r="A3" s="194"/>
      <c r="B3" s="87"/>
      <c r="D3" s="194"/>
      <c r="E3" s="194"/>
      <c r="F3" s="194"/>
      <c r="G3" s="194"/>
      <c r="H3" s="194"/>
      <c r="I3" s="194"/>
      <c r="J3" s="194"/>
      <c r="M3" s="194"/>
      <c r="N3" s="194"/>
      <c r="O3" s="194"/>
      <c r="P3" s="194"/>
      <c r="Q3" s="194"/>
      <c r="R3" s="194"/>
      <c r="S3" s="194"/>
      <c r="T3" s="194"/>
      <c r="U3" s="194"/>
      <c r="V3" s="194"/>
      <c r="W3" s="194"/>
      <c r="X3" s="194"/>
      <c r="Y3" s="194"/>
      <c r="AB3" s="194"/>
      <c r="AC3" s="194"/>
      <c r="AD3" s="194"/>
      <c r="AE3" s="194"/>
      <c r="AF3" s="194"/>
      <c r="AG3" s="194"/>
      <c r="AH3" s="194"/>
      <c r="AI3" s="261"/>
    </row>
    <row r="4" spans="1:35" ht="15.5" x14ac:dyDescent="0.35">
      <c r="A4" s="194"/>
      <c r="B4" s="1146" t="s">
        <v>951</v>
      </c>
      <c r="C4" s="1146"/>
      <c r="D4" s="194"/>
      <c r="E4" s="194"/>
      <c r="F4" s="194"/>
      <c r="G4" s="194"/>
      <c r="H4" s="194"/>
      <c r="I4" s="194"/>
      <c r="J4" s="194"/>
      <c r="M4" s="194"/>
      <c r="N4" s="194"/>
      <c r="O4" s="194"/>
      <c r="P4" s="194"/>
      <c r="Q4" s="194"/>
      <c r="R4" s="194"/>
      <c r="S4" s="194"/>
      <c r="T4" s="194"/>
      <c r="U4" s="194"/>
      <c r="V4" s="194"/>
      <c r="W4" s="194"/>
      <c r="X4" s="194"/>
      <c r="Y4" s="194"/>
      <c r="AB4" s="194"/>
      <c r="AC4" s="194"/>
      <c r="AD4" s="194"/>
      <c r="AE4" s="194"/>
      <c r="AF4" s="194"/>
      <c r="AG4" s="194"/>
      <c r="AH4" s="194"/>
      <c r="AI4" s="261"/>
    </row>
    <row r="5" spans="1:35" ht="15" x14ac:dyDescent="0.35">
      <c r="A5" s="19"/>
      <c r="D5" s="87"/>
      <c r="E5" s="87"/>
      <c r="F5" s="87"/>
      <c r="G5" s="87"/>
      <c r="H5" s="87"/>
      <c r="I5" s="87"/>
      <c r="J5" s="87"/>
      <c r="K5" s="261"/>
      <c r="L5" s="261"/>
      <c r="M5" s="261"/>
      <c r="N5" s="261"/>
      <c r="O5" s="87"/>
      <c r="P5" s="87"/>
      <c r="Q5" s="87"/>
      <c r="R5" s="87"/>
      <c r="S5" s="87"/>
      <c r="T5" s="87"/>
      <c r="U5" s="87"/>
      <c r="V5" s="87"/>
      <c r="W5" s="87"/>
      <c r="X5" s="87"/>
      <c r="Y5" s="87"/>
      <c r="Z5" s="261"/>
      <c r="AA5" s="261"/>
      <c r="AB5" s="261"/>
      <c r="AC5" s="261"/>
      <c r="AD5" s="87"/>
      <c r="AE5" s="87"/>
      <c r="AF5" s="87"/>
      <c r="AG5" s="87"/>
      <c r="AH5" s="87"/>
    </row>
    <row r="6" spans="1:35" ht="17.5" x14ac:dyDescent="0.35">
      <c r="A6" s="1198" t="s">
        <v>567</v>
      </c>
      <c r="B6" s="1198"/>
      <c r="C6" s="1198"/>
      <c r="D6" s="1198"/>
      <c r="E6" s="1198"/>
      <c r="F6" s="1198"/>
      <c r="G6" s="1198"/>
      <c r="H6" s="1198"/>
      <c r="I6" s="1198"/>
      <c r="J6" s="1198"/>
      <c r="K6" s="1198"/>
      <c r="L6" s="1198"/>
      <c r="M6" s="1198"/>
      <c r="N6" s="1198"/>
      <c r="O6" s="1198"/>
      <c r="P6" s="1198"/>
      <c r="Q6" s="1198"/>
      <c r="R6" s="1198"/>
      <c r="S6" s="1198"/>
      <c r="T6" s="1198"/>
      <c r="U6" s="1198"/>
      <c r="V6" s="1198"/>
      <c r="W6" s="1198"/>
      <c r="X6" s="1198"/>
      <c r="Y6" s="1198"/>
      <c r="Z6" s="1198"/>
      <c r="AA6" s="1198"/>
      <c r="AB6" s="1198"/>
      <c r="AC6" s="1198"/>
      <c r="AD6" s="1198"/>
      <c r="AE6" s="1198"/>
      <c r="AF6" s="1198"/>
      <c r="AG6" s="1198"/>
      <c r="AH6" s="1198"/>
      <c r="AI6" s="1198"/>
    </row>
    <row r="7" spans="1:35" x14ac:dyDescent="0.35">
      <c r="A7" s="1341"/>
      <c r="B7" s="1342"/>
      <c r="C7" s="1342"/>
      <c r="D7" s="1342"/>
      <c r="E7" s="1342"/>
      <c r="F7" s="1342"/>
      <c r="G7" s="1342"/>
      <c r="H7" s="1342"/>
      <c r="I7" s="1342"/>
      <c r="J7" s="1342"/>
      <c r="K7" s="1342"/>
      <c r="L7" s="1342"/>
      <c r="M7" s="1342"/>
      <c r="N7" s="1342"/>
      <c r="O7" s="1342"/>
      <c r="P7" s="1342"/>
      <c r="Q7" s="1342"/>
      <c r="R7" s="1342"/>
      <c r="S7" s="1342"/>
      <c r="T7" s="1342"/>
      <c r="U7" s="1342"/>
      <c r="V7" s="1342"/>
      <c r="W7" s="1342"/>
      <c r="X7" s="1342"/>
      <c r="Y7" s="1342"/>
      <c r="Z7" s="1342"/>
      <c r="AA7" s="1342"/>
      <c r="AB7" s="1342"/>
      <c r="AC7" s="1342"/>
      <c r="AD7" s="1342"/>
      <c r="AE7" s="1342"/>
      <c r="AF7" s="1342"/>
      <c r="AG7" s="1342"/>
      <c r="AH7" s="1342"/>
      <c r="AI7" s="1342"/>
    </row>
    <row r="8" spans="1:35" ht="30" customHeight="1" x14ac:dyDescent="0.35">
      <c r="A8" s="1338" t="s">
        <v>1</v>
      </c>
      <c r="B8" s="1338" t="s">
        <v>2</v>
      </c>
      <c r="C8" s="1339" t="s">
        <v>568</v>
      </c>
      <c r="D8" s="1340"/>
      <c r="E8" s="1340"/>
      <c r="F8" s="1340"/>
      <c r="G8" s="1340"/>
      <c r="H8" s="1340"/>
      <c r="I8" s="1340"/>
      <c r="J8" s="1340"/>
      <c r="K8" s="1340"/>
      <c r="L8" s="1340"/>
      <c r="M8" s="1340"/>
      <c r="N8" s="1340"/>
      <c r="O8" s="1340"/>
      <c r="P8" s="1340"/>
      <c r="Q8" s="1337"/>
      <c r="R8" s="1227" t="s">
        <v>548</v>
      </c>
      <c r="S8" s="1339" t="s">
        <v>549</v>
      </c>
      <c r="T8" s="1340"/>
      <c r="U8" s="1340"/>
      <c r="V8" s="1340"/>
      <c r="W8" s="1340"/>
      <c r="X8" s="1340"/>
      <c r="Y8" s="1340"/>
      <c r="Z8" s="1340"/>
      <c r="AA8" s="1340"/>
      <c r="AB8" s="1340"/>
      <c r="AC8" s="1340"/>
      <c r="AD8" s="1340"/>
      <c r="AE8" s="1340"/>
      <c r="AF8" s="1340"/>
      <c r="AG8" s="1337"/>
      <c r="AH8" s="1227" t="s">
        <v>550</v>
      </c>
      <c r="AI8" s="1335" t="s">
        <v>551</v>
      </c>
    </row>
    <row r="9" spans="1:35" ht="42.75" customHeight="1" x14ac:dyDescent="0.35">
      <c r="A9" s="1334"/>
      <c r="B9" s="1334"/>
      <c r="C9" s="1336" t="s">
        <v>4</v>
      </c>
      <c r="D9" s="1337"/>
      <c r="E9" s="1336" t="s">
        <v>5</v>
      </c>
      <c r="F9" s="1337"/>
      <c r="G9" s="1336" t="s">
        <v>6</v>
      </c>
      <c r="H9" s="1337"/>
      <c r="I9" s="1336" t="s">
        <v>7</v>
      </c>
      <c r="J9" s="1337"/>
      <c r="K9" s="1336" t="s">
        <v>8</v>
      </c>
      <c r="L9" s="1337"/>
      <c r="M9" s="1336" t="s">
        <v>9</v>
      </c>
      <c r="N9" s="1337"/>
      <c r="O9" s="1336" t="s">
        <v>10</v>
      </c>
      <c r="P9" s="1337"/>
      <c r="Q9" s="471" t="s">
        <v>34</v>
      </c>
      <c r="R9" s="1333"/>
      <c r="S9" s="1336" t="s">
        <v>4</v>
      </c>
      <c r="T9" s="1337"/>
      <c r="U9" s="1336" t="s">
        <v>5</v>
      </c>
      <c r="V9" s="1337"/>
      <c r="W9" s="1336" t="s">
        <v>6</v>
      </c>
      <c r="X9" s="1337"/>
      <c r="Y9" s="1336" t="s">
        <v>7</v>
      </c>
      <c r="Z9" s="1337"/>
      <c r="AA9" s="1336" t="s">
        <v>8</v>
      </c>
      <c r="AB9" s="1337"/>
      <c r="AC9" s="1336" t="s">
        <v>9</v>
      </c>
      <c r="AD9" s="1337"/>
      <c r="AE9" s="1336" t="s">
        <v>10</v>
      </c>
      <c r="AF9" s="1337"/>
      <c r="AG9" s="471" t="s">
        <v>34</v>
      </c>
      <c r="AH9" s="1333"/>
      <c r="AI9" s="1333"/>
    </row>
    <row r="10" spans="1:35" ht="65.25" customHeight="1" x14ac:dyDescent="0.35">
      <c r="A10" s="472"/>
      <c r="B10" s="472"/>
      <c r="C10" s="472" t="s">
        <v>552</v>
      </c>
      <c r="D10" s="472" t="s">
        <v>587</v>
      </c>
      <c r="E10" s="472" t="s">
        <v>552</v>
      </c>
      <c r="F10" s="472" t="s">
        <v>587</v>
      </c>
      <c r="G10" s="472" t="s">
        <v>552</v>
      </c>
      <c r="H10" s="472" t="s">
        <v>587</v>
      </c>
      <c r="I10" s="472" t="s">
        <v>552</v>
      </c>
      <c r="J10" s="472" t="s">
        <v>587</v>
      </c>
      <c r="K10" s="472" t="s">
        <v>552</v>
      </c>
      <c r="L10" s="472" t="s">
        <v>587</v>
      </c>
      <c r="M10" s="472" t="s">
        <v>552</v>
      </c>
      <c r="N10" s="472" t="s">
        <v>587</v>
      </c>
      <c r="O10" s="472" t="s">
        <v>552</v>
      </c>
      <c r="P10" s="472" t="s">
        <v>587</v>
      </c>
      <c r="Q10" s="471" t="s">
        <v>553</v>
      </c>
      <c r="R10" s="1334"/>
      <c r="S10" s="472" t="s">
        <v>552</v>
      </c>
      <c r="T10" s="472" t="s">
        <v>587</v>
      </c>
      <c r="U10" s="472" t="s">
        <v>552</v>
      </c>
      <c r="V10" s="472" t="s">
        <v>587</v>
      </c>
      <c r="W10" s="472" t="s">
        <v>552</v>
      </c>
      <c r="X10" s="472" t="s">
        <v>587</v>
      </c>
      <c r="Y10" s="472" t="s">
        <v>552</v>
      </c>
      <c r="Z10" s="472" t="s">
        <v>587</v>
      </c>
      <c r="AA10" s="472" t="s">
        <v>552</v>
      </c>
      <c r="AB10" s="472" t="s">
        <v>587</v>
      </c>
      <c r="AC10" s="472" t="s">
        <v>552</v>
      </c>
      <c r="AD10" s="472" t="s">
        <v>587</v>
      </c>
      <c r="AE10" s="472" t="s">
        <v>552</v>
      </c>
      <c r="AF10" s="472" t="s">
        <v>587</v>
      </c>
      <c r="AG10" s="471" t="s">
        <v>553</v>
      </c>
      <c r="AH10" s="1334"/>
      <c r="AI10" s="1334"/>
    </row>
    <row r="11" spans="1:35" ht="65.25" customHeight="1" x14ac:dyDescent="0.35">
      <c r="A11" s="472"/>
      <c r="B11" s="472" t="s">
        <v>570</v>
      </c>
      <c r="C11" s="472"/>
      <c r="D11" s="472"/>
      <c r="E11" s="472"/>
      <c r="F11" s="472"/>
      <c r="G11" s="472"/>
      <c r="H11" s="472"/>
      <c r="I11" s="472"/>
      <c r="J11" s="472"/>
      <c r="K11" s="472"/>
      <c r="L11" s="472"/>
      <c r="M11" s="472"/>
      <c r="N11" s="472"/>
      <c r="O11" s="472"/>
      <c r="P11" s="472"/>
      <c r="Q11" s="471"/>
      <c r="R11" s="504"/>
      <c r="S11" s="472"/>
      <c r="T11" s="472"/>
      <c r="U11" s="472"/>
      <c r="V11" s="472"/>
      <c r="W11" s="472"/>
      <c r="X11" s="472"/>
      <c r="Y11" s="472"/>
      <c r="Z11" s="472"/>
      <c r="AA11" s="472"/>
      <c r="AB11" s="472"/>
      <c r="AC11" s="472"/>
      <c r="AD11" s="472"/>
      <c r="AE11" s="472"/>
      <c r="AF11" s="472"/>
      <c r="AG11" s="471"/>
      <c r="AH11" s="504"/>
      <c r="AI11" s="504"/>
    </row>
    <row r="12" spans="1:35" ht="62" x14ac:dyDescent="0.35">
      <c r="A12" s="473" t="s">
        <v>39</v>
      </c>
      <c r="B12" s="473" t="s">
        <v>40</v>
      </c>
      <c r="C12" s="473" t="s">
        <v>41</v>
      </c>
      <c r="D12" s="473" t="s">
        <v>42</v>
      </c>
      <c r="E12" s="473" t="s">
        <v>43</v>
      </c>
      <c r="F12" s="473" t="s">
        <v>66</v>
      </c>
      <c r="G12" s="473" t="s">
        <v>44</v>
      </c>
      <c r="H12" s="473" t="s">
        <v>67</v>
      </c>
      <c r="I12" s="473" t="s">
        <v>79</v>
      </c>
      <c r="J12" s="473" t="s">
        <v>45</v>
      </c>
      <c r="K12" s="473" t="s">
        <v>46</v>
      </c>
      <c r="L12" s="473" t="s">
        <v>47</v>
      </c>
      <c r="M12" s="473" t="s">
        <v>48</v>
      </c>
      <c r="N12" s="473" t="s">
        <v>49</v>
      </c>
      <c r="O12" s="473" t="s">
        <v>50</v>
      </c>
      <c r="P12" s="473" t="s">
        <v>51</v>
      </c>
      <c r="Q12" s="473" t="s">
        <v>554</v>
      </c>
      <c r="R12" s="473" t="s">
        <v>572</v>
      </c>
      <c r="S12" s="473" t="s">
        <v>555</v>
      </c>
      <c r="T12" s="474" t="s">
        <v>556</v>
      </c>
      <c r="U12" s="474" t="s">
        <v>557</v>
      </c>
      <c r="V12" s="474" t="s">
        <v>558</v>
      </c>
      <c r="W12" s="473" t="s">
        <v>556</v>
      </c>
      <c r="X12" s="473" t="s">
        <v>557</v>
      </c>
      <c r="Y12" s="473" t="s">
        <v>557</v>
      </c>
      <c r="Z12" s="473" t="s">
        <v>558</v>
      </c>
      <c r="AA12" s="474" t="s">
        <v>559</v>
      </c>
      <c r="AB12" s="473" t="s">
        <v>560</v>
      </c>
      <c r="AC12" s="474" t="s">
        <v>561</v>
      </c>
      <c r="AD12" s="474" t="s">
        <v>562</v>
      </c>
      <c r="AE12" s="474" t="s">
        <v>563</v>
      </c>
      <c r="AF12" s="474" t="s">
        <v>564</v>
      </c>
      <c r="AG12" s="474" t="s">
        <v>565</v>
      </c>
      <c r="AH12" s="474" t="s">
        <v>573</v>
      </c>
      <c r="AI12" s="475" t="s">
        <v>571</v>
      </c>
    </row>
    <row r="13" spans="1:35" ht="24.9" customHeight="1" x14ac:dyDescent="0.35">
      <c r="A13" s="477"/>
      <c r="B13" s="470" t="s">
        <v>566</v>
      </c>
      <c r="C13" s="508">
        <f>SUM(C14:C24)</f>
        <v>0</v>
      </c>
      <c r="D13" s="508"/>
      <c r="E13" s="508">
        <f t="shared" ref="E13" si="0">SUM(E14:E24)</f>
        <v>0</v>
      </c>
      <c r="F13" s="508"/>
      <c r="G13" s="508">
        <f t="shared" ref="G13:AI13" si="1">SUM(G14:G24)</f>
        <v>0</v>
      </c>
      <c r="H13" s="508"/>
      <c r="I13" s="508">
        <f t="shared" si="1"/>
        <v>0</v>
      </c>
      <c r="J13" s="508"/>
      <c r="K13" s="508">
        <f t="shared" si="1"/>
        <v>0</v>
      </c>
      <c r="L13" s="508"/>
      <c r="M13" s="508">
        <f t="shared" si="1"/>
        <v>0</v>
      </c>
      <c r="N13" s="508"/>
      <c r="O13" s="508">
        <f t="shared" si="1"/>
        <v>0</v>
      </c>
      <c r="P13" s="508"/>
      <c r="Q13" s="478">
        <f t="shared" si="1"/>
        <v>0</v>
      </c>
      <c r="R13" s="478">
        <f t="shared" si="1"/>
        <v>0</v>
      </c>
      <c r="S13" s="478">
        <f t="shared" si="1"/>
        <v>0</v>
      </c>
      <c r="T13" s="478"/>
      <c r="U13" s="478">
        <f t="shared" si="1"/>
        <v>0</v>
      </c>
      <c r="V13" s="478"/>
      <c r="W13" s="478">
        <f t="shared" si="1"/>
        <v>0</v>
      </c>
      <c r="X13" s="478"/>
      <c r="Y13" s="478">
        <f t="shared" si="1"/>
        <v>0</v>
      </c>
      <c r="Z13" s="478"/>
      <c r="AA13" s="478">
        <f t="shared" si="1"/>
        <v>0</v>
      </c>
      <c r="AB13" s="478"/>
      <c r="AC13" s="478">
        <f t="shared" si="1"/>
        <v>0</v>
      </c>
      <c r="AD13" s="478"/>
      <c r="AE13" s="478">
        <f t="shared" si="1"/>
        <v>0</v>
      </c>
      <c r="AF13" s="478"/>
      <c r="AG13" s="478">
        <f t="shared" si="1"/>
        <v>0</v>
      </c>
      <c r="AH13" s="481">
        <f t="shared" si="1"/>
        <v>0</v>
      </c>
      <c r="AI13" s="482">
        <f t="shared" si="1"/>
        <v>0</v>
      </c>
    </row>
    <row r="14" spans="1:35" ht="46.5" x14ac:dyDescent="0.35">
      <c r="A14" s="559">
        <v>1</v>
      </c>
      <c r="B14" s="333" t="s">
        <v>626</v>
      </c>
      <c r="C14" s="560"/>
      <c r="D14" s="311">
        <v>310</v>
      </c>
      <c r="E14" s="514"/>
      <c r="F14" s="311">
        <v>310</v>
      </c>
      <c r="G14" s="514"/>
      <c r="H14" s="515">
        <v>370</v>
      </c>
      <c r="I14" s="514"/>
      <c r="J14" s="515">
        <v>380</v>
      </c>
      <c r="K14" s="514"/>
      <c r="L14" s="514"/>
      <c r="M14" s="514"/>
      <c r="N14" s="515">
        <v>390</v>
      </c>
      <c r="O14" s="514"/>
      <c r="P14" s="515">
        <v>310</v>
      </c>
      <c r="Q14" s="507"/>
      <c r="R14" s="481">
        <f t="shared" ref="R14:R22" si="2">C14*D14+E14*F14+G14*H14+I14*J14+K14*L14+M14*N14+O14*P14</f>
        <v>0</v>
      </c>
      <c r="S14" s="476"/>
      <c r="T14" s="426">
        <v>341</v>
      </c>
      <c r="U14" s="479"/>
      <c r="V14" s="426">
        <v>341</v>
      </c>
      <c r="W14" s="490"/>
      <c r="X14" s="486">
        <v>407</v>
      </c>
      <c r="Y14" s="486"/>
      <c r="Z14" s="486">
        <v>418</v>
      </c>
      <c r="AA14" s="486"/>
      <c r="AB14" s="486"/>
      <c r="AC14" s="486"/>
      <c r="AD14" s="488">
        <v>429</v>
      </c>
      <c r="AE14" s="490"/>
      <c r="AF14" s="426">
        <v>341</v>
      </c>
      <c r="AG14" s="490"/>
      <c r="AH14" s="481">
        <f>S14*T14+U14*V92+W14*X14+Y14*Z14+AA14*AB14+AC14*AD14+AE14*AF14</f>
        <v>0</v>
      </c>
      <c r="AI14" s="489">
        <f t="shared" ref="AI14:AI24" si="3">AH14+R14</f>
        <v>0</v>
      </c>
    </row>
    <row r="15" spans="1:35" ht="15.5" x14ac:dyDescent="0.35">
      <c r="A15" s="559">
        <v>2</v>
      </c>
      <c r="B15" s="333" t="s">
        <v>135</v>
      </c>
      <c r="C15" s="505"/>
      <c r="D15" s="509"/>
      <c r="E15" s="506"/>
      <c r="F15" s="510"/>
      <c r="G15" s="511"/>
      <c r="H15" s="512"/>
      <c r="I15" s="512"/>
      <c r="J15" s="512"/>
      <c r="K15" s="512"/>
      <c r="L15" s="512"/>
      <c r="M15" s="512"/>
      <c r="N15" s="512"/>
      <c r="O15" s="511"/>
      <c r="P15" s="513"/>
      <c r="Q15" s="490"/>
      <c r="R15" s="481">
        <f t="shared" si="2"/>
        <v>0</v>
      </c>
      <c r="S15" s="476"/>
      <c r="T15" s="426"/>
      <c r="U15" s="479"/>
      <c r="V15" s="426"/>
      <c r="W15" s="490"/>
      <c r="X15" s="486"/>
      <c r="Y15" s="486"/>
      <c r="Z15" s="486"/>
      <c r="AA15" s="486"/>
      <c r="AB15" s="486"/>
      <c r="AC15" s="486"/>
      <c r="AD15" s="488"/>
      <c r="AE15" s="490"/>
      <c r="AF15" s="426"/>
      <c r="AG15" s="490"/>
      <c r="AH15" s="481">
        <f>S15*T15+U15*V93+W15*X15+Y15*Z15+AA15*AB15+AC15*AD15+AE15*AF15</f>
        <v>0</v>
      </c>
      <c r="AI15" s="489">
        <f t="shared" si="3"/>
        <v>0</v>
      </c>
    </row>
    <row r="16" spans="1:35" ht="15.5" x14ac:dyDescent="0.35">
      <c r="A16" s="559">
        <v>3</v>
      </c>
      <c r="B16" s="333" t="s">
        <v>574</v>
      </c>
      <c r="C16" s="561"/>
      <c r="D16" s="426"/>
      <c r="E16" s="476"/>
      <c r="F16" s="480"/>
      <c r="G16" s="490"/>
      <c r="H16" s="486"/>
      <c r="I16" s="486"/>
      <c r="J16" s="486"/>
      <c r="K16" s="486"/>
      <c r="L16" s="486"/>
      <c r="M16" s="486"/>
      <c r="N16" s="486"/>
      <c r="O16" s="490"/>
      <c r="P16" s="487"/>
      <c r="Q16" s="490"/>
      <c r="R16" s="481">
        <f t="shared" si="2"/>
        <v>0</v>
      </c>
      <c r="S16" s="476"/>
      <c r="T16" s="426"/>
      <c r="U16" s="479"/>
      <c r="V16" s="426"/>
      <c r="W16" s="490"/>
      <c r="X16" s="486"/>
      <c r="Y16" s="486"/>
      <c r="Z16" s="486"/>
      <c r="AA16" s="486"/>
      <c r="AB16" s="486"/>
      <c r="AC16" s="486"/>
      <c r="AD16" s="488"/>
      <c r="AE16" s="490"/>
      <c r="AF16" s="426"/>
      <c r="AG16" s="490"/>
      <c r="AH16" s="481"/>
      <c r="AI16" s="489"/>
    </row>
    <row r="17" spans="1:36" ht="77.5" x14ac:dyDescent="0.35">
      <c r="A17" s="559">
        <v>4</v>
      </c>
      <c r="B17" s="333" t="s">
        <v>627</v>
      </c>
      <c r="C17" s="863"/>
      <c r="D17" s="864">
        <v>7350</v>
      </c>
      <c r="E17" s="865"/>
      <c r="F17" s="864">
        <v>7350</v>
      </c>
      <c r="G17" s="865"/>
      <c r="H17" s="866">
        <v>8775</v>
      </c>
      <c r="I17" s="865"/>
      <c r="J17" s="866">
        <v>8775</v>
      </c>
      <c r="K17" s="865"/>
      <c r="L17" s="865">
        <v>7350</v>
      </c>
      <c r="M17" s="865"/>
      <c r="N17" s="866"/>
      <c r="O17" s="865"/>
      <c r="P17" s="866"/>
      <c r="Q17" s="867"/>
      <c r="R17" s="868">
        <f t="shared" si="2"/>
        <v>0</v>
      </c>
      <c r="S17" s="869"/>
      <c r="T17" s="870">
        <v>7350</v>
      </c>
      <c r="U17" s="871"/>
      <c r="V17" s="870">
        <v>7350</v>
      </c>
      <c r="W17" s="872"/>
      <c r="X17" s="873">
        <v>8775</v>
      </c>
      <c r="Y17" s="873"/>
      <c r="Z17" s="873">
        <v>8775</v>
      </c>
      <c r="AA17" s="873"/>
      <c r="AB17" s="873">
        <v>7350</v>
      </c>
      <c r="AC17" s="873"/>
      <c r="AD17" s="874"/>
      <c r="AE17" s="872"/>
      <c r="AF17" s="870"/>
      <c r="AG17" s="490"/>
      <c r="AH17" s="481">
        <f t="shared" ref="AH17:AH20" si="4">S17*T17+U17*V94+W17*X17+Y17*Z17+AA17*AB17+AC17*AD17+AE17*AF17</f>
        <v>0</v>
      </c>
      <c r="AI17" s="489">
        <f t="shared" si="3"/>
        <v>0</v>
      </c>
    </row>
    <row r="18" spans="1:36" ht="15.5" x14ac:dyDescent="0.35">
      <c r="A18" s="559">
        <v>5</v>
      </c>
      <c r="B18" s="861" t="s">
        <v>569</v>
      </c>
      <c r="C18" s="514"/>
      <c r="D18" s="311">
        <v>350</v>
      </c>
      <c r="E18" s="514"/>
      <c r="F18" s="883">
        <v>350</v>
      </c>
      <c r="G18" s="514"/>
      <c r="H18" s="515">
        <v>350</v>
      </c>
      <c r="I18" s="514"/>
      <c r="J18" s="515">
        <v>350</v>
      </c>
      <c r="K18" s="514"/>
      <c r="L18" s="515">
        <v>370</v>
      </c>
      <c r="M18" s="514"/>
      <c r="N18" s="515">
        <v>350</v>
      </c>
      <c r="O18" s="514"/>
      <c r="P18" s="515">
        <v>350</v>
      </c>
      <c r="Q18" s="514"/>
      <c r="R18" s="514"/>
      <c r="S18" s="514"/>
      <c r="T18" s="311">
        <v>310</v>
      </c>
      <c r="U18" s="514"/>
      <c r="V18" s="311">
        <v>310</v>
      </c>
      <c r="W18" s="514"/>
      <c r="X18" s="515">
        <v>310</v>
      </c>
      <c r="Y18" s="514"/>
      <c r="Z18" s="515">
        <v>310</v>
      </c>
      <c r="AA18" s="514"/>
      <c r="AB18" s="515">
        <v>310</v>
      </c>
      <c r="AC18" s="514"/>
      <c r="AD18" s="311">
        <v>310</v>
      </c>
      <c r="AE18" s="514"/>
      <c r="AF18" s="311">
        <v>310</v>
      </c>
      <c r="AG18" s="862"/>
      <c r="AH18" s="481">
        <f t="shared" si="4"/>
        <v>0</v>
      </c>
      <c r="AI18" s="489">
        <f t="shared" si="3"/>
        <v>0</v>
      </c>
    </row>
    <row r="19" spans="1:36" ht="77.5" x14ac:dyDescent="0.35">
      <c r="A19" s="559" t="s">
        <v>460</v>
      </c>
      <c r="B19" s="333" t="s">
        <v>628</v>
      </c>
      <c r="C19" s="875"/>
      <c r="D19" s="876">
        <v>1410</v>
      </c>
      <c r="E19" s="877"/>
      <c r="F19" s="876"/>
      <c r="G19" s="877"/>
      <c r="H19" s="878">
        <v>1410</v>
      </c>
      <c r="I19" s="877"/>
      <c r="J19" s="878"/>
      <c r="K19" s="877"/>
      <c r="L19" s="877">
        <v>1640</v>
      </c>
      <c r="M19" s="877"/>
      <c r="N19" s="878">
        <v>2090</v>
      </c>
      <c r="O19" s="877"/>
      <c r="P19" s="878">
        <v>1500</v>
      </c>
      <c r="Q19" s="879"/>
      <c r="R19" s="880">
        <f t="shared" si="2"/>
        <v>0</v>
      </c>
      <c r="S19" s="506"/>
      <c r="T19" s="509">
        <v>1590</v>
      </c>
      <c r="U19" s="881"/>
      <c r="V19" s="509"/>
      <c r="W19" s="511"/>
      <c r="X19" s="512">
        <v>1590</v>
      </c>
      <c r="Y19" s="512"/>
      <c r="Z19" s="512"/>
      <c r="AA19" s="512"/>
      <c r="AB19" s="512">
        <v>1850</v>
      </c>
      <c r="AC19" s="512"/>
      <c r="AD19" s="882">
        <v>2360</v>
      </c>
      <c r="AE19" s="511"/>
      <c r="AF19" s="509">
        <v>1690</v>
      </c>
      <c r="AG19" s="490"/>
      <c r="AH19" s="481">
        <f t="shared" si="4"/>
        <v>0</v>
      </c>
      <c r="AI19" s="489">
        <f t="shared" si="3"/>
        <v>0</v>
      </c>
    </row>
    <row r="20" spans="1:36" ht="24.9" customHeight="1" x14ac:dyDescent="0.35">
      <c r="A20" s="483"/>
      <c r="B20" s="562"/>
      <c r="C20" s="476"/>
      <c r="D20" s="426"/>
      <c r="E20" s="476"/>
      <c r="F20" s="480"/>
      <c r="G20" s="486"/>
      <c r="H20" s="486"/>
      <c r="I20" s="486"/>
      <c r="J20" s="486"/>
      <c r="K20" s="490"/>
      <c r="L20" s="486"/>
      <c r="M20" s="486"/>
      <c r="N20" s="486"/>
      <c r="O20" s="488"/>
      <c r="P20" s="487"/>
      <c r="Q20" s="490"/>
      <c r="R20" s="481">
        <f t="shared" si="2"/>
        <v>0</v>
      </c>
      <c r="S20" s="476"/>
      <c r="T20" s="426"/>
      <c r="U20" s="479"/>
      <c r="V20" s="426"/>
      <c r="W20" s="476"/>
      <c r="X20" s="486"/>
      <c r="Y20" s="486"/>
      <c r="Z20" s="486"/>
      <c r="AA20" s="490"/>
      <c r="AB20" s="486"/>
      <c r="AC20" s="486"/>
      <c r="AD20" s="488"/>
      <c r="AE20" s="488"/>
      <c r="AF20" s="426"/>
      <c r="AG20" s="490"/>
      <c r="AH20" s="481">
        <f t="shared" si="4"/>
        <v>0</v>
      </c>
      <c r="AI20" s="489">
        <f t="shared" si="3"/>
        <v>0</v>
      </c>
    </row>
    <row r="21" spans="1:36" ht="24.9" customHeight="1" x14ac:dyDescent="0.35">
      <c r="A21" s="483"/>
      <c r="B21" s="484"/>
      <c r="C21" s="476"/>
      <c r="D21" s="426"/>
      <c r="E21" s="476"/>
      <c r="F21" s="480"/>
      <c r="G21" s="486"/>
      <c r="H21" s="486"/>
      <c r="I21" s="486"/>
      <c r="J21" s="486"/>
      <c r="K21" s="490"/>
      <c r="L21" s="486"/>
      <c r="M21" s="486"/>
      <c r="N21" s="486"/>
      <c r="O21" s="487"/>
      <c r="P21" s="487"/>
      <c r="Q21" s="490"/>
      <c r="R21" s="481">
        <f t="shared" si="2"/>
        <v>0</v>
      </c>
      <c r="S21" s="476"/>
      <c r="T21" s="426"/>
      <c r="U21" s="479"/>
      <c r="V21" s="426"/>
      <c r="W21" s="476"/>
      <c r="X21" s="486"/>
      <c r="Y21" s="486"/>
      <c r="Z21" s="486"/>
      <c r="AA21" s="490"/>
      <c r="AB21" s="486"/>
      <c r="AC21" s="476"/>
      <c r="AD21" s="488"/>
      <c r="AE21" s="487"/>
      <c r="AF21" s="426"/>
      <c r="AG21" s="490"/>
      <c r="AH21" s="481">
        <f t="shared" ref="AH21:AH22" si="5">S21*T21+U21*V98+W21*X21+Y21*Z21+AA21*AB21+AC18*AD21+AE21*AF21</f>
        <v>0</v>
      </c>
      <c r="AI21" s="489">
        <f t="shared" si="3"/>
        <v>0</v>
      </c>
    </row>
    <row r="22" spans="1:36" ht="24.9" customHeight="1" x14ac:dyDescent="0.35">
      <c r="A22" s="483"/>
      <c r="B22" s="484"/>
      <c r="C22" s="485"/>
      <c r="D22" s="426"/>
      <c r="E22" s="476"/>
      <c r="F22" s="480"/>
      <c r="G22" s="485"/>
      <c r="H22" s="486"/>
      <c r="I22" s="486"/>
      <c r="J22" s="486"/>
      <c r="K22" s="490"/>
      <c r="L22" s="486"/>
      <c r="M22" s="491"/>
      <c r="N22" s="486"/>
      <c r="O22" s="488"/>
      <c r="P22" s="487"/>
      <c r="Q22" s="490"/>
      <c r="R22" s="481">
        <f t="shared" si="2"/>
        <v>0</v>
      </c>
      <c r="S22" s="492"/>
      <c r="T22" s="426"/>
      <c r="U22" s="479"/>
      <c r="V22" s="426"/>
      <c r="W22" s="476"/>
      <c r="X22" s="486"/>
      <c r="Y22" s="486"/>
      <c r="Z22" s="486"/>
      <c r="AA22" s="486"/>
      <c r="AB22" s="486"/>
      <c r="AC22" s="486"/>
      <c r="AD22" s="488"/>
      <c r="AE22" s="487"/>
      <c r="AF22" s="426"/>
      <c r="AG22" s="490"/>
      <c r="AH22" s="481">
        <f t="shared" si="5"/>
        <v>0</v>
      </c>
      <c r="AI22" s="489">
        <f t="shared" si="3"/>
        <v>0</v>
      </c>
    </row>
    <row r="23" spans="1:36" ht="24.9" customHeight="1" x14ac:dyDescent="0.35">
      <c r="A23" s="483"/>
      <c r="B23" s="484"/>
      <c r="C23" s="490"/>
      <c r="D23" s="426"/>
      <c r="E23" s="476"/>
      <c r="F23" s="480"/>
      <c r="G23" s="476"/>
      <c r="H23" s="486"/>
      <c r="I23" s="486"/>
      <c r="J23" s="486"/>
      <c r="K23" s="476"/>
      <c r="L23" s="486"/>
      <c r="M23" s="486"/>
      <c r="N23" s="486"/>
      <c r="O23" s="490"/>
      <c r="P23" s="487"/>
      <c r="Q23" s="490"/>
      <c r="R23" s="481">
        <f>C23*D23+E23*F23+G24*H23+I23*J23+K23*L23+M23*N23+O23*P23</f>
        <v>0</v>
      </c>
      <c r="S23" s="492"/>
      <c r="T23" s="426"/>
      <c r="U23" s="479"/>
      <c r="V23" s="426"/>
      <c r="W23" s="476"/>
      <c r="X23" s="486"/>
      <c r="Y23" s="486"/>
      <c r="Z23" s="486"/>
      <c r="AA23" s="486"/>
      <c r="AB23" s="486"/>
      <c r="AC23" s="486"/>
      <c r="AD23" s="488"/>
      <c r="AE23" s="492"/>
      <c r="AF23" s="426"/>
      <c r="AG23" s="490"/>
      <c r="AH23" s="481">
        <f>S23*T23+U23*V102+W23*X23+Y23*Z23+AA23*AB23+AC22*AD23+AE23*AF23</f>
        <v>0</v>
      </c>
      <c r="AI23" s="489">
        <f t="shared" si="3"/>
        <v>0</v>
      </c>
    </row>
    <row r="24" spans="1:36" ht="24.9" customHeight="1" x14ac:dyDescent="0.35">
      <c r="A24" s="483"/>
      <c r="B24" s="484"/>
      <c r="C24" s="490"/>
      <c r="D24" s="426"/>
      <c r="E24" s="476"/>
      <c r="F24" s="480"/>
      <c r="G24" s="417"/>
      <c r="H24" s="486"/>
      <c r="I24" s="486"/>
      <c r="J24" s="486"/>
      <c r="K24" s="490"/>
      <c r="L24" s="486"/>
      <c r="M24" s="486"/>
      <c r="N24" s="486"/>
      <c r="O24" s="490"/>
      <c r="P24" s="487"/>
      <c r="Q24" s="490"/>
      <c r="R24" s="481">
        <f>C24*D24+E24*F24+G24*H24+I24*J24+K24*L24+M24*N24+O24*P24</f>
        <v>0</v>
      </c>
      <c r="S24" s="490"/>
      <c r="T24" s="426"/>
      <c r="U24" s="479"/>
      <c r="V24" s="426"/>
      <c r="W24" s="490"/>
      <c r="X24" s="486"/>
      <c r="Y24" s="486"/>
      <c r="Z24" s="486"/>
      <c r="AA24" s="490"/>
      <c r="AB24" s="486"/>
      <c r="AC24" s="490"/>
      <c r="AD24" s="488"/>
      <c r="AE24" s="487"/>
      <c r="AF24" s="426"/>
      <c r="AG24" s="490"/>
      <c r="AH24" s="481">
        <f>S24*T24+U24*V103+W24*X24+Y24*Z24+AA24*AB24+AC24*AD24+AE24*AF24</f>
        <v>0</v>
      </c>
      <c r="AI24" s="489">
        <f t="shared" si="3"/>
        <v>0</v>
      </c>
    </row>
    <row r="25" spans="1:36" ht="15.5" x14ac:dyDescent="0.35">
      <c r="A25" s="194"/>
      <c r="B25" s="194"/>
      <c r="C25" s="194"/>
      <c r="D25" s="194"/>
      <c r="E25" s="194"/>
      <c r="F25" s="194"/>
      <c r="G25" s="194"/>
      <c r="H25" s="194"/>
      <c r="I25" s="194"/>
      <c r="J25" s="194"/>
      <c r="K25" s="194"/>
      <c r="L25" s="194"/>
      <c r="M25" s="194"/>
      <c r="N25" s="194"/>
      <c r="O25" s="194"/>
      <c r="P25" s="194"/>
      <c r="Q25" s="194"/>
      <c r="R25" s="194"/>
      <c r="S25" s="194"/>
      <c r="T25" s="194"/>
      <c r="U25" s="194"/>
      <c r="V25" s="194"/>
      <c r="W25" s="194"/>
      <c r="X25" s="194"/>
      <c r="Y25" s="194"/>
      <c r="Z25" s="194"/>
      <c r="AA25" s="194"/>
      <c r="AB25" s="194"/>
      <c r="AC25" s="194"/>
      <c r="AD25" s="194"/>
      <c r="AE25" s="194"/>
      <c r="AF25" s="194"/>
      <c r="AG25" s="194"/>
      <c r="AH25" s="194"/>
      <c r="AI25" s="194"/>
    </row>
    <row r="26" spans="1:36" s="558" customFormat="1" ht="15.5" x14ac:dyDescent="0.35">
      <c r="B26" s="37"/>
      <c r="C26" s="664"/>
      <c r="O26" s="347"/>
      <c r="AD26" s="1149" t="s">
        <v>435</v>
      </c>
      <c r="AE26" s="1149"/>
      <c r="AF26" s="1149"/>
      <c r="AG26" s="1149"/>
    </row>
    <row r="27" spans="1:36" s="558" customFormat="1" ht="15.5" x14ac:dyDescent="0.35">
      <c r="A27" s="87"/>
      <c r="B27" s="890" t="s">
        <v>23</v>
      </c>
      <c r="C27" s="37"/>
      <c r="H27" s="87"/>
      <c r="I27" s="87"/>
      <c r="J27" s="87"/>
      <c r="K27" s="87"/>
      <c r="L27" s="87"/>
      <c r="M27" s="87"/>
      <c r="N27" s="87"/>
      <c r="O27" s="87"/>
      <c r="P27" s="87"/>
      <c r="Q27" s="87"/>
      <c r="R27" s="87"/>
      <c r="S27" s="87"/>
      <c r="T27" s="87"/>
      <c r="U27" s="87"/>
      <c r="V27" s="87"/>
      <c r="W27" s="87"/>
      <c r="X27" s="87"/>
      <c r="Y27" s="87"/>
      <c r="Z27" s="87"/>
      <c r="AA27" s="87"/>
      <c r="AB27" s="87"/>
      <c r="AC27" s="87"/>
      <c r="AD27" s="1143" t="s">
        <v>953</v>
      </c>
      <c r="AE27" s="1143"/>
      <c r="AF27" s="1143"/>
      <c r="AG27" s="1143"/>
      <c r="AH27" s="87"/>
      <c r="AI27" s="87"/>
    </row>
    <row r="28" spans="1:36" ht="15.5" x14ac:dyDescent="0.35">
      <c r="A28" s="194"/>
      <c r="B28" s="901" t="s">
        <v>954</v>
      </c>
      <c r="C28" s="12"/>
      <c r="H28" s="194"/>
      <c r="I28" s="194"/>
      <c r="J28" s="194"/>
      <c r="K28" s="194"/>
      <c r="L28" s="194"/>
      <c r="M28" s="194"/>
      <c r="N28" s="194"/>
      <c r="O28" s="194"/>
      <c r="P28" s="194"/>
      <c r="Q28" s="194"/>
      <c r="R28" s="194"/>
      <c r="S28" s="194"/>
      <c r="T28" s="194"/>
      <c r="U28" s="194"/>
      <c r="V28" s="194"/>
      <c r="W28" s="194"/>
      <c r="X28" s="194"/>
      <c r="Y28" s="194"/>
      <c r="Z28" s="194"/>
      <c r="AA28" s="194"/>
      <c r="AB28" s="194"/>
      <c r="AC28" s="194"/>
      <c r="AD28" s="1144" t="s">
        <v>954</v>
      </c>
      <c r="AE28" s="1144"/>
      <c r="AF28" s="1144"/>
      <c r="AG28" s="1144"/>
      <c r="AH28" s="194"/>
      <c r="AI28" s="194"/>
    </row>
    <row r="29" spans="1:36" ht="15.5" x14ac:dyDescent="0.35">
      <c r="A29" s="194"/>
      <c r="B29" s="194"/>
      <c r="C29" s="194"/>
      <c r="D29" s="194"/>
      <c r="E29" s="194"/>
      <c r="F29" s="194"/>
      <c r="G29" s="194"/>
      <c r="H29" s="194"/>
      <c r="I29" s="194"/>
      <c r="J29" s="194"/>
      <c r="K29" s="194"/>
      <c r="L29" s="194"/>
      <c r="M29" s="194"/>
      <c r="N29" s="194"/>
      <c r="O29" s="194"/>
      <c r="P29" s="194"/>
      <c r="Q29" s="194"/>
      <c r="R29" s="194"/>
      <c r="S29" s="194"/>
      <c r="T29" s="194"/>
      <c r="U29" s="194"/>
      <c r="V29" s="194"/>
      <c r="W29" s="194"/>
      <c r="X29" s="194"/>
      <c r="Y29" s="194"/>
      <c r="Z29" s="194"/>
      <c r="AA29" s="194"/>
      <c r="AB29" s="194"/>
      <c r="AC29" s="194"/>
      <c r="AD29" s="194"/>
      <c r="AE29" s="194"/>
      <c r="AF29" s="194"/>
      <c r="AG29" s="194"/>
      <c r="AH29" s="194"/>
      <c r="AI29" s="194"/>
      <c r="AJ29" s="194"/>
    </row>
    <row r="30" spans="1:36" ht="15.5" x14ac:dyDescent="0.35">
      <c r="A30" s="194"/>
      <c r="B30" s="194"/>
      <c r="C30" s="194"/>
      <c r="D30" s="194"/>
      <c r="E30" s="194"/>
      <c r="F30" s="194"/>
      <c r="G30" s="194"/>
      <c r="H30" s="194"/>
      <c r="I30" s="194"/>
      <c r="J30" s="194"/>
      <c r="K30" s="194"/>
      <c r="L30" s="194"/>
      <c r="M30" s="194"/>
      <c r="N30" s="194"/>
      <c r="O30" s="194"/>
      <c r="P30" s="194"/>
      <c r="Q30" s="194"/>
      <c r="R30" s="194"/>
      <c r="S30" s="194"/>
      <c r="T30" s="194"/>
      <c r="U30" s="194"/>
      <c r="V30" s="194"/>
      <c r="W30" s="194"/>
      <c r="X30" s="194"/>
      <c r="Y30" s="194"/>
      <c r="Z30" s="194"/>
      <c r="AA30" s="194"/>
      <c r="AB30" s="194"/>
      <c r="AC30" s="194"/>
      <c r="AD30" s="194"/>
      <c r="AE30" s="194"/>
      <c r="AF30" s="194"/>
      <c r="AG30" s="194"/>
      <c r="AH30" s="194"/>
      <c r="AI30" s="194"/>
      <c r="AJ30" s="194"/>
    </row>
    <row r="31" spans="1:36" ht="15.5" x14ac:dyDescent="0.35">
      <c r="A31" s="194"/>
      <c r="B31" s="194"/>
      <c r="C31" s="194"/>
      <c r="D31" s="194"/>
      <c r="E31" s="194"/>
      <c r="F31" s="194"/>
      <c r="G31" s="194"/>
      <c r="H31" s="194"/>
      <c r="I31" s="194"/>
      <c r="J31" s="194"/>
      <c r="K31" s="194"/>
      <c r="L31" s="194"/>
      <c r="M31" s="194"/>
      <c r="N31" s="194"/>
      <c r="O31" s="194"/>
      <c r="P31" s="194"/>
      <c r="Q31" s="194"/>
      <c r="R31" s="194"/>
      <c r="S31" s="194"/>
      <c r="T31" s="194"/>
      <c r="U31" s="194"/>
      <c r="V31" s="194"/>
      <c r="W31" s="194"/>
      <c r="X31" s="194"/>
      <c r="Y31" s="194"/>
      <c r="Z31" s="194"/>
      <c r="AA31" s="194"/>
      <c r="AB31" s="194"/>
      <c r="AC31" s="194"/>
      <c r="AD31" s="194"/>
      <c r="AE31" s="194"/>
      <c r="AF31" s="194"/>
      <c r="AG31" s="194"/>
      <c r="AH31" s="194"/>
      <c r="AI31" s="194"/>
      <c r="AJ31" s="194"/>
    </row>
    <row r="32" spans="1:36" ht="15.5" x14ac:dyDescent="0.35">
      <c r="A32" s="194"/>
      <c r="B32" s="194"/>
      <c r="C32" s="194"/>
      <c r="D32" s="194"/>
      <c r="E32" s="194"/>
      <c r="F32" s="194"/>
      <c r="G32" s="194"/>
      <c r="H32" s="194"/>
      <c r="I32" s="194"/>
      <c r="J32" s="194"/>
      <c r="K32" s="194"/>
      <c r="L32" s="194"/>
      <c r="M32" s="194"/>
      <c r="N32" s="194"/>
      <c r="O32" s="194"/>
      <c r="P32" s="194"/>
      <c r="Q32" s="194"/>
      <c r="R32" s="194"/>
      <c r="S32" s="194"/>
      <c r="T32" s="194"/>
      <c r="U32" s="194"/>
      <c r="V32" s="194"/>
      <c r="W32" s="194"/>
      <c r="X32" s="194"/>
      <c r="Y32" s="194"/>
      <c r="Z32" s="194"/>
      <c r="AA32" s="194"/>
      <c r="AB32" s="194"/>
      <c r="AC32" s="194"/>
      <c r="AD32" s="194"/>
      <c r="AE32" s="194"/>
      <c r="AF32" s="194"/>
      <c r="AG32" s="194"/>
      <c r="AH32" s="194"/>
      <c r="AI32" s="194"/>
      <c r="AJ32" s="194"/>
    </row>
    <row r="33" spans="1:36" ht="15.5" x14ac:dyDescent="0.35">
      <c r="A33" s="194"/>
      <c r="B33" s="194"/>
      <c r="C33" s="194"/>
      <c r="D33" s="194"/>
      <c r="E33" s="194"/>
      <c r="F33" s="194"/>
      <c r="G33" s="194"/>
      <c r="H33" s="194"/>
      <c r="I33" s="194"/>
      <c r="J33" s="194"/>
      <c r="K33" s="194"/>
      <c r="L33" s="194"/>
      <c r="M33" s="194"/>
      <c r="N33" s="194"/>
      <c r="O33" s="194"/>
      <c r="P33" s="194"/>
      <c r="Q33" s="194"/>
      <c r="R33" s="194"/>
      <c r="S33" s="194"/>
      <c r="T33" s="194"/>
      <c r="U33" s="194"/>
      <c r="V33" s="194"/>
      <c r="W33" s="194"/>
      <c r="X33" s="194"/>
      <c r="Y33" s="194"/>
      <c r="Z33" s="194"/>
      <c r="AA33" s="194"/>
      <c r="AB33" s="194"/>
      <c r="AC33" s="194"/>
      <c r="AD33" s="194"/>
      <c r="AE33" s="194"/>
      <c r="AF33" s="194"/>
      <c r="AG33" s="194"/>
      <c r="AH33" s="194"/>
      <c r="AI33" s="194"/>
      <c r="AJ33" s="194"/>
    </row>
    <row r="34" spans="1:36" ht="15.5" x14ac:dyDescent="0.35">
      <c r="A34" s="194"/>
      <c r="B34" s="194"/>
      <c r="C34" s="194"/>
      <c r="D34" s="194"/>
      <c r="E34" s="194"/>
      <c r="F34" s="194"/>
      <c r="G34" s="194"/>
      <c r="H34" s="194"/>
      <c r="I34" s="194"/>
      <c r="J34" s="194"/>
      <c r="K34" s="194"/>
      <c r="L34" s="194"/>
      <c r="M34" s="194"/>
      <c r="N34" s="194"/>
      <c r="O34" s="194"/>
      <c r="P34" s="194"/>
      <c r="Q34" s="194"/>
      <c r="R34" s="194"/>
      <c r="S34" s="194"/>
      <c r="T34" s="194"/>
      <c r="U34" s="194"/>
      <c r="V34" s="194"/>
      <c r="W34" s="194"/>
      <c r="X34" s="194"/>
      <c r="Y34" s="194"/>
      <c r="Z34" s="194"/>
      <c r="AA34" s="194"/>
      <c r="AB34" s="194"/>
      <c r="AC34" s="194"/>
      <c r="AD34" s="194"/>
      <c r="AE34" s="194"/>
      <c r="AF34" s="194"/>
      <c r="AG34" s="194"/>
      <c r="AH34" s="194"/>
      <c r="AI34" s="194"/>
      <c r="AJ34" s="194"/>
    </row>
    <row r="35" spans="1:36" ht="15.5" x14ac:dyDescent="0.35">
      <c r="A35" s="194"/>
      <c r="B35" s="194"/>
      <c r="C35" s="194"/>
      <c r="D35" s="194"/>
      <c r="E35" s="194"/>
      <c r="F35" s="194"/>
      <c r="G35" s="194"/>
      <c r="H35" s="194"/>
      <c r="I35" s="194"/>
      <c r="J35" s="194"/>
      <c r="K35" s="194"/>
      <c r="L35" s="194"/>
      <c r="M35" s="194"/>
      <c r="N35" s="194"/>
      <c r="O35" s="194"/>
      <c r="P35" s="194"/>
      <c r="Q35" s="194"/>
      <c r="R35" s="194"/>
      <c r="S35" s="194"/>
      <c r="T35" s="194"/>
      <c r="U35" s="194"/>
      <c r="V35" s="194"/>
      <c r="W35" s="194"/>
      <c r="X35" s="194"/>
      <c r="Y35" s="194"/>
      <c r="Z35" s="194"/>
      <c r="AA35" s="194"/>
      <c r="AB35" s="194"/>
      <c r="AC35" s="194"/>
      <c r="AD35" s="194"/>
      <c r="AE35" s="194"/>
      <c r="AF35" s="194"/>
      <c r="AG35" s="194"/>
      <c r="AH35" s="194"/>
      <c r="AI35" s="194"/>
      <c r="AJ35" s="194"/>
    </row>
    <row r="36" spans="1:36" ht="15.5" x14ac:dyDescent="0.35">
      <c r="A36" s="194"/>
      <c r="B36" s="194"/>
      <c r="C36" s="194"/>
      <c r="D36" s="194"/>
      <c r="E36" s="194"/>
      <c r="F36" s="194"/>
      <c r="G36" s="194"/>
      <c r="H36" s="194"/>
      <c r="I36" s="194"/>
      <c r="J36" s="194"/>
      <c r="K36" s="194"/>
      <c r="L36" s="194"/>
      <c r="M36" s="194"/>
      <c r="N36" s="194"/>
      <c r="O36" s="194"/>
      <c r="P36" s="194"/>
      <c r="Q36" s="194"/>
      <c r="R36" s="194"/>
      <c r="S36" s="194"/>
      <c r="T36" s="194"/>
      <c r="U36" s="194"/>
      <c r="V36" s="194"/>
      <c r="W36" s="194"/>
      <c r="X36" s="194"/>
      <c r="Y36" s="194"/>
      <c r="Z36" s="194"/>
      <c r="AA36" s="194"/>
      <c r="AB36" s="194"/>
      <c r="AC36" s="194"/>
      <c r="AD36" s="194"/>
      <c r="AE36" s="194"/>
      <c r="AF36" s="194"/>
      <c r="AG36" s="194"/>
      <c r="AH36" s="194"/>
      <c r="AI36" s="194"/>
      <c r="AJ36" s="194"/>
    </row>
    <row r="37" spans="1:36" ht="15.5" x14ac:dyDescent="0.35">
      <c r="A37" s="194"/>
      <c r="B37" s="194"/>
      <c r="C37" s="194"/>
      <c r="D37" s="194"/>
      <c r="E37" s="194"/>
      <c r="F37" s="194"/>
      <c r="G37" s="194"/>
      <c r="H37" s="194"/>
      <c r="I37" s="194"/>
      <c r="J37" s="194"/>
      <c r="K37" s="194"/>
      <c r="L37" s="194"/>
      <c r="M37" s="194"/>
      <c r="N37" s="194"/>
      <c r="O37" s="194"/>
      <c r="P37" s="194"/>
      <c r="Q37" s="194"/>
      <c r="R37" s="194"/>
      <c r="S37" s="194"/>
      <c r="T37" s="194"/>
      <c r="U37" s="194"/>
      <c r="V37" s="194"/>
      <c r="W37" s="194"/>
      <c r="X37" s="194"/>
      <c r="Y37" s="194"/>
      <c r="Z37" s="194"/>
      <c r="AA37" s="194"/>
      <c r="AB37" s="194"/>
      <c r="AC37" s="194"/>
      <c r="AD37" s="194"/>
      <c r="AE37" s="194"/>
      <c r="AF37" s="194"/>
      <c r="AG37" s="194"/>
      <c r="AH37" s="194"/>
      <c r="AI37" s="194"/>
      <c r="AJ37" s="194"/>
    </row>
    <row r="38" spans="1:36" ht="15.5" x14ac:dyDescent="0.35">
      <c r="A38" s="194"/>
      <c r="B38" s="194"/>
      <c r="C38" s="194"/>
      <c r="D38" s="194"/>
      <c r="E38" s="194"/>
      <c r="F38" s="194"/>
      <c r="G38" s="194"/>
      <c r="H38" s="194"/>
      <c r="I38" s="194"/>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row>
    <row r="39" spans="1:36" ht="15.5" x14ac:dyDescent="0.35">
      <c r="A39" s="194"/>
      <c r="B39" s="194"/>
      <c r="C39" s="194"/>
      <c r="D39" s="194"/>
      <c r="E39" s="194"/>
      <c r="F39" s="194"/>
      <c r="G39" s="194"/>
      <c r="H39" s="194"/>
      <c r="I39" s="194"/>
      <c r="J39" s="194"/>
      <c r="K39" s="194"/>
      <c r="L39" s="194"/>
      <c r="M39" s="194"/>
      <c r="N39" s="194"/>
      <c r="O39" s="194"/>
      <c r="P39" s="194"/>
      <c r="Q39" s="194"/>
      <c r="R39" s="194"/>
      <c r="S39" s="194"/>
      <c r="T39" s="194"/>
      <c r="U39" s="194"/>
      <c r="V39" s="194"/>
      <c r="W39" s="194"/>
      <c r="X39" s="194"/>
      <c r="Y39" s="194"/>
      <c r="Z39" s="194"/>
      <c r="AA39" s="194"/>
      <c r="AB39" s="194"/>
      <c r="AC39" s="194"/>
      <c r="AD39" s="194"/>
      <c r="AE39" s="194"/>
      <c r="AF39" s="194"/>
      <c r="AG39" s="194"/>
      <c r="AH39" s="194"/>
      <c r="AI39" s="194"/>
      <c r="AJ39" s="194"/>
    </row>
    <row r="40" spans="1:36" ht="15.5" x14ac:dyDescent="0.35">
      <c r="A40" s="194"/>
      <c r="B40" s="194"/>
      <c r="C40" s="194"/>
      <c r="D40" s="194"/>
      <c r="E40" s="194"/>
      <c r="F40" s="194"/>
      <c r="G40" s="194"/>
      <c r="H40" s="194"/>
      <c r="I40" s="194"/>
      <c r="J40" s="194"/>
      <c r="K40" s="194"/>
      <c r="L40" s="194"/>
      <c r="M40" s="194"/>
      <c r="N40" s="194"/>
      <c r="O40" s="194"/>
      <c r="P40" s="194"/>
      <c r="Q40" s="194"/>
      <c r="R40" s="194"/>
      <c r="S40" s="194"/>
      <c r="T40" s="194"/>
      <c r="U40" s="194"/>
      <c r="V40" s="194"/>
      <c r="W40" s="194"/>
      <c r="X40" s="194"/>
      <c r="Y40" s="194"/>
      <c r="Z40" s="194"/>
      <c r="AA40" s="194"/>
      <c r="AB40" s="194"/>
      <c r="AC40" s="194"/>
      <c r="AD40" s="194"/>
      <c r="AE40" s="194"/>
      <c r="AF40" s="194"/>
      <c r="AG40" s="194"/>
      <c r="AH40" s="194"/>
      <c r="AI40" s="194"/>
      <c r="AJ40" s="194"/>
    </row>
    <row r="41" spans="1:36" ht="15.5" x14ac:dyDescent="0.35">
      <c r="A41" s="194"/>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row>
    <row r="42" spans="1:36" ht="15.5" x14ac:dyDescent="0.35">
      <c r="A42" s="194"/>
      <c r="B42" s="194"/>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row>
    <row r="43" spans="1:36" ht="15.5" x14ac:dyDescent="0.35">
      <c r="A43" s="194"/>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row>
    <row r="44" spans="1:36" ht="15.5" x14ac:dyDescent="0.35">
      <c r="A44" s="194"/>
      <c r="B44" s="194"/>
      <c r="C44" s="194"/>
      <c r="D44" s="194"/>
      <c r="E44" s="194"/>
      <c r="F44" s="194"/>
      <c r="G44" s="194"/>
      <c r="H44" s="194"/>
      <c r="I44" s="194"/>
      <c r="J44" s="194"/>
      <c r="K44" s="194"/>
      <c r="L44" s="194"/>
      <c r="M44" s="194"/>
      <c r="N44" s="194"/>
      <c r="O44" s="194"/>
      <c r="P44" s="194"/>
      <c r="Q44" s="194"/>
      <c r="R44" s="194"/>
      <c r="S44" s="194"/>
      <c r="T44" s="194"/>
      <c r="U44" s="194"/>
      <c r="V44" s="194"/>
      <c r="W44" s="194"/>
      <c r="X44" s="194"/>
      <c r="Y44" s="194"/>
      <c r="Z44" s="194"/>
      <c r="AA44" s="194"/>
      <c r="AB44" s="194"/>
      <c r="AC44" s="194"/>
      <c r="AD44" s="194"/>
      <c r="AE44" s="194"/>
      <c r="AF44" s="194"/>
      <c r="AG44" s="194"/>
      <c r="AH44" s="194"/>
      <c r="AI44" s="194"/>
      <c r="AJ44" s="194"/>
    </row>
    <row r="45" spans="1:36" ht="15.5" x14ac:dyDescent="0.35">
      <c r="A45" s="194"/>
      <c r="B45" s="194"/>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row>
    <row r="46" spans="1:36" ht="15.5" x14ac:dyDescent="0.35">
      <c r="A46" s="194"/>
      <c r="B46" s="194"/>
      <c r="C46" s="194"/>
      <c r="D46" s="194"/>
      <c r="E46" s="194"/>
      <c r="F46" s="194"/>
      <c r="G46" s="194"/>
      <c r="H46" s="194"/>
      <c r="I46" s="194"/>
      <c r="J46" s="194"/>
      <c r="K46" s="194"/>
      <c r="L46" s="194"/>
      <c r="M46" s="194"/>
      <c r="N46" s="194"/>
      <c r="O46" s="194"/>
      <c r="P46" s="194"/>
      <c r="Q46" s="194"/>
      <c r="R46" s="194"/>
      <c r="S46" s="194"/>
      <c r="T46" s="194"/>
      <c r="U46" s="194"/>
      <c r="V46" s="194"/>
      <c r="W46" s="194"/>
      <c r="X46" s="194"/>
      <c r="Y46" s="194"/>
      <c r="Z46" s="194"/>
      <c r="AA46" s="194"/>
      <c r="AB46" s="194"/>
      <c r="AC46" s="194"/>
      <c r="AD46" s="194"/>
      <c r="AE46" s="194"/>
      <c r="AF46" s="194"/>
      <c r="AG46" s="194"/>
      <c r="AH46" s="194"/>
      <c r="AI46" s="194"/>
      <c r="AJ46" s="194"/>
    </row>
    <row r="47" spans="1:36" ht="15.5" x14ac:dyDescent="0.35">
      <c r="A47" s="194"/>
      <c r="B47" s="194"/>
      <c r="C47" s="194"/>
      <c r="D47" s="194"/>
      <c r="E47" s="194"/>
      <c r="F47" s="194"/>
      <c r="G47" s="194"/>
      <c r="H47" s="194"/>
      <c r="I47" s="194"/>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row>
    <row r="48" spans="1:36" ht="15.5" x14ac:dyDescent="0.35">
      <c r="A48" s="194"/>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row>
    <row r="49" spans="1:36" ht="15.5" x14ac:dyDescent="0.35">
      <c r="A49" s="194"/>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row>
    <row r="50" spans="1:36" ht="15.5" x14ac:dyDescent="0.35">
      <c r="A50" s="194"/>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row>
    <row r="51" spans="1:36" ht="15.5" x14ac:dyDescent="0.35">
      <c r="A51" s="194"/>
      <c r="B51" s="194"/>
      <c r="C51" s="194"/>
      <c r="D51" s="194"/>
      <c r="E51" s="194"/>
      <c r="F51" s="194"/>
      <c r="G51" s="194"/>
      <c r="H51" s="194"/>
      <c r="I51" s="194"/>
      <c r="J51" s="194"/>
      <c r="K51" s="194"/>
      <c r="L51" s="194"/>
      <c r="M51" s="194"/>
      <c r="N51" s="194"/>
      <c r="O51" s="194"/>
      <c r="P51" s="194"/>
      <c r="Q51" s="194"/>
      <c r="R51" s="194"/>
      <c r="S51" s="194"/>
      <c r="T51" s="194"/>
      <c r="U51" s="194"/>
      <c r="V51" s="194"/>
      <c r="W51" s="194"/>
      <c r="X51" s="194"/>
      <c r="Y51" s="194"/>
      <c r="Z51" s="194"/>
      <c r="AA51" s="194"/>
      <c r="AB51" s="194"/>
      <c r="AC51" s="194"/>
      <c r="AD51" s="194"/>
      <c r="AE51" s="194"/>
      <c r="AF51" s="194"/>
      <c r="AG51" s="194"/>
      <c r="AH51" s="194"/>
      <c r="AI51" s="194"/>
      <c r="AJ51" s="194"/>
    </row>
    <row r="52" spans="1:36" ht="15.5" x14ac:dyDescent="0.35">
      <c r="A52" s="194"/>
      <c r="B52" s="194"/>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row>
    <row r="53" spans="1:36" ht="15.5" x14ac:dyDescent="0.35">
      <c r="A53" s="194"/>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row>
    <row r="54" spans="1:36" ht="15.5" x14ac:dyDescent="0.35">
      <c r="A54" s="194"/>
      <c r="B54" s="194"/>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row>
    <row r="55" spans="1:36" ht="15.5" x14ac:dyDescent="0.35">
      <c r="A55" s="194"/>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row>
    <row r="56" spans="1:36" ht="15.5" x14ac:dyDescent="0.35">
      <c r="A56" s="194"/>
      <c r="B56" s="194"/>
      <c r="C56" s="194"/>
      <c r="D56" s="194"/>
      <c r="E56" s="194"/>
      <c r="F56" s="194"/>
      <c r="G56" s="194"/>
      <c r="H56" s="194"/>
      <c r="I56" s="194"/>
      <c r="J56" s="194"/>
      <c r="K56" s="194"/>
      <c r="L56" s="194"/>
      <c r="M56" s="194"/>
      <c r="N56" s="194"/>
      <c r="O56" s="194"/>
      <c r="P56" s="194"/>
      <c r="Q56" s="194"/>
      <c r="R56" s="194"/>
      <c r="S56" s="194"/>
      <c r="T56" s="194"/>
      <c r="U56" s="194"/>
      <c r="V56" s="194"/>
      <c r="W56" s="194"/>
      <c r="X56" s="194"/>
      <c r="Y56" s="194"/>
      <c r="Z56" s="194"/>
      <c r="AA56" s="194"/>
      <c r="AB56" s="194"/>
      <c r="AC56" s="194"/>
      <c r="AD56" s="194"/>
      <c r="AE56" s="194"/>
      <c r="AF56" s="194"/>
      <c r="AG56" s="194"/>
      <c r="AH56" s="194"/>
      <c r="AI56" s="194"/>
      <c r="AJ56" s="194"/>
    </row>
    <row r="57" spans="1:36" ht="15.5" x14ac:dyDescent="0.35">
      <c r="A57" s="194"/>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row>
    <row r="58" spans="1:36" ht="15.5" x14ac:dyDescent="0.35">
      <c r="A58" s="194"/>
      <c r="B58" s="194"/>
      <c r="C58" s="194"/>
      <c r="D58" s="194"/>
      <c r="E58" s="194"/>
      <c r="F58" s="194"/>
      <c r="G58" s="194"/>
      <c r="H58" s="194"/>
      <c r="I58" s="194"/>
      <c r="J58" s="194"/>
      <c r="K58" s="194"/>
      <c r="L58" s="194"/>
      <c r="M58" s="194"/>
      <c r="N58" s="194"/>
      <c r="O58" s="194"/>
      <c r="P58" s="194"/>
      <c r="Q58" s="194"/>
      <c r="R58" s="194"/>
      <c r="S58" s="194"/>
      <c r="T58" s="194"/>
      <c r="U58" s="194"/>
      <c r="V58" s="194"/>
      <c r="W58" s="194"/>
      <c r="X58" s="194"/>
      <c r="Y58" s="194"/>
      <c r="Z58" s="194"/>
      <c r="AA58" s="194"/>
      <c r="AB58" s="194"/>
      <c r="AC58" s="194"/>
      <c r="AD58" s="194"/>
      <c r="AE58" s="194"/>
      <c r="AF58" s="194"/>
      <c r="AG58" s="194"/>
      <c r="AH58" s="194"/>
      <c r="AI58" s="194"/>
      <c r="AJ58" s="194"/>
    </row>
    <row r="59" spans="1:36" ht="15.5" x14ac:dyDescent="0.35">
      <c r="A59" s="194"/>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194"/>
      <c r="AA59" s="194"/>
      <c r="AB59" s="194"/>
      <c r="AC59" s="194"/>
      <c r="AD59" s="194"/>
      <c r="AE59" s="194"/>
      <c r="AF59" s="194"/>
      <c r="AG59" s="194"/>
      <c r="AH59" s="194"/>
      <c r="AI59" s="194"/>
      <c r="AJ59" s="194"/>
    </row>
    <row r="60" spans="1:36" ht="15.5" x14ac:dyDescent="0.35">
      <c r="A60" s="194"/>
      <c r="B60" s="194"/>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row>
    <row r="61" spans="1:36" ht="15.5" x14ac:dyDescent="0.35">
      <c r="A61" s="194"/>
      <c r="B61" s="194"/>
      <c r="C61" s="194"/>
      <c r="D61" s="194"/>
      <c r="E61" s="194"/>
      <c r="F61" s="194"/>
      <c r="G61" s="194"/>
      <c r="H61" s="194"/>
      <c r="I61" s="194"/>
      <c r="J61" s="194"/>
      <c r="K61" s="194"/>
      <c r="L61" s="194"/>
      <c r="M61" s="194"/>
      <c r="N61" s="194"/>
      <c r="O61" s="194"/>
      <c r="P61" s="194"/>
      <c r="Q61" s="194"/>
      <c r="R61" s="194"/>
      <c r="S61" s="194"/>
      <c r="T61" s="194"/>
      <c r="U61" s="194"/>
      <c r="V61" s="194"/>
      <c r="W61" s="194"/>
      <c r="X61" s="194"/>
      <c r="Y61" s="194"/>
      <c r="Z61" s="194"/>
      <c r="AA61" s="194"/>
      <c r="AB61" s="194"/>
      <c r="AC61" s="194"/>
      <c r="AD61" s="194"/>
      <c r="AE61" s="194"/>
      <c r="AF61" s="194"/>
      <c r="AG61" s="194"/>
      <c r="AH61" s="194"/>
      <c r="AI61" s="194"/>
      <c r="AJ61" s="194"/>
    </row>
    <row r="62" spans="1:36" ht="15.5" x14ac:dyDescent="0.35">
      <c r="A62" s="194"/>
      <c r="B62" s="194"/>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row>
    <row r="63" spans="1:36" ht="15.5" x14ac:dyDescent="0.35">
      <c r="A63" s="194"/>
      <c r="B63" s="194"/>
      <c r="C63" s="194"/>
      <c r="D63" s="194"/>
      <c r="E63" s="194"/>
      <c r="F63" s="194"/>
      <c r="G63" s="194"/>
      <c r="H63" s="194"/>
      <c r="I63" s="194"/>
      <c r="J63" s="194"/>
      <c r="K63" s="194"/>
      <c r="L63" s="194"/>
      <c r="M63" s="194"/>
      <c r="N63" s="194"/>
      <c r="O63" s="194"/>
      <c r="P63" s="194"/>
      <c r="Q63" s="194"/>
      <c r="R63" s="194"/>
      <c r="S63" s="194"/>
      <c r="T63" s="194"/>
      <c r="U63" s="194"/>
      <c r="V63" s="194"/>
      <c r="W63" s="194"/>
      <c r="X63" s="194"/>
      <c r="Y63" s="194"/>
      <c r="Z63" s="194"/>
      <c r="AA63" s="194"/>
      <c r="AB63" s="194"/>
      <c r="AC63" s="194"/>
      <c r="AD63" s="194"/>
      <c r="AE63" s="194"/>
      <c r="AF63" s="194"/>
      <c r="AG63" s="194"/>
      <c r="AH63" s="194"/>
      <c r="AI63" s="194"/>
      <c r="AJ63" s="194"/>
    </row>
    <row r="64" spans="1:36" ht="15.5" x14ac:dyDescent="0.35">
      <c r="A64" s="194"/>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row>
    <row r="65" spans="1:36" ht="15.5" x14ac:dyDescent="0.35">
      <c r="A65" s="194"/>
      <c r="B65" s="194"/>
      <c r="C65" s="194"/>
      <c r="D65" s="194"/>
      <c r="E65" s="194"/>
      <c r="F65" s="194"/>
      <c r="G65" s="194"/>
      <c r="H65" s="194"/>
      <c r="I65" s="194"/>
      <c r="J65" s="194"/>
      <c r="K65" s="194"/>
      <c r="L65" s="194"/>
      <c r="M65" s="194"/>
      <c r="N65" s="194"/>
      <c r="O65" s="194"/>
      <c r="P65" s="194"/>
      <c r="Q65" s="194"/>
      <c r="R65" s="194"/>
      <c r="S65" s="194"/>
      <c r="T65" s="194"/>
      <c r="U65" s="194"/>
      <c r="V65" s="194"/>
      <c r="W65" s="194"/>
      <c r="X65" s="194"/>
      <c r="Y65" s="194"/>
      <c r="Z65" s="194"/>
      <c r="AA65" s="194"/>
      <c r="AB65" s="194"/>
      <c r="AC65" s="194"/>
      <c r="AD65" s="194"/>
      <c r="AE65" s="194"/>
      <c r="AF65" s="194"/>
      <c r="AG65" s="194"/>
      <c r="AH65" s="194"/>
      <c r="AI65" s="194"/>
      <c r="AJ65" s="194"/>
    </row>
    <row r="66" spans="1:36" ht="15.5" x14ac:dyDescent="0.35">
      <c r="A66" s="194"/>
      <c r="B66" s="194"/>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row>
    <row r="67" spans="1:36" ht="15.5" x14ac:dyDescent="0.35">
      <c r="A67" s="194"/>
      <c r="B67" s="194"/>
      <c r="C67" s="194"/>
      <c r="D67" s="194"/>
      <c r="E67" s="194"/>
      <c r="F67" s="194"/>
      <c r="G67" s="194"/>
      <c r="H67" s="194"/>
      <c r="I67" s="194"/>
      <c r="J67" s="194"/>
      <c r="K67" s="194"/>
      <c r="L67" s="194"/>
      <c r="M67" s="194"/>
      <c r="N67" s="194"/>
      <c r="O67" s="194"/>
      <c r="P67" s="194"/>
      <c r="Q67" s="194"/>
      <c r="R67" s="194"/>
      <c r="S67" s="194"/>
      <c r="T67" s="194"/>
      <c r="U67" s="194"/>
      <c r="V67" s="194"/>
      <c r="W67" s="194"/>
      <c r="X67" s="194"/>
      <c r="Y67" s="194"/>
      <c r="Z67" s="194"/>
      <c r="AA67" s="194"/>
      <c r="AB67" s="194"/>
      <c r="AC67" s="194"/>
      <c r="AD67" s="194"/>
      <c r="AE67" s="194"/>
      <c r="AF67" s="194"/>
      <c r="AG67" s="194"/>
      <c r="AH67" s="194"/>
      <c r="AI67" s="194"/>
      <c r="AJ67" s="194"/>
    </row>
    <row r="68" spans="1:36" ht="15.5" x14ac:dyDescent="0.35">
      <c r="A68" s="194"/>
      <c r="B68" s="194"/>
      <c r="C68" s="194"/>
      <c r="D68" s="194"/>
      <c r="E68" s="194"/>
      <c r="F68" s="194"/>
      <c r="G68" s="194"/>
      <c r="H68" s="194"/>
      <c r="I68" s="194"/>
      <c r="J68" s="194"/>
      <c r="K68" s="194"/>
      <c r="L68" s="194"/>
      <c r="M68" s="194"/>
      <c r="N68" s="194"/>
      <c r="O68" s="194"/>
      <c r="P68" s="194"/>
      <c r="Q68" s="194"/>
      <c r="R68" s="194"/>
      <c r="S68" s="194"/>
      <c r="T68" s="194"/>
      <c r="U68" s="194"/>
      <c r="V68" s="194"/>
      <c r="W68" s="194"/>
      <c r="X68" s="194"/>
      <c r="Y68" s="194"/>
      <c r="Z68" s="194"/>
      <c r="AA68" s="194"/>
      <c r="AB68" s="194"/>
      <c r="AC68" s="194"/>
      <c r="AD68" s="194"/>
      <c r="AE68" s="194"/>
      <c r="AF68" s="194"/>
      <c r="AG68" s="194"/>
      <c r="AH68" s="194"/>
      <c r="AI68" s="194"/>
      <c r="AJ68" s="194"/>
    </row>
    <row r="69" spans="1:36" ht="15.5" x14ac:dyDescent="0.35">
      <c r="A69" s="194"/>
      <c r="B69" s="194"/>
      <c r="C69" s="194"/>
      <c r="D69" s="194"/>
      <c r="E69" s="194"/>
      <c r="F69" s="194"/>
      <c r="G69" s="194"/>
      <c r="H69" s="194"/>
      <c r="I69" s="194"/>
      <c r="J69" s="194"/>
      <c r="K69" s="194"/>
      <c r="L69" s="194"/>
      <c r="M69" s="194"/>
      <c r="N69" s="194"/>
      <c r="O69" s="194"/>
      <c r="P69" s="194"/>
      <c r="Q69" s="194"/>
      <c r="R69" s="194"/>
      <c r="S69" s="194"/>
      <c r="T69" s="194"/>
      <c r="U69" s="194"/>
      <c r="V69" s="194"/>
      <c r="W69" s="194"/>
      <c r="X69" s="194"/>
      <c r="Y69" s="194"/>
      <c r="Z69" s="194"/>
      <c r="AA69" s="194"/>
      <c r="AB69" s="194"/>
      <c r="AC69" s="194"/>
      <c r="AD69" s="194"/>
      <c r="AE69" s="194"/>
      <c r="AF69" s="194"/>
      <c r="AG69" s="194"/>
      <c r="AH69" s="194"/>
      <c r="AI69" s="194"/>
      <c r="AJ69" s="194"/>
    </row>
    <row r="70" spans="1:36" ht="15.5" x14ac:dyDescent="0.35">
      <c r="A70" s="194"/>
      <c r="B70" s="194"/>
      <c r="C70" s="194"/>
      <c r="D70" s="194"/>
      <c r="E70" s="194"/>
      <c r="F70" s="194"/>
      <c r="G70" s="194"/>
      <c r="H70" s="194"/>
      <c r="I70" s="194"/>
      <c r="J70" s="194"/>
      <c r="K70" s="194"/>
      <c r="L70" s="194"/>
      <c r="M70" s="194"/>
      <c r="N70" s="194"/>
      <c r="O70" s="194"/>
      <c r="P70" s="194"/>
      <c r="Q70" s="194"/>
      <c r="R70" s="194"/>
      <c r="S70" s="194"/>
      <c r="T70" s="194"/>
      <c r="U70" s="194"/>
      <c r="V70" s="194"/>
      <c r="W70" s="194"/>
      <c r="X70" s="194"/>
      <c r="Y70" s="194"/>
      <c r="Z70" s="194"/>
      <c r="AA70" s="194"/>
      <c r="AB70" s="194"/>
      <c r="AC70" s="194"/>
      <c r="AD70" s="194"/>
      <c r="AE70" s="194"/>
      <c r="AF70" s="194"/>
      <c r="AG70" s="194"/>
      <c r="AH70" s="194"/>
      <c r="AI70" s="194"/>
      <c r="AJ70" s="194"/>
    </row>
    <row r="71" spans="1:36" ht="15.5" x14ac:dyDescent="0.35">
      <c r="A71" s="194"/>
      <c r="B71" s="194"/>
      <c r="C71" s="194"/>
      <c r="D71" s="194"/>
      <c r="E71" s="194"/>
      <c r="F71" s="194"/>
      <c r="G71" s="194"/>
      <c r="H71" s="194"/>
      <c r="I71" s="194"/>
      <c r="J71" s="194"/>
      <c r="K71" s="194"/>
      <c r="L71" s="194"/>
      <c r="M71" s="194"/>
      <c r="N71" s="194"/>
      <c r="O71" s="194"/>
      <c r="P71" s="194"/>
      <c r="Q71" s="194"/>
      <c r="R71" s="194"/>
      <c r="S71" s="194"/>
      <c r="T71" s="194"/>
      <c r="U71" s="194"/>
      <c r="V71" s="194"/>
      <c r="W71" s="194"/>
      <c r="X71" s="194"/>
      <c r="Y71" s="194"/>
      <c r="Z71" s="194"/>
      <c r="AA71" s="194"/>
      <c r="AB71" s="194"/>
      <c r="AC71" s="194"/>
      <c r="AD71" s="194"/>
      <c r="AE71" s="194"/>
      <c r="AF71" s="194"/>
      <c r="AG71" s="194"/>
      <c r="AH71" s="194"/>
      <c r="AI71" s="194"/>
      <c r="AJ71" s="194"/>
    </row>
    <row r="72" spans="1:36" ht="15.5" x14ac:dyDescent="0.35">
      <c r="A72" s="194"/>
      <c r="B72" s="194"/>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row>
    <row r="73" spans="1:36" ht="15.5" x14ac:dyDescent="0.35">
      <c r="A73" s="194"/>
      <c r="B73" s="194"/>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row>
    <row r="74" spans="1:36" ht="15.5" x14ac:dyDescent="0.35">
      <c r="A74" s="194"/>
      <c r="B74" s="194"/>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row>
    <row r="75" spans="1:36" ht="15.5" x14ac:dyDescent="0.35">
      <c r="A75" s="194"/>
      <c r="B75" s="194"/>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row>
    <row r="76" spans="1:36" ht="15.5" x14ac:dyDescent="0.35">
      <c r="A76" s="194"/>
      <c r="B76" s="194"/>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row>
    <row r="77" spans="1:36" ht="15.5" x14ac:dyDescent="0.35">
      <c r="A77" s="194"/>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row>
    <row r="78" spans="1:36" ht="15.5" x14ac:dyDescent="0.35">
      <c r="A78" s="194"/>
      <c r="B78" s="194"/>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row>
    <row r="79" spans="1:36" ht="15.5" x14ac:dyDescent="0.35">
      <c r="A79" s="194"/>
      <c r="B79" s="194"/>
      <c r="C79" s="194"/>
      <c r="D79" s="194"/>
      <c r="E79" s="194"/>
      <c r="F79" s="194"/>
      <c r="G79" s="194"/>
      <c r="H79" s="194"/>
      <c r="I79" s="194"/>
      <c r="J79" s="194"/>
      <c r="K79" s="194"/>
      <c r="L79" s="194"/>
      <c r="M79" s="194"/>
      <c r="N79" s="194"/>
      <c r="O79" s="194"/>
      <c r="P79" s="194"/>
      <c r="Q79" s="194"/>
      <c r="R79" s="194"/>
      <c r="S79" s="194"/>
      <c r="T79" s="194"/>
      <c r="U79" s="194"/>
      <c r="V79" s="194"/>
      <c r="W79" s="194"/>
      <c r="X79" s="194"/>
      <c r="Y79" s="194"/>
      <c r="Z79" s="194"/>
      <c r="AA79" s="194"/>
      <c r="AB79" s="194"/>
      <c r="AC79" s="194"/>
      <c r="AD79" s="194"/>
      <c r="AE79" s="194"/>
      <c r="AF79" s="194"/>
      <c r="AG79" s="194"/>
      <c r="AH79" s="194"/>
      <c r="AI79" s="194"/>
      <c r="AJ79" s="194"/>
    </row>
    <row r="80" spans="1:36" ht="15.5" x14ac:dyDescent="0.35">
      <c r="A80" s="194"/>
      <c r="B80" s="194"/>
      <c r="C80" s="194"/>
      <c r="D80" s="194"/>
      <c r="E80" s="194"/>
      <c r="F80" s="194"/>
      <c r="G80" s="194"/>
      <c r="H80" s="194"/>
      <c r="I80" s="194"/>
      <c r="J80" s="194"/>
      <c r="K80" s="194"/>
      <c r="L80" s="194"/>
      <c r="M80" s="194"/>
      <c r="N80" s="194"/>
      <c r="O80" s="194"/>
      <c r="P80" s="194"/>
      <c r="Q80" s="194"/>
      <c r="R80" s="194"/>
      <c r="S80" s="194"/>
      <c r="T80" s="194"/>
      <c r="U80" s="194"/>
      <c r="V80" s="194"/>
      <c r="W80" s="194"/>
      <c r="X80" s="194"/>
      <c r="Y80" s="194"/>
      <c r="Z80" s="194"/>
      <c r="AA80" s="194"/>
      <c r="AB80" s="194"/>
      <c r="AC80" s="194"/>
      <c r="AD80" s="194"/>
      <c r="AE80" s="194"/>
      <c r="AF80" s="194"/>
      <c r="AG80" s="194"/>
      <c r="AH80" s="194"/>
      <c r="AI80" s="194"/>
      <c r="AJ80" s="194"/>
    </row>
    <row r="81" spans="1:36" ht="15.5" x14ac:dyDescent="0.35">
      <c r="A81" s="194"/>
      <c r="B81" s="194"/>
      <c r="C81" s="194"/>
      <c r="D81" s="194"/>
      <c r="E81" s="194"/>
      <c r="F81" s="194"/>
      <c r="G81" s="194"/>
      <c r="H81" s="194"/>
      <c r="I81" s="194"/>
      <c r="J81" s="194"/>
      <c r="K81" s="194"/>
      <c r="L81" s="194"/>
      <c r="M81" s="194"/>
      <c r="N81" s="194"/>
      <c r="O81" s="194"/>
      <c r="P81" s="194"/>
      <c r="Q81" s="194"/>
      <c r="R81" s="194"/>
      <c r="S81" s="194"/>
      <c r="T81" s="194"/>
      <c r="U81" s="194"/>
      <c r="V81" s="194"/>
      <c r="W81" s="194"/>
      <c r="X81" s="194"/>
      <c r="Y81" s="194"/>
      <c r="Z81" s="194"/>
      <c r="AA81" s="194"/>
      <c r="AB81" s="194"/>
      <c r="AC81" s="194"/>
      <c r="AD81" s="194"/>
      <c r="AE81" s="194"/>
      <c r="AF81" s="194"/>
      <c r="AG81" s="194"/>
      <c r="AH81" s="194"/>
      <c r="AI81" s="194"/>
      <c r="AJ81" s="194"/>
    </row>
    <row r="82" spans="1:36" ht="15.5" x14ac:dyDescent="0.35">
      <c r="A82" s="194"/>
      <c r="B82" s="194"/>
      <c r="C82" s="194"/>
      <c r="D82" s="194"/>
      <c r="E82" s="194"/>
      <c r="F82" s="194"/>
      <c r="G82" s="194"/>
      <c r="H82" s="194"/>
      <c r="I82" s="194"/>
      <c r="J82" s="194"/>
      <c r="K82" s="194"/>
      <c r="L82" s="194"/>
      <c r="M82" s="194"/>
      <c r="N82" s="194"/>
      <c r="O82" s="194"/>
      <c r="P82" s="194"/>
      <c r="Q82" s="194"/>
      <c r="R82" s="194"/>
      <c r="S82" s="194"/>
      <c r="T82" s="194"/>
      <c r="U82" s="194"/>
      <c r="V82" s="194"/>
      <c r="W82" s="194"/>
      <c r="X82" s="194"/>
      <c r="Y82" s="194"/>
      <c r="Z82" s="194"/>
      <c r="AA82" s="194"/>
      <c r="AB82" s="194"/>
      <c r="AC82" s="194"/>
      <c r="AD82" s="194"/>
      <c r="AE82" s="194"/>
      <c r="AF82" s="194"/>
      <c r="AG82" s="194"/>
      <c r="AH82" s="194"/>
      <c r="AI82" s="194"/>
      <c r="AJ82" s="194"/>
    </row>
    <row r="83" spans="1:36" ht="15.5" x14ac:dyDescent="0.35">
      <c r="A83" s="194"/>
      <c r="B83" s="194"/>
      <c r="C83" s="194"/>
      <c r="D83" s="194"/>
      <c r="E83" s="194"/>
      <c r="F83" s="194"/>
      <c r="G83" s="194"/>
      <c r="H83" s="194"/>
      <c r="I83" s="194"/>
      <c r="J83" s="194"/>
      <c r="K83" s="194"/>
      <c r="L83" s="194"/>
      <c r="M83" s="194"/>
      <c r="N83" s="194"/>
      <c r="O83" s="194"/>
      <c r="P83" s="194"/>
      <c r="Q83" s="194"/>
      <c r="R83" s="194"/>
      <c r="S83" s="194"/>
      <c r="T83" s="194"/>
      <c r="U83" s="194"/>
      <c r="V83" s="194"/>
      <c r="W83" s="194"/>
      <c r="X83" s="194"/>
      <c r="Y83" s="194"/>
      <c r="Z83" s="194"/>
      <c r="AA83" s="194"/>
      <c r="AB83" s="194"/>
      <c r="AC83" s="194"/>
      <c r="AD83" s="194"/>
      <c r="AE83" s="194"/>
      <c r="AF83" s="194"/>
      <c r="AG83" s="194"/>
      <c r="AH83" s="194"/>
      <c r="AI83" s="194"/>
      <c r="AJ83" s="194"/>
    </row>
    <row r="84" spans="1:36" ht="15.5" x14ac:dyDescent="0.35">
      <c r="A84" s="194"/>
      <c r="B84" s="194"/>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row>
    <row r="85" spans="1:36" ht="15.5" x14ac:dyDescent="0.35">
      <c r="A85" s="194"/>
      <c r="B85" s="194"/>
      <c r="C85" s="194"/>
      <c r="D85" s="194"/>
      <c r="E85" s="194"/>
      <c r="F85" s="194"/>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row>
    <row r="86" spans="1:36" ht="15.5" x14ac:dyDescent="0.35">
      <c r="A86" s="194"/>
      <c r="B86" s="194"/>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row>
    <row r="87" spans="1:36" ht="15.5" x14ac:dyDescent="0.35">
      <c r="A87" s="194"/>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row>
    <row r="88" spans="1:36" ht="15.5" x14ac:dyDescent="0.35">
      <c r="A88" s="194"/>
      <c r="B88" s="194"/>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194"/>
      <c r="AJ88" s="194"/>
    </row>
    <row r="89" spans="1:36" ht="15.5" x14ac:dyDescent="0.35">
      <c r="A89" s="194"/>
      <c r="B89" s="194"/>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row>
    <row r="90" spans="1:36" ht="15.5" x14ac:dyDescent="0.35">
      <c r="A90" s="194"/>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row>
    <row r="91" spans="1:36" ht="15.5" x14ac:dyDescent="0.35">
      <c r="A91" s="194"/>
      <c r="B91" s="194"/>
      <c r="C91" s="194"/>
      <c r="D91" s="194"/>
      <c r="E91" s="194"/>
      <c r="F91" s="194"/>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194"/>
      <c r="AJ91" s="194"/>
    </row>
    <row r="92" spans="1:36" ht="15.5" x14ac:dyDescent="0.35">
      <c r="A92" s="194"/>
      <c r="B92" s="194"/>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row>
    <row r="93" spans="1:36" ht="15.5" x14ac:dyDescent="0.35">
      <c r="A93" s="194"/>
      <c r="B93" s="194"/>
      <c r="C93" s="194"/>
      <c r="D93" s="194"/>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row>
    <row r="94" spans="1:36" ht="15.5" x14ac:dyDescent="0.35">
      <c r="A94" s="194"/>
      <c r="B94" s="194"/>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row>
    <row r="95" spans="1:36" ht="15.5" x14ac:dyDescent="0.35">
      <c r="A95" s="194"/>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row>
    <row r="96" spans="1:36" ht="15.5" x14ac:dyDescent="0.35">
      <c r="A96" s="194"/>
      <c r="B96" s="194"/>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row>
    <row r="97" spans="1:36" ht="15.5" x14ac:dyDescent="0.35">
      <c r="A97" s="194"/>
      <c r="B97" s="194"/>
      <c r="C97" s="194"/>
      <c r="D97" s="194"/>
      <c r="E97" s="194"/>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row>
    <row r="98" spans="1:36" ht="15.5" x14ac:dyDescent="0.35">
      <c r="A98" s="194"/>
      <c r="B98" s="194"/>
      <c r="C98" s="194"/>
      <c r="D98" s="194"/>
      <c r="E98" s="194"/>
      <c r="F98" s="194"/>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194"/>
      <c r="AJ98" s="194"/>
    </row>
    <row r="99" spans="1:36" ht="15.5" x14ac:dyDescent="0.35">
      <c r="A99" s="194"/>
      <c r="B99" s="194"/>
      <c r="C99" s="194"/>
      <c r="D99" s="194"/>
      <c r="E99" s="194"/>
      <c r="F99" s="194"/>
      <c r="G99" s="194"/>
      <c r="H99" s="194"/>
      <c r="I99" s="194"/>
      <c r="J99" s="194"/>
      <c r="K99" s="194"/>
      <c r="L99" s="194"/>
      <c r="M99" s="194"/>
      <c r="N99" s="194"/>
      <c r="O99" s="194"/>
      <c r="P99" s="194"/>
      <c r="Q99" s="194"/>
      <c r="R99" s="194"/>
      <c r="S99" s="194"/>
      <c r="T99" s="194"/>
      <c r="U99" s="194"/>
      <c r="V99" s="194"/>
      <c r="W99" s="194"/>
      <c r="X99" s="194"/>
      <c r="Y99" s="194"/>
      <c r="Z99" s="194"/>
      <c r="AA99" s="194"/>
      <c r="AB99" s="194"/>
      <c r="AC99" s="194"/>
      <c r="AD99" s="194"/>
      <c r="AE99" s="194"/>
      <c r="AF99" s="194"/>
      <c r="AG99" s="194"/>
      <c r="AH99" s="194"/>
      <c r="AI99" s="194"/>
      <c r="AJ99" s="194"/>
    </row>
    <row r="100" spans="1:36" ht="15.5" x14ac:dyDescent="0.35">
      <c r="A100" s="194"/>
      <c r="B100" s="194"/>
      <c r="C100" s="194"/>
      <c r="D100" s="194"/>
      <c r="E100" s="194"/>
      <c r="F100" s="194"/>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194"/>
      <c r="AJ100" s="194"/>
    </row>
    <row r="101" spans="1:36" ht="15.5" x14ac:dyDescent="0.35">
      <c r="A101" s="194"/>
      <c r="B101" s="194"/>
      <c r="C101" s="194"/>
      <c r="D101" s="194"/>
      <c r="E101" s="194"/>
      <c r="F101" s="194"/>
      <c r="G101" s="194"/>
      <c r="H101" s="194"/>
      <c r="I101" s="194"/>
      <c r="J101" s="194"/>
      <c r="K101" s="194"/>
      <c r="L101" s="194"/>
      <c r="M101" s="194"/>
      <c r="N101" s="194"/>
      <c r="O101" s="194"/>
      <c r="P101" s="194"/>
      <c r="Q101" s="194"/>
      <c r="R101" s="194"/>
      <c r="S101" s="194"/>
      <c r="T101" s="194"/>
      <c r="U101" s="194"/>
      <c r="V101" s="194"/>
      <c r="W101" s="194"/>
      <c r="X101" s="194"/>
      <c r="Y101" s="194"/>
      <c r="Z101" s="194"/>
      <c r="AA101" s="194"/>
      <c r="AB101" s="194"/>
      <c r="AC101" s="194"/>
      <c r="AD101" s="194"/>
      <c r="AE101" s="194"/>
      <c r="AF101" s="194"/>
      <c r="AG101" s="194"/>
      <c r="AH101" s="194"/>
      <c r="AI101" s="194"/>
      <c r="AJ101" s="194"/>
    </row>
    <row r="102" spans="1:36" ht="15.5" x14ac:dyDescent="0.35">
      <c r="A102" s="194"/>
      <c r="B102" s="194"/>
      <c r="C102" s="194"/>
      <c r="D102" s="194"/>
      <c r="E102" s="194"/>
      <c r="F102" s="194"/>
      <c r="G102" s="194"/>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194"/>
      <c r="AJ102" s="194"/>
    </row>
    <row r="103" spans="1:36" ht="15.5" x14ac:dyDescent="0.35">
      <c r="A103" s="194"/>
      <c r="B103" s="194"/>
      <c r="C103" s="194"/>
      <c r="D103" s="194"/>
      <c r="E103" s="194"/>
      <c r="F103" s="194"/>
      <c r="G103" s="194"/>
      <c r="H103" s="194"/>
      <c r="I103" s="194"/>
      <c r="J103" s="194"/>
      <c r="K103" s="194"/>
      <c r="L103" s="194"/>
      <c r="M103" s="194"/>
      <c r="N103" s="194"/>
      <c r="O103" s="194"/>
      <c r="P103" s="194"/>
      <c r="Q103" s="194"/>
      <c r="R103" s="194"/>
      <c r="S103" s="194"/>
      <c r="T103" s="194"/>
      <c r="U103" s="194"/>
      <c r="V103" s="194"/>
      <c r="W103" s="194"/>
      <c r="X103" s="194"/>
      <c r="Y103" s="194"/>
      <c r="Z103" s="194"/>
      <c r="AA103" s="194"/>
      <c r="AB103" s="194"/>
      <c r="AC103" s="194"/>
      <c r="AD103" s="194"/>
      <c r="AE103" s="194"/>
      <c r="AF103" s="194"/>
      <c r="AG103" s="194"/>
      <c r="AH103" s="194"/>
      <c r="AI103" s="194"/>
      <c r="AJ103" s="194"/>
    </row>
    <row r="104" spans="1:36" ht="15.5" x14ac:dyDescent="0.35">
      <c r="A104" s="194"/>
      <c r="B104" s="194"/>
      <c r="C104" s="194"/>
      <c r="D104" s="194"/>
      <c r="E104" s="194"/>
      <c r="F104" s="194"/>
      <c r="G104" s="194"/>
      <c r="H104" s="194"/>
      <c r="I104" s="194"/>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c r="AG104" s="194"/>
      <c r="AH104" s="194"/>
      <c r="AI104" s="194"/>
      <c r="AJ104" s="194"/>
    </row>
    <row r="105" spans="1:36" ht="15.5" x14ac:dyDescent="0.35">
      <c r="A105" s="194"/>
      <c r="B105" s="194"/>
      <c r="C105" s="194"/>
      <c r="D105" s="194"/>
      <c r="E105" s="194"/>
      <c r="F105" s="194"/>
      <c r="G105" s="194"/>
      <c r="H105" s="194"/>
      <c r="I105" s="194"/>
      <c r="J105" s="194"/>
      <c r="K105" s="194"/>
      <c r="L105" s="194"/>
      <c r="M105" s="194"/>
      <c r="N105" s="194"/>
      <c r="O105" s="194"/>
      <c r="P105" s="194"/>
      <c r="Q105" s="194"/>
      <c r="R105" s="194"/>
      <c r="S105" s="194"/>
      <c r="T105" s="194"/>
      <c r="U105" s="194"/>
      <c r="V105" s="194"/>
      <c r="W105" s="194"/>
      <c r="X105" s="194"/>
      <c r="Y105" s="194"/>
      <c r="Z105" s="194"/>
      <c r="AA105" s="194"/>
      <c r="AB105" s="194"/>
      <c r="AC105" s="194"/>
      <c r="AD105" s="194"/>
      <c r="AE105" s="194"/>
      <c r="AF105" s="194"/>
      <c r="AG105" s="194"/>
      <c r="AH105" s="194"/>
      <c r="AI105" s="194"/>
      <c r="AJ105" s="194"/>
    </row>
    <row r="106" spans="1:36" ht="15.5" x14ac:dyDescent="0.35">
      <c r="A106" s="194"/>
      <c r="B106" s="194"/>
      <c r="C106" s="194"/>
      <c r="D106" s="194"/>
      <c r="E106" s="194"/>
      <c r="F106" s="194"/>
      <c r="G106" s="194"/>
      <c r="H106" s="194"/>
      <c r="I106" s="194"/>
      <c r="J106" s="194"/>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c r="AI106" s="194"/>
      <c r="AJ106" s="194"/>
    </row>
    <row r="107" spans="1:36" ht="15.5" x14ac:dyDescent="0.35">
      <c r="A107" s="194"/>
      <c r="B107" s="194"/>
      <c r="C107" s="194"/>
      <c r="D107" s="194"/>
      <c r="E107" s="194"/>
      <c r="F107" s="194"/>
      <c r="G107" s="194"/>
      <c r="H107" s="194"/>
      <c r="I107" s="194"/>
      <c r="J107" s="194"/>
      <c r="K107" s="194"/>
      <c r="L107" s="194"/>
      <c r="M107" s="194"/>
      <c r="N107" s="194"/>
      <c r="O107" s="194"/>
      <c r="P107" s="194"/>
      <c r="Q107" s="194"/>
      <c r="R107" s="194"/>
      <c r="S107" s="194"/>
      <c r="T107" s="194"/>
      <c r="U107" s="194"/>
      <c r="V107" s="194"/>
      <c r="W107" s="194"/>
      <c r="X107" s="194"/>
      <c r="Y107" s="194"/>
      <c r="Z107" s="194"/>
      <c r="AA107" s="194"/>
      <c r="AB107" s="194"/>
      <c r="AC107" s="194"/>
      <c r="AD107" s="194"/>
      <c r="AE107" s="194"/>
      <c r="AF107" s="194"/>
      <c r="AG107" s="194"/>
      <c r="AH107" s="194"/>
      <c r="AI107" s="194"/>
      <c r="AJ107" s="194"/>
    </row>
    <row r="108" spans="1:36" ht="15.5" x14ac:dyDescent="0.35">
      <c r="A108" s="194"/>
      <c r="B108" s="194"/>
      <c r="C108" s="194"/>
      <c r="D108" s="194"/>
      <c r="E108" s="194"/>
      <c r="F108" s="194"/>
      <c r="G108" s="194"/>
      <c r="H108" s="194"/>
      <c r="I108" s="194"/>
      <c r="J108" s="194"/>
      <c r="K108" s="194"/>
      <c r="L108" s="194"/>
      <c r="M108" s="194"/>
      <c r="N108" s="194"/>
      <c r="O108" s="194"/>
      <c r="P108" s="194"/>
      <c r="Q108" s="194"/>
      <c r="R108" s="194"/>
      <c r="S108" s="194"/>
      <c r="T108" s="194"/>
      <c r="U108" s="194"/>
      <c r="V108" s="194"/>
      <c r="W108" s="194"/>
      <c r="X108" s="194"/>
      <c r="Y108" s="194"/>
      <c r="Z108" s="194"/>
      <c r="AA108" s="194"/>
      <c r="AB108" s="194"/>
      <c r="AC108" s="194"/>
      <c r="AD108" s="194"/>
      <c r="AE108" s="194"/>
      <c r="AF108" s="194"/>
      <c r="AG108" s="194"/>
      <c r="AH108" s="194"/>
      <c r="AI108" s="194"/>
      <c r="AJ108" s="194"/>
    </row>
    <row r="109" spans="1:36" ht="15.5" x14ac:dyDescent="0.35">
      <c r="A109" s="194"/>
      <c r="B109" s="194"/>
      <c r="C109" s="194"/>
      <c r="D109" s="194"/>
      <c r="E109" s="194"/>
      <c r="F109" s="194"/>
      <c r="G109" s="194"/>
      <c r="H109" s="194"/>
      <c r="I109" s="194"/>
      <c r="J109" s="194"/>
      <c r="K109" s="194"/>
      <c r="L109" s="194"/>
      <c r="M109" s="194"/>
      <c r="N109" s="194"/>
      <c r="O109" s="194"/>
      <c r="P109" s="194"/>
      <c r="Q109" s="194"/>
      <c r="R109" s="194"/>
      <c r="S109" s="194"/>
      <c r="T109" s="194"/>
      <c r="U109" s="194"/>
      <c r="V109" s="194"/>
      <c r="W109" s="194"/>
      <c r="X109" s="194"/>
      <c r="Y109" s="194"/>
      <c r="Z109" s="194"/>
      <c r="AA109" s="194"/>
      <c r="AB109" s="194"/>
      <c r="AC109" s="194"/>
      <c r="AD109" s="194"/>
      <c r="AE109" s="194"/>
      <c r="AF109" s="194"/>
      <c r="AG109" s="194"/>
      <c r="AH109" s="194"/>
      <c r="AI109" s="194"/>
      <c r="AJ109" s="194"/>
    </row>
    <row r="110" spans="1:36" ht="15.5" x14ac:dyDescent="0.35">
      <c r="A110" s="194"/>
      <c r="B110" s="194"/>
      <c r="C110" s="194"/>
      <c r="D110" s="194"/>
      <c r="E110" s="194"/>
      <c r="F110" s="194"/>
      <c r="G110" s="194"/>
      <c r="H110" s="194"/>
      <c r="I110" s="194"/>
      <c r="J110" s="194"/>
      <c r="K110" s="194"/>
      <c r="L110" s="194"/>
      <c r="M110" s="194"/>
      <c r="N110" s="194"/>
      <c r="O110" s="194"/>
      <c r="P110" s="194"/>
      <c r="Q110" s="194"/>
      <c r="R110" s="194"/>
      <c r="S110" s="194"/>
      <c r="T110" s="194"/>
      <c r="U110" s="194"/>
      <c r="V110" s="194"/>
      <c r="W110" s="194"/>
      <c r="X110" s="194"/>
      <c r="Y110" s="194"/>
      <c r="Z110" s="194"/>
      <c r="AA110" s="194"/>
      <c r="AB110" s="194"/>
      <c r="AC110" s="194"/>
      <c r="AD110" s="194"/>
      <c r="AE110" s="194"/>
      <c r="AF110" s="194"/>
      <c r="AG110" s="194"/>
      <c r="AH110" s="194"/>
      <c r="AI110" s="194"/>
      <c r="AJ110" s="194"/>
    </row>
    <row r="111" spans="1:36" ht="15.5" x14ac:dyDescent="0.35">
      <c r="A111" s="194"/>
      <c r="B111" s="194"/>
      <c r="C111" s="194"/>
      <c r="D111" s="194"/>
      <c r="E111" s="194"/>
      <c r="F111" s="194"/>
      <c r="G111" s="194"/>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row>
    <row r="112" spans="1:36" ht="15.5" x14ac:dyDescent="0.35">
      <c r="A112" s="194"/>
      <c r="B112" s="194"/>
      <c r="C112" s="194"/>
      <c r="D112" s="194"/>
      <c r="E112" s="194"/>
      <c r="F112" s="194"/>
      <c r="G112" s="194"/>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row>
    <row r="113" spans="1:36" ht="15.5" x14ac:dyDescent="0.35">
      <c r="A113" s="194"/>
      <c r="B113" s="194"/>
      <c r="C113" s="194"/>
      <c r="D113" s="194"/>
      <c r="E113" s="194"/>
      <c r="F113" s="194"/>
      <c r="G113" s="194"/>
      <c r="H113" s="194"/>
      <c r="I113" s="194"/>
      <c r="J113" s="194"/>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194"/>
      <c r="AJ113" s="194"/>
    </row>
    <row r="114" spans="1:36" ht="15.5" x14ac:dyDescent="0.35">
      <c r="A114" s="194"/>
      <c r="B114" s="194"/>
      <c r="C114" s="194"/>
      <c r="D114" s="194"/>
      <c r="E114" s="194"/>
      <c r="F114" s="194"/>
      <c r="G114" s="194"/>
      <c r="H114" s="194"/>
      <c r="I114" s="194"/>
      <c r="J114" s="194"/>
      <c r="K114" s="194"/>
      <c r="L114" s="194"/>
      <c r="M114" s="194"/>
      <c r="N114" s="194"/>
      <c r="O114" s="194"/>
      <c r="P114" s="194"/>
      <c r="Q114" s="194"/>
      <c r="R114" s="194"/>
      <c r="S114" s="194"/>
      <c r="T114" s="194"/>
      <c r="U114" s="194"/>
      <c r="V114" s="194"/>
      <c r="W114" s="194"/>
      <c r="X114" s="194"/>
      <c r="Y114" s="194"/>
      <c r="Z114" s="194"/>
      <c r="AA114" s="194"/>
      <c r="AB114" s="194"/>
      <c r="AC114" s="194"/>
      <c r="AD114" s="194"/>
      <c r="AE114" s="194"/>
      <c r="AF114" s="194"/>
      <c r="AG114" s="194"/>
      <c r="AH114" s="194"/>
      <c r="AI114" s="194"/>
      <c r="AJ114" s="194"/>
    </row>
    <row r="115" spans="1:36" ht="15.5" x14ac:dyDescent="0.35">
      <c r="A115" s="194"/>
      <c r="B115" s="194"/>
      <c r="C115" s="194"/>
      <c r="D115" s="194"/>
      <c r="E115" s="194"/>
      <c r="F115" s="194"/>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4"/>
    </row>
    <row r="116" spans="1:36" ht="15.5" x14ac:dyDescent="0.35">
      <c r="A116" s="194"/>
      <c r="B116" s="194"/>
      <c r="C116" s="194"/>
      <c r="D116" s="194"/>
      <c r="E116" s="194"/>
      <c r="F116" s="194"/>
      <c r="G116" s="194"/>
      <c r="H116" s="194"/>
      <c r="I116" s="194"/>
      <c r="J116" s="194"/>
      <c r="K116" s="194"/>
      <c r="L116" s="194"/>
      <c r="M116" s="194"/>
      <c r="N116" s="194"/>
      <c r="O116" s="194"/>
      <c r="P116" s="194"/>
      <c r="Q116" s="194"/>
      <c r="R116" s="194"/>
      <c r="S116" s="194"/>
      <c r="T116" s="194"/>
      <c r="U116" s="194"/>
      <c r="V116" s="194"/>
      <c r="W116" s="194"/>
      <c r="X116" s="194"/>
      <c r="Y116" s="194"/>
      <c r="Z116" s="194"/>
      <c r="AA116" s="194"/>
      <c r="AB116" s="194"/>
      <c r="AC116" s="194"/>
      <c r="AD116" s="194"/>
      <c r="AE116" s="194"/>
      <c r="AF116" s="194"/>
      <c r="AG116" s="194"/>
      <c r="AH116" s="194"/>
      <c r="AI116" s="194"/>
      <c r="AJ116" s="194"/>
    </row>
    <row r="117" spans="1:36" ht="15.5" x14ac:dyDescent="0.35">
      <c r="A117" s="194"/>
      <c r="B117" s="194"/>
      <c r="C117" s="194"/>
      <c r="D117" s="194"/>
      <c r="E117" s="194"/>
      <c r="F117" s="194"/>
      <c r="G117" s="194"/>
      <c r="H117" s="194"/>
      <c r="I117" s="194"/>
      <c r="J117" s="194"/>
      <c r="K117" s="194"/>
      <c r="L117" s="194"/>
      <c r="M117" s="194"/>
      <c r="N117" s="194"/>
      <c r="O117" s="194"/>
      <c r="P117" s="194"/>
      <c r="Q117" s="194"/>
      <c r="R117" s="194"/>
      <c r="S117" s="194"/>
      <c r="T117" s="194"/>
      <c r="U117" s="194"/>
      <c r="V117" s="194"/>
      <c r="W117" s="194"/>
      <c r="X117" s="194"/>
      <c r="Y117" s="194"/>
      <c r="Z117" s="194"/>
      <c r="AA117" s="194"/>
      <c r="AB117" s="194"/>
      <c r="AC117" s="194"/>
      <c r="AD117" s="194"/>
      <c r="AE117" s="194"/>
      <c r="AF117" s="194"/>
      <c r="AG117" s="194"/>
      <c r="AH117" s="194"/>
      <c r="AI117" s="194"/>
      <c r="AJ117" s="194"/>
    </row>
    <row r="118" spans="1:36" ht="15.5" x14ac:dyDescent="0.35">
      <c r="A118" s="194"/>
      <c r="B118" s="194"/>
      <c r="C118" s="194"/>
      <c r="D118" s="194"/>
      <c r="E118" s="194"/>
      <c r="F118" s="194"/>
      <c r="G118" s="194"/>
      <c r="H118" s="194"/>
      <c r="I118" s="194"/>
      <c r="J118" s="194"/>
      <c r="K118" s="194"/>
      <c r="L118" s="194"/>
      <c r="M118" s="194"/>
      <c r="N118" s="194"/>
      <c r="O118" s="194"/>
      <c r="P118" s="194"/>
      <c r="Q118" s="194"/>
      <c r="R118" s="194"/>
      <c r="S118" s="194"/>
      <c r="T118" s="194"/>
      <c r="U118" s="194"/>
      <c r="V118" s="194"/>
      <c r="W118" s="194"/>
      <c r="X118" s="194"/>
      <c r="Y118" s="194"/>
      <c r="Z118" s="194"/>
      <c r="AA118" s="194"/>
      <c r="AB118" s="194"/>
      <c r="AC118" s="194"/>
      <c r="AD118" s="194"/>
      <c r="AE118" s="194"/>
      <c r="AF118" s="194"/>
      <c r="AG118" s="194"/>
      <c r="AH118" s="194"/>
      <c r="AI118" s="194"/>
      <c r="AJ118" s="194"/>
    </row>
    <row r="119" spans="1:36" ht="15.5" x14ac:dyDescent="0.35">
      <c r="A119" s="194"/>
      <c r="B119" s="194"/>
      <c r="C119" s="194"/>
      <c r="D119" s="194"/>
      <c r="E119" s="194"/>
      <c r="F119" s="194"/>
      <c r="G119" s="194"/>
      <c r="H119" s="194"/>
      <c r="I119" s="194"/>
      <c r="J119" s="194"/>
      <c r="K119" s="194"/>
      <c r="L119" s="194"/>
      <c r="M119" s="194"/>
      <c r="N119" s="194"/>
      <c r="O119" s="194"/>
      <c r="P119" s="194"/>
      <c r="Q119" s="194"/>
      <c r="R119" s="194"/>
      <c r="S119" s="194"/>
      <c r="T119" s="194"/>
      <c r="U119" s="194"/>
      <c r="V119" s="194"/>
      <c r="W119" s="194"/>
      <c r="X119" s="194"/>
      <c r="Y119" s="194"/>
      <c r="Z119" s="194"/>
      <c r="AA119" s="194"/>
      <c r="AB119" s="194"/>
      <c r="AC119" s="194"/>
      <c r="AD119" s="194"/>
      <c r="AE119" s="194"/>
      <c r="AF119" s="194"/>
      <c r="AG119" s="194"/>
      <c r="AH119" s="194"/>
      <c r="AI119" s="194"/>
      <c r="AJ119" s="194"/>
    </row>
    <row r="120" spans="1:36" ht="15.5" x14ac:dyDescent="0.35">
      <c r="A120" s="194"/>
      <c r="B120" s="194"/>
      <c r="C120" s="194"/>
      <c r="D120" s="194"/>
      <c r="E120" s="194"/>
      <c r="F120" s="194"/>
      <c r="G120" s="194"/>
      <c r="H120" s="194"/>
      <c r="I120" s="194"/>
      <c r="J120" s="194"/>
      <c r="K120" s="194"/>
      <c r="L120" s="194"/>
      <c r="M120" s="194"/>
      <c r="N120" s="194"/>
      <c r="O120" s="194"/>
      <c r="P120" s="194"/>
      <c r="Q120" s="194"/>
      <c r="R120" s="194"/>
      <c r="S120" s="194"/>
      <c r="T120" s="194"/>
      <c r="U120" s="194"/>
      <c r="V120" s="194"/>
      <c r="W120" s="194"/>
      <c r="X120" s="194"/>
      <c r="Y120" s="194"/>
      <c r="Z120" s="194"/>
      <c r="AA120" s="194"/>
      <c r="AB120" s="194"/>
      <c r="AC120" s="194"/>
      <c r="AD120" s="194"/>
      <c r="AE120" s="194"/>
      <c r="AF120" s="194"/>
      <c r="AG120" s="194"/>
      <c r="AH120" s="194"/>
      <c r="AI120" s="194"/>
      <c r="AJ120" s="194"/>
    </row>
    <row r="121" spans="1:36" ht="15.5" x14ac:dyDescent="0.35">
      <c r="A121" s="194"/>
      <c r="B121" s="194"/>
      <c r="C121" s="194"/>
      <c r="D121" s="194"/>
      <c r="E121" s="194"/>
      <c r="F121" s="194"/>
      <c r="G121" s="194"/>
      <c r="H121" s="194"/>
      <c r="I121" s="194"/>
      <c r="J121" s="194"/>
      <c r="K121" s="194"/>
      <c r="L121" s="194"/>
      <c r="M121" s="194"/>
      <c r="N121" s="194"/>
      <c r="O121" s="194"/>
      <c r="P121" s="194"/>
      <c r="Q121" s="194"/>
      <c r="R121" s="194"/>
      <c r="S121" s="194"/>
      <c r="T121" s="194"/>
      <c r="U121" s="194"/>
      <c r="V121" s="194"/>
      <c r="W121" s="194"/>
      <c r="X121" s="194"/>
      <c r="Y121" s="194"/>
      <c r="Z121" s="194"/>
      <c r="AA121" s="194"/>
      <c r="AB121" s="194"/>
      <c r="AC121" s="194"/>
      <c r="AD121" s="194"/>
      <c r="AE121" s="194"/>
      <c r="AF121" s="194"/>
      <c r="AG121" s="194"/>
      <c r="AH121" s="194"/>
      <c r="AI121" s="194"/>
      <c r="AJ121" s="194"/>
    </row>
    <row r="122" spans="1:36" ht="15.5" x14ac:dyDescent="0.35">
      <c r="A122" s="194"/>
      <c r="B122" s="194"/>
      <c r="C122" s="194"/>
      <c r="D122" s="194"/>
      <c r="E122" s="194"/>
      <c r="F122" s="194"/>
      <c r="G122" s="194"/>
      <c r="H122" s="194"/>
      <c r="I122" s="194"/>
      <c r="J122" s="194"/>
      <c r="K122" s="194"/>
      <c r="L122" s="194"/>
      <c r="M122" s="194"/>
      <c r="N122" s="194"/>
      <c r="O122" s="194"/>
      <c r="P122" s="194"/>
      <c r="Q122" s="194"/>
      <c r="R122" s="194"/>
      <c r="S122" s="194"/>
      <c r="T122" s="194"/>
      <c r="U122" s="194"/>
      <c r="V122" s="194"/>
      <c r="W122" s="194"/>
      <c r="X122" s="194"/>
      <c r="Y122" s="194"/>
      <c r="Z122" s="194"/>
      <c r="AA122" s="194"/>
      <c r="AB122" s="194"/>
      <c r="AC122" s="194"/>
      <c r="AD122" s="194"/>
      <c r="AE122" s="194"/>
      <c r="AF122" s="194"/>
      <c r="AG122" s="194"/>
      <c r="AH122" s="194"/>
      <c r="AI122" s="194"/>
      <c r="AJ122" s="194"/>
    </row>
    <row r="123" spans="1:36" ht="15.5" x14ac:dyDescent="0.35">
      <c r="A123" s="194"/>
      <c r="B123" s="194"/>
      <c r="C123" s="194"/>
      <c r="D123" s="194"/>
      <c r="E123" s="194"/>
      <c r="F123" s="194"/>
      <c r="G123" s="194"/>
      <c r="H123" s="194"/>
      <c r="I123" s="194"/>
      <c r="J123" s="194"/>
      <c r="K123" s="194"/>
      <c r="L123" s="194"/>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194"/>
      <c r="AJ123" s="194"/>
    </row>
    <row r="124" spans="1:36" ht="15.5" x14ac:dyDescent="0.35">
      <c r="A124" s="194"/>
      <c r="B124" s="194"/>
      <c r="C124" s="194"/>
      <c r="D124" s="194"/>
      <c r="E124" s="194"/>
      <c r="F124" s="194"/>
      <c r="G124" s="194"/>
      <c r="H124" s="194"/>
      <c r="I124" s="194"/>
      <c r="J124" s="194"/>
      <c r="K124" s="194"/>
      <c r="L124" s="194"/>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194"/>
      <c r="AJ124" s="194"/>
    </row>
    <row r="125" spans="1:36" ht="15.5" x14ac:dyDescent="0.35">
      <c r="A125" s="194"/>
      <c r="B125" s="194"/>
      <c r="C125" s="194"/>
      <c r="D125" s="194"/>
      <c r="E125" s="194"/>
      <c r="F125" s="194"/>
      <c r="G125" s="194"/>
      <c r="H125" s="194"/>
      <c r="I125" s="194"/>
      <c r="J125" s="194"/>
      <c r="K125" s="194"/>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row>
    <row r="126" spans="1:36" ht="15.5" x14ac:dyDescent="0.35">
      <c r="A126" s="194"/>
      <c r="B126" s="194"/>
      <c r="C126" s="194"/>
      <c r="D126" s="194"/>
      <c r="E126" s="194"/>
      <c r="F126" s="194"/>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row>
    <row r="127" spans="1:36" ht="15.5" x14ac:dyDescent="0.35">
      <c r="A127" s="194"/>
      <c r="B127" s="194"/>
      <c r="C127" s="194"/>
      <c r="D127" s="194"/>
      <c r="E127" s="194"/>
      <c r="F127" s="194"/>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194"/>
      <c r="AJ127" s="194"/>
    </row>
    <row r="128" spans="1:36" ht="15.5" x14ac:dyDescent="0.35">
      <c r="A128" s="194"/>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row>
    <row r="129" spans="1:36" ht="15.5" x14ac:dyDescent="0.35">
      <c r="A129" s="194"/>
      <c r="B129" s="194"/>
      <c r="C129" s="194"/>
      <c r="D129" s="194"/>
      <c r="E129" s="194"/>
      <c r="F129" s="194"/>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194"/>
      <c r="AJ129" s="194"/>
    </row>
    <row r="130" spans="1:36" ht="15.5" x14ac:dyDescent="0.35">
      <c r="A130" s="194"/>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row>
    <row r="131" spans="1:36" ht="15.5" x14ac:dyDescent="0.35">
      <c r="A131" s="194"/>
      <c r="B131" s="194"/>
      <c r="C131" s="194"/>
      <c r="D131" s="194"/>
      <c r="E131" s="194"/>
      <c r="F131" s="194"/>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row>
    <row r="132" spans="1:36" ht="15.5" x14ac:dyDescent="0.35">
      <c r="A132" s="194"/>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194"/>
      <c r="AJ132" s="194"/>
    </row>
    <row r="133" spans="1:36" ht="15.5" x14ac:dyDescent="0.35">
      <c r="A133" s="194"/>
      <c r="B133" s="194"/>
      <c r="C133" s="194"/>
      <c r="D133" s="194"/>
      <c r="E133" s="194"/>
      <c r="F133" s="194"/>
      <c r="G133" s="194"/>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194"/>
      <c r="AJ133" s="194"/>
    </row>
    <row r="134" spans="1:36" ht="15.5" x14ac:dyDescent="0.35">
      <c r="A134" s="194"/>
      <c r="B134" s="194"/>
      <c r="C134" s="194"/>
      <c r="D134" s="194"/>
      <c r="E134" s="194"/>
      <c r="F134" s="194"/>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194"/>
      <c r="AJ134" s="194"/>
    </row>
    <row r="135" spans="1:36" ht="15.5" x14ac:dyDescent="0.35">
      <c r="A135" s="194"/>
      <c r="B135" s="194"/>
      <c r="C135" s="194"/>
      <c r="D135" s="194"/>
      <c r="E135" s="194"/>
      <c r="F135" s="194"/>
      <c r="G135" s="194"/>
      <c r="H135" s="194"/>
      <c r="I135" s="194"/>
      <c r="J135" s="194"/>
      <c r="K135" s="194"/>
      <c r="L135" s="194"/>
      <c r="M135" s="194"/>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194"/>
      <c r="AJ135" s="194"/>
    </row>
    <row r="136" spans="1:36" ht="15.5" x14ac:dyDescent="0.35">
      <c r="A136" s="194"/>
      <c r="B136" s="194"/>
      <c r="C136" s="194"/>
      <c r="D136" s="194"/>
      <c r="E136" s="194"/>
      <c r="F136" s="194"/>
      <c r="G136" s="194"/>
      <c r="H136" s="194"/>
      <c r="I136" s="194"/>
      <c r="J136" s="194"/>
      <c r="K136" s="194"/>
      <c r="L136" s="194"/>
      <c r="M136" s="194"/>
      <c r="N136" s="194"/>
      <c r="O136" s="194"/>
      <c r="P136" s="194"/>
      <c r="Q136" s="194"/>
      <c r="R136" s="194"/>
      <c r="S136" s="194"/>
      <c r="T136" s="194"/>
      <c r="U136" s="194"/>
      <c r="V136" s="194"/>
      <c r="W136" s="194"/>
      <c r="X136" s="194"/>
      <c r="Y136" s="194"/>
      <c r="Z136" s="194"/>
      <c r="AA136" s="194"/>
      <c r="AB136" s="194"/>
      <c r="AC136" s="194"/>
      <c r="AD136" s="194"/>
      <c r="AE136" s="194"/>
      <c r="AF136" s="194"/>
      <c r="AG136" s="194"/>
      <c r="AH136" s="194"/>
      <c r="AI136" s="194"/>
      <c r="AJ136" s="194"/>
    </row>
    <row r="137" spans="1:36" ht="15.5" x14ac:dyDescent="0.35">
      <c r="A137" s="194"/>
      <c r="B137" s="194"/>
      <c r="C137" s="194"/>
      <c r="D137" s="194"/>
      <c r="E137" s="194"/>
      <c r="F137" s="194"/>
      <c r="G137" s="194"/>
      <c r="H137" s="194"/>
      <c r="I137" s="194"/>
      <c r="J137" s="194"/>
      <c r="K137" s="194"/>
      <c r="L137" s="194"/>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194"/>
      <c r="AJ137" s="194"/>
    </row>
    <row r="138" spans="1:36" ht="15.5" x14ac:dyDescent="0.35">
      <c r="A138" s="194"/>
      <c r="B138" s="194"/>
      <c r="C138" s="194"/>
      <c r="D138" s="194"/>
      <c r="E138" s="194"/>
      <c r="F138" s="194"/>
      <c r="G138" s="194"/>
      <c r="H138" s="194"/>
      <c r="I138" s="194"/>
      <c r="J138" s="194"/>
      <c r="K138" s="194"/>
      <c r="L138" s="194"/>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194"/>
      <c r="AJ138" s="194"/>
    </row>
    <row r="139" spans="1:36" ht="15.5" x14ac:dyDescent="0.35">
      <c r="A139" s="194"/>
      <c r="B139" s="194"/>
      <c r="C139" s="194"/>
      <c r="D139" s="194"/>
      <c r="E139" s="194"/>
      <c r="F139" s="194"/>
      <c r="G139" s="194"/>
      <c r="H139" s="194"/>
      <c r="I139" s="194"/>
      <c r="J139" s="194"/>
      <c r="K139" s="194"/>
      <c r="L139" s="194"/>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194"/>
      <c r="AJ139" s="194"/>
    </row>
    <row r="140" spans="1:36" ht="15.5" x14ac:dyDescent="0.35">
      <c r="A140" s="194"/>
      <c r="B140" s="194"/>
      <c r="C140" s="194"/>
      <c r="D140" s="194"/>
      <c r="E140" s="194"/>
      <c r="F140" s="194"/>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194"/>
      <c r="AJ140" s="194"/>
    </row>
    <row r="141" spans="1:36" ht="15.5" x14ac:dyDescent="0.35">
      <c r="A141" s="194"/>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194"/>
      <c r="AJ141" s="194"/>
    </row>
    <row r="142" spans="1:36" ht="15.5" x14ac:dyDescent="0.35">
      <c r="A142" s="194"/>
      <c r="B142" s="194"/>
      <c r="C142" s="194"/>
      <c r="D142" s="194"/>
      <c r="E142" s="194"/>
      <c r="F142" s="194"/>
      <c r="G142" s="194"/>
      <c r="H142" s="194"/>
      <c r="I142" s="194"/>
      <c r="J142" s="194"/>
      <c r="K142" s="194"/>
      <c r="L142" s="194"/>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c r="AI142" s="194"/>
      <c r="AJ142" s="194"/>
    </row>
    <row r="143" spans="1:36" ht="15.5" x14ac:dyDescent="0.35">
      <c r="A143" s="194"/>
      <c r="B143" s="194"/>
      <c r="C143" s="194"/>
      <c r="D143" s="194"/>
      <c r="E143" s="194"/>
      <c r="F143" s="194"/>
      <c r="G143" s="194"/>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row>
    <row r="144" spans="1:36" ht="15.5" x14ac:dyDescent="0.35">
      <c r="A144" s="194"/>
      <c r="B144" s="194"/>
      <c r="C144" s="194"/>
      <c r="D144" s="194"/>
      <c r="E144" s="194"/>
      <c r="F144" s="194"/>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row>
    <row r="145" spans="1:36" ht="15.5" x14ac:dyDescent="0.35">
      <c r="A145" s="194"/>
      <c r="B145" s="194"/>
      <c r="C145" s="194"/>
      <c r="D145" s="194"/>
      <c r="E145" s="194"/>
      <c r="F145" s="194"/>
      <c r="G145" s="194"/>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row>
    <row r="146" spans="1:36" ht="15.5" x14ac:dyDescent="0.35">
      <c r="A146" s="194"/>
      <c r="B146" s="194"/>
      <c r="C146" s="194"/>
      <c r="D146" s="194"/>
      <c r="E146" s="194"/>
      <c r="F146" s="194"/>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row>
    <row r="147" spans="1:36" ht="15.5" x14ac:dyDescent="0.35">
      <c r="A147" s="194"/>
      <c r="B147" s="194"/>
      <c r="C147" s="194"/>
      <c r="D147" s="194"/>
      <c r="E147" s="194"/>
      <c r="F147" s="194"/>
      <c r="G147" s="194"/>
      <c r="H147" s="194"/>
      <c r="I147" s="194"/>
      <c r="J147" s="194"/>
      <c r="K147" s="194"/>
      <c r="L147" s="194"/>
      <c r="M147" s="194"/>
      <c r="N147" s="194"/>
      <c r="O147" s="194"/>
      <c r="P147" s="194"/>
      <c r="Q147" s="194"/>
      <c r="R147" s="194"/>
      <c r="S147" s="194"/>
      <c r="T147" s="194"/>
      <c r="U147" s="194"/>
      <c r="V147" s="194"/>
      <c r="W147" s="194"/>
      <c r="X147" s="194"/>
      <c r="Y147" s="194"/>
      <c r="Z147" s="194"/>
      <c r="AA147" s="194"/>
      <c r="AB147" s="194"/>
      <c r="AC147" s="194"/>
      <c r="AD147" s="194"/>
      <c r="AE147" s="194"/>
      <c r="AF147" s="194"/>
      <c r="AG147" s="194"/>
      <c r="AH147" s="194"/>
      <c r="AI147" s="194"/>
      <c r="AJ147" s="194"/>
    </row>
    <row r="148" spans="1:36" ht="15.5" x14ac:dyDescent="0.35">
      <c r="A148" s="194"/>
      <c r="B148" s="194"/>
      <c r="C148" s="194"/>
      <c r="D148" s="194"/>
      <c r="E148" s="194"/>
      <c r="F148" s="194"/>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94"/>
      <c r="AF148" s="194"/>
      <c r="AG148" s="194"/>
      <c r="AH148" s="194"/>
      <c r="AI148" s="194"/>
      <c r="AJ148" s="194"/>
    </row>
    <row r="149" spans="1:36" ht="15.5" x14ac:dyDescent="0.35">
      <c r="A149" s="194"/>
      <c r="B149" s="194"/>
      <c r="C149" s="194"/>
      <c r="D149" s="194"/>
      <c r="E149" s="194"/>
      <c r="F149" s="194"/>
      <c r="G149" s="194"/>
      <c r="H149" s="194"/>
      <c r="I149" s="194"/>
      <c r="J149" s="194"/>
      <c r="K149" s="194"/>
      <c r="L149" s="194"/>
      <c r="M149" s="194"/>
      <c r="N149" s="194"/>
      <c r="O149" s="194"/>
      <c r="P149" s="194"/>
      <c r="Q149" s="194"/>
      <c r="R149" s="194"/>
      <c r="S149" s="194"/>
      <c r="T149" s="194"/>
      <c r="U149" s="194"/>
      <c r="V149" s="194"/>
      <c r="W149" s="194"/>
      <c r="X149" s="194"/>
      <c r="Y149" s="194"/>
      <c r="Z149" s="194"/>
      <c r="AA149" s="194"/>
      <c r="AB149" s="194"/>
      <c r="AC149" s="194"/>
      <c r="AD149" s="194"/>
      <c r="AE149" s="194"/>
      <c r="AF149" s="194"/>
      <c r="AG149" s="194"/>
      <c r="AH149" s="194"/>
      <c r="AI149" s="194"/>
      <c r="AJ149" s="194"/>
    </row>
    <row r="150" spans="1:36" ht="15.5" x14ac:dyDescent="0.35">
      <c r="A150" s="194"/>
      <c r="B150" s="194"/>
      <c r="C150" s="194"/>
      <c r="D150" s="194"/>
      <c r="E150" s="194"/>
      <c r="F150" s="194"/>
      <c r="G150" s="194"/>
      <c r="H150" s="194"/>
      <c r="I150" s="194"/>
      <c r="J150" s="194"/>
      <c r="K150" s="194"/>
      <c r="L150" s="194"/>
      <c r="M150" s="194"/>
      <c r="N150" s="194"/>
      <c r="O150" s="194"/>
      <c r="P150" s="194"/>
      <c r="Q150" s="194"/>
      <c r="R150" s="194"/>
      <c r="S150" s="194"/>
      <c r="T150" s="194"/>
      <c r="U150" s="194"/>
      <c r="V150" s="194"/>
      <c r="W150" s="194"/>
      <c r="X150" s="194"/>
      <c r="Y150" s="194"/>
      <c r="Z150" s="194"/>
      <c r="AA150" s="194"/>
      <c r="AB150" s="194"/>
      <c r="AC150" s="194"/>
      <c r="AD150" s="194"/>
      <c r="AE150" s="194"/>
      <c r="AF150" s="194"/>
      <c r="AG150" s="194"/>
      <c r="AH150" s="194"/>
      <c r="AI150" s="194"/>
      <c r="AJ150" s="194"/>
    </row>
    <row r="151" spans="1:36" ht="15.5" x14ac:dyDescent="0.35">
      <c r="A151" s="194"/>
      <c r="B151" s="194"/>
      <c r="C151" s="194"/>
      <c r="D151" s="194"/>
      <c r="E151" s="194"/>
      <c r="F151" s="194"/>
      <c r="G151" s="194"/>
      <c r="H151" s="194"/>
      <c r="I151" s="194"/>
      <c r="J151" s="194"/>
      <c r="K151" s="194"/>
      <c r="L151" s="194"/>
      <c r="M151" s="194"/>
      <c r="N151" s="194"/>
      <c r="O151" s="194"/>
      <c r="P151" s="194"/>
      <c r="Q151" s="194"/>
      <c r="R151" s="194"/>
      <c r="S151" s="194"/>
      <c r="T151" s="194"/>
      <c r="U151" s="194"/>
      <c r="V151" s="194"/>
      <c r="W151" s="194"/>
      <c r="X151" s="194"/>
      <c r="Y151" s="194"/>
      <c r="Z151" s="194"/>
      <c r="AA151" s="194"/>
      <c r="AB151" s="194"/>
      <c r="AC151" s="194"/>
      <c r="AD151" s="194"/>
      <c r="AE151" s="194"/>
      <c r="AF151" s="194"/>
      <c r="AG151" s="194"/>
      <c r="AH151" s="194"/>
      <c r="AI151" s="194"/>
      <c r="AJ151" s="194"/>
    </row>
    <row r="152" spans="1:36" ht="15.5" x14ac:dyDescent="0.35">
      <c r="A152" s="194"/>
      <c r="B152" s="194"/>
      <c r="C152" s="194"/>
      <c r="D152" s="194"/>
      <c r="E152" s="194"/>
      <c r="F152" s="194"/>
      <c r="G152" s="194"/>
      <c r="H152" s="194"/>
      <c r="I152" s="194"/>
      <c r="J152" s="194"/>
      <c r="K152" s="194"/>
      <c r="L152" s="194"/>
      <c r="M152" s="194"/>
      <c r="N152" s="194"/>
      <c r="O152" s="194"/>
      <c r="P152" s="194"/>
      <c r="Q152" s="194"/>
      <c r="R152" s="194"/>
      <c r="S152" s="194"/>
      <c r="T152" s="194"/>
      <c r="U152" s="194"/>
      <c r="V152" s="194"/>
      <c r="W152" s="194"/>
      <c r="X152" s="194"/>
      <c r="Y152" s="194"/>
      <c r="Z152" s="194"/>
      <c r="AA152" s="194"/>
      <c r="AB152" s="194"/>
      <c r="AC152" s="194"/>
      <c r="AD152" s="194"/>
      <c r="AE152" s="194"/>
      <c r="AF152" s="194"/>
      <c r="AG152" s="194"/>
      <c r="AH152" s="194"/>
      <c r="AI152" s="194"/>
      <c r="AJ152" s="194"/>
    </row>
    <row r="153" spans="1:36" ht="15.5" x14ac:dyDescent="0.35">
      <c r="A153" s="194"/>
      <c r="B153" s="194"/>
      <c r="C153" s="194"/>
      <c r="D153" s="194"/>
      <c r="E153" s="194"/>
      <c r="F153" s="194"/>
      <c r="G153" s="194"/>
      <c r="H153" s="194"/>
      <c r="I153" s="194"/>
      <c r="J153" s="194"/>
      <c r="K153" s="194"/>
      <c r="L153" s="194"/>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194"/>
      <c r="AJ153" s="194"/>
    </row>
    <row r="154" spans="1:36" ht="15.5" x14ac:dyDescent="0.35">
      <c r="A154" s="194"/>
      <c r="B154" s="194"/>
      <c r="C154" s="194"/>
      <c r="D154" s="194"/>
      <c r="E154" s="194"/>
      <c r="F154" s="194"/>
      <c r="G154" s="194"/>
      <c r="H154" s="194"/>
      <c r="I154" s="194"/>
      <c r="J154" s="194"/>
      <c r="K154" s="194"/>
      <c r="L154" s="194"/>
      <c r="M154" s="194"/>
      <c r="N154" s="194"/>
      <c r="O154" s="194"/>
      <c r="P154" s="194"/>
      <c r="Q154" s="194"/>
      <c r="R154" s="194"/>
      <c r="S154" s="194"/>
      <c r="T154" s="194"/>
      <c r="U154" s="194"/>
      <c r="V154" s="194"/>
      <c r="W154" s="194"/>
      <c r="X154" s="194"/>
      <c r="Y154" s="194"/>
      <c r="Z154" s="194"/>
      <c r="AA154" s="194"/>
      <c r="AB154" s="194"/>
      <c r="AC154" s="194"/>
      <c r="AD154" s="194"/>
      <c r="AE154" s="194"/>
      <c r="AF154" s="194"/>
      <c r="AG154" s="194"/>
      <c r="AH154" s="194"/>
      <c r="AI154" s="194"/>
      <c r="AJ154" s="194"/>
    </row>
    <row r="155" spans="1:36" ht="15.5" x14ac:dyDescent="0.35">
      <c r="A155" s="194"/>
      <c r="B155" s="194"/>
      <c r="C155" s="194"/>
      <c r="D155" s="194"/>
      <c r="E155" s="194"/>
      <c r="F155" s="194"/>
      <c r="G155" s="194"/>
      <c r="H155" s="194"/>
      <c r="I155" s="194"/>
      <c r="J155" s="194"/>
      <c r="K155" s="194"/>
      <c r="L155" s="194"/>
      <c r="M155" s="194"/>
      <c r="N155" s="194"/>
      <c r="O155" s="194"/>
      <c r="P155" s="194"/>
      <c r="Q155" s="194"/>
      <c r="R155" s="194"/>
      <c r="S155" s="194"/>
      <c r="T155" s="194"/>
      <c r="U155" s="194"/>
      <c r="V155" s="194"/>
      <c r="W155" s="194"/>
      <c r="X155" s="194"/>
      <c r="Y155" s="194"/>
      <c r="Z155" s="194"/>
      <c r="AA155" s="194"/>
      <c r="AB155" s="194"/>
      <c r="AC155" s="194"/>
      <c r="AD155" s="194"/>
      <c r="AE155" s="194"/>
      <c r="AF155" s="194"/>
      <c r="AG155" s="194"/>
      <c r="AH155" s="194"/>
      <c r="AI155" s="194"/>
      <c r="AJ155" s="194"/>
    </row>
    <row r="156" spans="1:36" ht="15.5" x14ac:dyDescent="0.35">
      <c r="A156" s="194"/>
      <c r="B156" s="194"/>
      <c r="C156" s="194"/>
      <c r="D156" s="194"/>
      <c r="E156" s="194"/>
      <c r="F156" s="194"/>
      <c r="G156" s="194"/>
      <c r="H156" s="194"/>
      <c r="I156" s="194"/>
      <c r="J156" s="194"/>
      <c r="K156" s="194"/>
      <c r="L156" s="194"/>
      <c r="M156" s="194"/>
      <c r="N156" s="194"/>
      <c r="O156" s="194"/>
      <c r="P156" s="194"/>
      <c r="Q156" s="194"/>
      <c r="R156" s="194"/>
      <c r="S156" s="194"/>
      <c r="T156" s="194"/>
      <c r="U156" s="194"/>
      <c r="V156" s="194"/>
      <c r="W156" s="194"/>
      <c r="X156" s="194"/>
      <c r="Y156" s="194"/>
      <c r="Z156" s="194"/>
      <c r="AA156" s="194"/>
      <c r="AB156" s="194"/>
      <c r="AC156" s="194"/>
      <c r="AD156" s="194"/>
      <c r="AE156" s="194"/>
      <c r="AF156" s="194"/>
      <c r="AG156" s="194"/>
      <c r="AH156" s="194"/>
      <c r="AI156" s="194"/>
      <c r="AJ156" s="194"/>
    </row>
    <row r="157" spans="1:36" ht="15.5" x14ac:dyDescent="0.35">
      <c r="A157" s="194"/>
      <c r="B157" s="194"/>
      <c r="C157" s="194"/>
      <c r="D157" s="194"/>
      <c r="E157" s="194"/>
      <c r="F157" s="194"/>
      <c r="G157" s="194"/>
      <c r="H157" s="194"/>
      <c r="I157" s="194"/>
      <c r="J157" s="194"/>
      <c r="K157" s="194"/>
      <c r="L157" s="194"/>
      <c r="M157" s="194"/>
      <c r="N157" s="194"/>
      <c r="O157" s="194"/>
      <c r="P157" s="194"/>
      <c r="Q157" s="194"/>
      <c r="R157" s="194"/>
      <c r="S157" s="194"/>
      <c r="T157" s="194"/>
      <c r="U157" s="194"/>
      <c r="V157" s="194"/>
      <c r="W157" s="194"/>
      <c r="X157" s="194"/>
      <c r="Y157" s="194"/>
      <c r="Z157" s="194"/>
      <c r="AA157" s="194"/>
      <c r="AB157" s="194"/>
      <c r="AC157" s="194"/>
      <c r="AD157" s="194"/>
      <c r="AE157" s="194"/>
      <c r="AF157" s="194"/>
      <c r="AG157" s="194"/>
      <c r="AH157" s="194"/>
      <c r="AI157" s="194"/>
      <c r="AJ157" s="194"/>
    </row>
    <row r="158" spans="1:36" ht="15.5" x14ac:dyDescent="0.35">
      <c r="A158" s="194"/>
      <c r="B158" s="194"/>
      <c r="C158" s="194"/>
      <c r="D158" s="194"/>
      <c r="E158" s="194"/>
      <c r="F158" s="194"/>
      <c r="G158" s="194"/>
      <c r="H158" s="194"/>
      <c r="I158" s="194"/>
      <c r="J158" s="194"/>
      <c r="K158" s="194"/>
      <c r="L158" s="194"/>
      <c r="M158" s="194"/>
      <c r="N158" s="194"/>
      <c r="O158" s="194"/>
      <c r="P158" s="194"/>
      <c r="Q158" s="194"/>
      <c r="R158" s="194"/>
      <c r="S158" s="194"/>
      <c r="T158" s="194"/>
      <c r="U158" s="194"/>
      <c r="V158" s="194"/>
      <c r="W158" s="194"/>
      <c r="X158" s="194"/>
      <c r="Y158" s="194"/>
      <c r="Z158" s="194"/>
      <c r="AA158" s="194"/>
      <c r="AB158" s="194"/>
      <c r="AC158" s="194"/>
      <c r="AD158" s="194"/>
      <c r="AE158" s="194"/>
      <c r="AF158" s="194"/>
      <c r="AG158" s="194"/>
      <c r="AH158" s="194"/>
      <c r="AI158" s="194"/>
      <c r="AJ158" s="194"/>
    </row>
    <row r="159" spans="1:36" ht="15.5" x14ac:dyDescent="0.35">
      <c r="A159" s="194"/>
      <c r="B159" s="194"/>
      <c r="C159" s="194"/>
      <c r="D159" s="194"/>
      <c r="E159" s="194"/>
      <c r="F159" s="194"/>
      <c r="G159" s="194"/>
      <c r="H159" s="194"/>
      <c r="I159" s="194"/>
      <c r="J159" s="194"/>
      <c r="K159" s="194"/>
      <c r="L159" s="194"/>
      <c r="M159" s="194"/>
      <c r="N159" s="194"/>
      <c r="O159" s="194"/>
      <c r="P159" s="194"/>
      <c r="Q159" s="194"/>
      <c r="R159" s="194"/>
      <c r="S159" s="194"/>
      <c r="T159" s="194"/>
      <c r="U159" s="194"/>
      <c r="V159" s="194"/>
      <c r="W159" s="194"/>
      <c r="X159" s="194"/>
      <c r="Y159" s="194"/>
      <c r="Z159" s="194"/>
      <c r="AA159" s="194"/>
      <c r="AB159" s="194"/>
      <c r="AC159" s="194"/>
      <c r="AD159" s="194"/>
      <c r="AE159" s="194"/>
      <c r="AF159" s="194"/>
      <c r="AG159" s="194"/>
      <c r="AH159" s="194"/>
      <c r="AI159" s="194"/>
      <c r="AJ159" s="194"/>
    </row>
    <row r="160" spans="1:36" ht="15.5" x14ac:dyDescent="0.35">
      <c r="A160" s="194"/>
      <c r="B160" s="194"/>
      <c r="C160" s="194"/>
      <c r="D160" s="194"/>
      <c r="E160" s="194"/>
      <c r="F160" s="194"/>
      <c r="G160" s="194"/>
      <c r="H160" s="194"/>
      <c r="I160" s="194"/>
      <c r="J160" s="194"/>
      <c r="K160" s="194"/>
      <c r="L160" s="194"/>
      <c r="M160" s="194"/>
      <c r="N160" s="194"/>
      <c r="O160" s="194"/>
      <c r="P160" s="194"/>
      <c r="Q160" s="194"/>
      <c r="R160" s="194"/>
      <c r="S160" s="194"/>
      <c r="T160" s="194"/>
      <c r="U160" s="194"/>
      <c r="V160" s="194"/>
      <c r="W160" s="194"/>
      <c r="X160" s="194"/>
      <c r="Y160" s="194"/>
      <c r="Z160" s="194"/>
      <c r="AA160" s="194"/>
      <c r="AB160" s="194"/>
      <c r="AC160" s="194"/>
      <c r="AD160" s="194"/>
      <c r="AE160" s="194"/>
      <c r="AF160" s="194"/>
      <c r="AG160" s="194"/>
      <c r="AH160" s="194"/>
      <c r="AI160" s="194"/>
      <c r="AJ160" s="194"/>
    </row>
    <row r="161" spans="1:36" ht="15.5" x14ac:dyDescent="0.35">
      <c r="A161" s="194"/>
      <c r="B161" s="194"/>
      <c r="C161" s="194"/>
      <c r="D161" s="194"/>
      <c r="E161" s="194"/>
      <c r="F161" s="194"/>
      <c r="G161" s="194"/>
      <c r="H161" s="194"/>
      <c r="I161" s="194"/>
      <c r="J161" s="194"/>
      <c r="K161" s="194"/>
      <c r="L161" s="194"/>
      <c r="M161" s="194"/>
      <c r="N161" s="194"/>
      <c r="O161" s="194"/>
      <c r="P161" s="194"/>
      <c r="Q161" s="194"/>
      <c r="R161" s="194"/>
      <c r="S161" s="194"/>
      <c r="T161" s="194"/>
      <c r="U161" s="194"/>
      <c r="V161" s="194"/>
      <c r="W161" s="194"/>
      <c r="X161" s="194"/>
      <c r="Y161" s="194"/>
      <c r="Z161" s="194"/>
      <c r="AA161" s="194"/>
      <c r="AB161" s="194"/>
      <c r="AC161" s="194"/>
      <c r="AD161" s="194"/>
      <c r="AE161" s="194"/>
      <c r="AF161" s="194"/>
      <c r="AG161" s="194"/>
      <c r="AH161" s="194"/>
      <c r="AI161" s="194"/>
      <c r="AJ161" s="194"/>
    </row>
    <row r="162" spans="1:36" ht="15.5" x14ac:dyDescent="0.35">
      <c r="A162" s="194"/>
      <c r="B162" s="194"/>
      <c r="C162" s="194"/>
      <c r="D162" s="194"/>
      <c r="E162" s="194"/>
      <c r="F162" s="194"/>
      <c r="G162" s="194"/>
      <c r="H162" s="194"/>
      <c r="I162" s="194"/>
      <c r="J162" s="194"/>
      <c r="K162" s="194"/>
      <c r="L162" s="194"/>
      <c r="M162" s="194"/>
      <c r="N162" s="194"/>
      <c r="O162" s="194"/>
      <c r="P162" s="194"/>
      <c r="Q162" s="194"/>
      <c r="R162" s="194"/>
      <c r="S162" s="194"/>
      <c r="T162" s="194"/>
      <c r="U162" s="194"/>
      <c r="V162" s="194"/>
      <c r="W162" s="194"/>
      <c r="X162" s="194"/>
      <c r="Y162" s="194"/>
      <c r="Z162" s="194"/>
      <c r="AA162" s="194"/>
      <c r="AB162" s="194"/>
      <c r="AC162" s="194"/>
      <c r="AD162" s="194"/>
      <c r="AE162" s="194"/>
      <c r="AF162" s="194"/>
      <c r="AG162" s="194"/>
      <c r="AH162" s="194"/>
      <c r="AI162" s="194"/>
      <c r="AJ162" s="194"/>
    </row>
    <row r="163" spans="1:36" ht="15.5" x14ac:dyDescent="0.35">
      <c r="A163" s="194"/>
      <c r="B163" s="194"/>
      <c r="C163" s="194"/>
      <c r="D163" s="194"/>
      <c r="E163" s="194"/>
      <c r="F163" s="194"/>
      <c r="G163" s="194"/>
      <c r="H163" s="194"/>
      <c r="I163" s="194"/>
      <c r="J163" s="194"/>
      <c r="K163" s="194"/>
      <c r="L163" s="194"/>
      <c r="M163" s="194"/>
      <c r="N163" s="194"/>
      <c r="O163" s="194"/>
      <c r="P163" s="194"/>
      <c r="Q163" s="194"/>
      <c r="R163" s="194"/>
      <c r="S163" s="194"/>
      <c r="T163" s="194"/>
      <c r="U163" s="194"/>
      <c r="V163" s="194"/>
      <c r="W163" s="194"/>
      <c r="X163" s="194"/>
      <c r="Y163" s="194"/>
      <c r="Z163" s="194"/>
      <c r="AA163" s="194"/>
      <c r="AB163" s="194"/>
      <c r="AC163" s="194"/>
      <c r="AD163" s="194"/>
      <c r="AE163" s="194"/>
      <c r="AF163" s="194"/>
      <c r="AG163" s="194"/>
      <c r="AH163" s="194"/>
      <c r="AI163" s="194"/>
      <c r="AJ163" s="194"/>
    </row>
    <row r="164" spans="1:36" ht="15.5" x14ac:dyDescent="0.35">
      <c r="A164" s="194"/>
      <c r="B164" s="194"/>
      <c r="C164" s="194"/>
      <c r="D164" s="194"/>
      <c r="E164" s="194"/>
      <c r="F164" s="194"/>
      <c r="G164" s="194"/>
      <c r="H164" s="194"/>
      <c r="I164" s="194"/>
      <c r="J164" s="194"/>
      <c r="K164" s="194"/>
      <c r="L164" s="194"/>
      <c r="M164" s="194"/>
      <c r="N164" s="194"/>
      <c r="O164" s="194"/>
      <c r="P164" s="194"/>
      <c r="Q164" s="194"/>
      <c r="R164" s="194"/>
      <c r="S164" s="194"/>
      <c r="T164" s="194"/>
      <c r="U164" s="194"/>
      <c r="V164" s="194"/>
      <c r="W164" s="194"/>
      <c r="X164" s="194"/>
      <c r="Y164" s="194"/>
      <c r="Z164" s="194"/>
      <c r="AA164" s="194"/>
      <c r="AB164" s="194"/>
      <c r="AC164" s="194"/>
      <c r="AD164" s="194"/>
      <c r="AE164" s="194"/>
      <c r="AF164" s="194"/>
      <c r="AG164" s="194"/>
      <c r="AH164" s="194"/>
      <c r="AI164" s="194"/>
      <c r="AJ164" s="194"/>
    </row>
    <row r="165" spans="1:36" ht="15.5" x14ac:dyDescent="0.35">
      <c r="A165" s="194"/>
      <c r="B165" s="194"/>
      <c r="C165" s="194"/>
      <c r="D165" s="194"/>
      <c r="E165" s="194"/>
      <c r="F165" s="194"/>
      <c r="G165" s="194"/>
      <c r="H165" s="194"/>
      <c r="I165" s="194"/>
      <c r="J165" s="194"/>
      <c r="K165" s="194"/>
      <c r="L165" s="194"/>
      <c r="M165" s="194"/>
      <c r="N165" s="194"/>
      <c r="O165" s="194"/>
      <c r="P165" s="194"/>
      <c r="Q165" s="194"/>
      <c r="R165" s="194"/>
      <c r="S165" s="194"/>
      <c r="T165" s="194"/>
      <c r="U165" s="194"/>
      <c r="V165" s="194"/>
      <c r="W165" s="194"/>
      <c r="X165" s="194"/>
      <c r="Y165" s="194"/>
      <c r="Z165" s="194"/>
      <c r="AA165" s="194"/>
      <c r="AB165" s="194"/>
      <c r="AC165" s="194"/>
      <c r="AD165" s="194"/>
      <c r="AE165" s="194"/>
      <c r="AF165" s="194"/>
      <c r="AG165" s="194"/>
      <c r="AH165" s="194"/>
      <c r="AI165" s="194"/>
      <c r="AJ165" s="194"/>
    </row>
    <row r="166" spans="1:36" ht="15.5" x14ac:dyDescent="0.35">
      <c r="A166" s="194"/>
      <c r="B166" s="194"/>
      <c r="C166" s="194"/>
      <c r="D166" s="194"/>
      <c r="E166" s="194"/>
      <c r="F166" s="194"/>
      <c r="G166" s="194"/>
      <c r="H166" s="194"/>
      <c r="I166" s="194"/>
      <c r="J166" s="194"/>
      <c r="K166" s="194"/>
      <c r="L166" s="194"/>
      <c r="M166" s="194"/>
      <c r="N166" s="194"/>
      <c r="O166" s="194"/>
      <c r="P166" s="194"/>
      <c r="Q166" s="194"/>
      <c r="R166" s="194"/>
      <c r="S166" s="194"/>
      <c r="T166" s="194"/>
      <c r="U166" s="194"/>
      <c r="V166" s="194"/>
      <c r="W166" s="194"/>
      <c r="X166" s="194"/>
      <c r="Y166" s="194"/>
      <c r="Z166" s="194"/>
      <c r="AA166" s="194"/>
      <c r="AB166" s="194"/>
      <c r="AC166" s="194"/>
      <c r="AD166" s="194"/>
      <c r="AE166" s="194"/>
      <c r="AF166" s="194"/>
      <c r="AG166" s="194"/>
      <c r="AH166" s="194"/>
      <c r="AI166" s="194"/>
      <c r="AJ166" s="194"/>
    </row>
    <row r="167" spans="1:36" ht="15.5" x14ac:dyDescent="0.35">
      <c r="A167" s="194"/>
      <c r="B167" s="194"/>
      <c r="C167" s="194"/>
      <c r="D167" s="194"/>
      <c r="E167" s="194"/>
      <c r="F167" s="194"/>
      <c r="G167" s="194"/>
      <c r="H167" s="194"/>
      <c r="I167" s="194"/>
      <c r="J167" s="194"/>
      <c r="K167" s="194"/>
      <c r="L167" s="194"/>
      <c r="M167" s="194"/>
      <c r="N167" s="194"/>
      <c r="O167" s="194"/>
      <c r="P167" s="194"/>
      <c r="Q167" s="194"/>
      <c r="R167" s="194"/>
      <c r="S167" s="194"/>
      <c r="T167" s="194"/>
      <c r="U167" s="194"/>
      <c r="V167" s="194"/>
      <c r="W167" s="194"/>
      <c r="X167" s="194"/>
      <c r="Y167" s="194"/>
      <c r="Z167" s="194"/>
      <c r="AA167" s="194"/>
      <c r="AB167" s="194"/>
      <c r="AC167" s="194"/>
      <c r="AD167" s="194"/>
      <c r="AE167" s="194"/>
      <c r="AF167" s="194"/>
      <c r="AG167" s="194"/>
      <c r="AH167" s="194"/>
      <c r="AI167" s="194"/>
      <c r="AJ167" s="194"/>
    </row>
    <row r="168" spans="1:36" ht="15.5" x14ac:dyDescent="0.35">
      <c r="A168" s="194"/>
      <c r="B168" s="194"/>
      <c r="C168" s="194"/>
      <c r="D168" s="194"/>
      <c r="E168" s="194"/>
      <c r="F168" s="194"/>
      <c r="G168" s="194"/>
      <c r="H168" s="194"/>
      <c r="I168" s="194"/>
      <c r="J168" s="194"/>
      <c r="K168" s="194"/>
      <c r="L168" s="194"/>
      <c r="M168" s="194"/>
      <c r="N168" s="194"/>
      <c r="O168" s="194"/>
      <c r="P168" s="194"/>
      <c r="Q168" s="194"/>
      <c r="R168" s="194"/>
      <c r="S168" s="194"/>
      <c r="T168" s="194"/>
      <c r="U168" s="194"/>
      <c r="V168" s="194"/>
      <c r="W168" s="194"/>
      <c r="X168" s="194"/>
      <c r="Y168" s="194"/>
      <c r="Z168" s="194"/>
      <c r="AA168" s="194"/>
      <c r="AB168" s="194"/>
      <c r="AC168" s="194"/>
      <c r="AD168" s="194"/>
      <c r="AE168" s="194"/>
      <c r="AF168" s="194"/>
      <c r="AG168" s="194"/>
      <c r="AH168" s="194"/>
      <c r="AI168" s="194"/>
      <c r="AJ168" s="194"/>
    </row>
    <row r="169" spans="1:36" ht="15.5" x14ac:dyDescent="0.35">
      <c r="A169" s="194"/>
      <c r="B169" s="194"/>
      <c r="C169" s="194"/>
      <c r="D169" s="194"/>
      <c r="E169" s="194"/>
      <c r="F169" s="194"/>
      <c r="G169" s="194"/>
      <c r="H169" s="194"/>
      <c r="I169" s="194"/>
      <c r="J169" s="194"/>
      <c r="K169" s="194"/>
      <c r="L169" s="194"/>
      <c r="M169" s="194"/>
      <c r="N169" s="194"/>
      <c r="O169" s="194"/>
      <c r="P169" s="194"/>
      <c r="Q169" s="194"/>
      <c r="R169" s="194"/>
      <c r="S169" s="194"/>
      <c r="T169" s="194"/>
      <c r="U169" s="194"/>
      <c r="V169" s="194"/>
      <c r="W169" s="194"/>
      <c r="X169" s="194"/>
      <c r="Y169" s="194"/>
      <c r="Z169" s="194"/>
      <c r="AA169" s="194"/>
      <c r="AB169" s="194"/>
      <c r="AC169" s="194"/>
      <c r="AD169" s="194"/>
      <c r="AE169" s="194"/>
      <c r="AF169" s="194"/>
      <c r="AG169" s="194"/>
      <c r="AH169" s="194"/>
      <c r="AI169" s="194"/>
      <c r="AJ169" s="194"/>
    </row>
    <row r="170" spans="1:36" ht="15.5" x14ac:dyDescent="0.35">
      <c r="A170" s="194"/>
      <c r="B170" s="194"/>
      <c r="C170" s="194"/>
      <c r="D170" s="194"/>
      <c r="E170" s="194"/>
      <c r="F170" s="194"/>
      <c r="G170" s="194"/>
      <c r="H170" s="194"/>
      <c r="I170" s="194"/>
      <c r="J170" s="194"/>
      <c r="K170" s="194"/>
      <c r="L170" s="194"/>
      <c r="M170" s="194"/>
      <c r="N170" s="194"/>
      <c r="O170" s="194"/>
      <c r="P170" s="194"/>
      <c r="Q170" s="194"/>
      <c r="R170" s="194"/>
      <c r="S170" s="194"/>
      <c r="T170" s="194"/>
      <c r="U170" s="194"/>
      <c r="V170" s="194"/>
      <c r="W170" s="194"/>
      <c r="X170" s="194"/>
      <c r="Y170" s="194"/>
      <c r="Z170" s="194"/>
      <c r="AA170" s="194"/>
      <c r="AB170" s="194"/>
      <c r="AC170" s="194"/>
      <c r="AD170" s="194"/>
      <c r="AE170" s="194"/>
      <c r="AF170" s="194"/>
      <c r="AG170" s="194"/>
      <c r="AH170" s="194"/>
      <c r="AI170" s="194"/>
      <c r="AJ170" s="194"/>
    </row>
    <row r="171" spans="1:36" ht="15.5" x14ac:dyDescent="0.35">
      <c r="A171" s="194"/>
      <c r="B171" s="194"/>
      <c r="C171" s="194"/>
      <c r="D171" s="194"/>
      <c r="E171" s="194"/>
      <c r="F171" s="194"/>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194"/>
      <c r="AJ171" s="194"/>
    </row>
    <row r="172" spans="1:36" ht="15.5" x14ac:dyDescent="0.35">
      <c r="A172" s="194"/>
      <c r="B172" s="194"/>
      <c r="C172" s="194"/>
      <c r="D172" s="194"/>
      <c r="E172" s="194"/>
      <c r="F172" s="194"/>
      <c r="G172" s="194"/>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row>
    <row r="173" spans="1:36" ht="15.5" x14ac:dyDescent="0.35">
      <c r="A173" s="194"/>
      <c r="B173" s="194"/>
      <c r="C173" s="194"/>
      <c r="D173" s="194"/>
      <c r="E173" s="194"/>
      <c r="F173" s="194"/>
      <c r="G173" s="194"/>
      <c r="H173" s="194"/>
      <c r="I173" s="194"/>
      <c r="J173" s="194"/>
      <c r="K173" s="194"/>
      <c r="L173" s="194"/>
      <c r="M173" s="194"/>
      <c r="N173" s="194"/>
      <c r="O173" s="194"/>
      <c r="P173" s="194"/>
      <c r="Q173" s="194"/>
      <c r="R173" s="194"/>
      <c r="S173" s="194"/>
      <c r="T173" s="194"/>
      <c r="U173" s="194"/>
      <c r="V173" s="194"/>
      <c r="W173" s="194"/>
      <c r="X173" s="194"/>
      <c r="Y173" s="194"/>
      <c r="Z173" s="194"/>
      <c r="AA173" s="194"/>
      <c r="AB173" s="194"/>
      <c r="AC173" s="194"/>
      <c r="AD173" s="194"/>
      <c r="AE173" s="194"/>
      <c r="AF173" s="194"/>
      <c r="AG173" s="194"/>
      <c r="AH173" s="194"/>
      <c r="AI173" s="194"/>
      <c r="AJ173" s="194"/>
    </row>
    <row r="174" spans="1:36" ht="15.5" x14ac:dyDescent="0.35">
      <c r="A174" s="194"/>
      <c r="B174" s="194"/>
      <c r="C174" s="194"/>
      <c r="D174" s="194"/>
      <c r="E174" s="194"/>
      <c r="F174" s="194"/>
      <c r="G174" s="194"/>
      <c r="H174" s="194"/>
      <c r="I174" s="194"/>
      <c r="J174" s="194"/>
      <c r="K174" s="194"/>
      <c r="L174" s="194"/>
      <c r="M174" s="194"/>
      <c r="N174" s="194"/>
      <c r="O174" s="194"/>
      <c r="P174" s="194"/>
      <c r="Q174" s="194"/>
      <c r="R174" s="194"/>
      <c r="S174" s="194"/>
      <c r="T174" s="194"/>
      <c r="U174" s="194"/>
      <c r="V174" s="194"/>
      <c r="W174" s="194"/>
      <c r="X174" s="194"/>
      <c r="Y174" s="194"/>
      <c r="Z174" s="194"/>
      <c r="AA174" s="194"/>
      <c r="AB174" s="194"/>
      <c r="AC174" s="194"/>
      <c r="AD174" s="194"/>
      <c r="AE174" s="194"/>
      <c r="AF174" s="194"/>
      <c r="AG174" s="194"/>
      <c r="AH174" s="194"/>
      <c r="AI174" s="194"/>
      <c r="AJ174" s="194"/>
    </row>
    <row r="175" spans="1:36" ht="15.5" x14ac:dyDescent="0.35">
      <c r="A175" s="194"/>
      <c r="B175" s="194"/>
      <c r="C175" s="194"/>
      <c r="D175" s="194"/>
      <c r="E175" s="194"/>
      <c r="F175" s="194"/>
      <c r="G175" s="194"/>
      <c r="H175" s="194"/>
      <c r="I175" s="194"/>
      <c r="J175" s="194"/>
      <c r="K175" s="194"/>
      <c r="L175" s="194"/>
      <c r="M175" s="194"/>
      <c r="N175" s="194"/>
      <c r="O175" s="194"/>
      <c r="P175" s="194"/>
      <c r="Q175" s="194"/>
      <c r="R175" s="194"/>
      <c r="S175" s="194"/>
      <c r="T175" s="194"/>
      <c r="U175" s="194"/>
      <c r="V175" s="194"/>
      <c r="W175" s="194"/>
      <c r="X175" s="194"/>
      <c r="Y175" s="194"/>
      <c r="Z175" s="194"/>
      <c r="AA175" s="194"/>
      <c r="AB175" s="194"/>
      <c r="AC175" s="194"/>
      <c r="AD175" s="194"/>
      <c r="AE175" s="194"/>
      <c r="AF175" s="194"/>
      <c r="AG175" s="194"/>
      <c r="AH175" s="194"/>
      <c r="AI175" s="194"/>
      <c r="AJ175" s="194"/>
    </row>
    <row r="176" spans="1:36" ht="15.5" x14ac:dyDescent="0.35">
      <c r="A176" s="194"/>
      <c r="B176" s="194"/>
      <c r="C176" s="194"/>
      <c r="D176" s="194"/>
      <c r="E176" s="194"/>
      <c r="F176" s="194"/>
      <c r="G176" s="194"/>
      <c r="H176" s="194"/>
      <c r="I176" s="194"/>
      <c r="J176" s="194"/>
      <c r="K176" s="194"/>
      <c r="L176" s="194"/>
      <c r="M176" s="194"/>
      <c r="N176" s="194"/>
      <c r="O176" s="194"/>
      <c r="P176" s="194"/>
      <c r="Q176" s="194"/>
      <c r="R176" s="194"/>
      <c r="S176" s="194"/>
      <c r="T176" s="194"/>
      <c r="U176" s="194"/>
      <c r="V176" s="194"/>
      <c r="W176" s="194"/>
      <c r="X176" s="194"/>
      <c r="Y176" s="194"/>
      <c r="Z176" s="194"/>
      <c r="AA176" s="194"/>
      <c r="AB176" s="194"/>
      <c r="AC176" s="194"/>
      <c r="AD176" s="194"/>
      <c r="AE176" s="194"/>
      <c r="AF176" s="194"/>
      <c r="AG176" s="194"/>
      <c r="AH176" s="194"/>
      <c r="AI176" s="194"/>
      <c r="AJ176" s="194"/>
    </row>
    <row r="177" spans="1:36" ht="15.5" x14ac:dyDescent="0.35">
      <c r="A177" s="194"/>
      <c r="B177" s="194"/>
      <c r="C177" s="194"/>
      <c r="D177" s="194"/>
      <c r="E177" s="194"/>
      <c r="F177" s="194"/>
      <c r="G177" s="194"/>
      <c r="H177" s="194"/>
      <c r="I177" s="194"/>
      <c r="J177" s="194"/>
      <c r="K177" s="194"/>
      <c r="L177" s="194"/>
      <c r="M177" s="194"/>
      <c r="N177" s="194"/>
      <c r="O177" s="194"/>
      <c r="P177" s="194"/>
      <c r="Q177" s="194"/>
      <c r="R177" s="194"/>
      <c r="S177" s="194"/>
      <c r="T177" s="194"/>
      <c r="U177" s="194"/>
      <c r="V177" s="194"/>
      <c r="W177" s="194"/>
      <c r="X177" s="194"/>
      <c r="Y177" s="194"/>
      <c r="Z177" s="194"/>
      <c r="AA177" s="194"/>
      <c r="AB177" s="194"/>
      <c r="AC177" s="194"/>
      <c r="AD177" s="194"/>
      <c r="AE177" s="194"/>
      <c r="AF177" s="194"/>
      <c r="AG177" s="194"/>
      <c r="AH177" s="194"/>
      <c r="AI177" s="194"/>
      <c r="AJ177" s="194"/>
    </row>
    <row r="178" spans="1:36" ht="15.5" x14ac:dyDescent="0.35">
      <c r="A178" s="194"/>
      <c r="B178" s="194"/>
      <c r="C178" s="194"/>
      <c r="D178" s="194"/>
      <c r="E178" s="194"/>
      <c r="F178" s="194"/>
      <c r="G178" s="194"/>
      <c r="H178" s="194"/>
      <c r="I178" s="194"/>
      <c r="J178" s="194"/>
      <c r="K178" s="194"/>
      <c r="L178" s="194"/>
      <c r="M178" s="194"/>
      <c r="N178" s="194"/>
      <c r="O178" s="194"/>
      <c r="P178" s="194"/>
      <c r="Q178" s="194"/>
      <c r="R178" s="194"/>
      <c r="S178" s="194"/>
      <c r="T178" s="194"/>
      <c r="U178" s="194"/>
      <c r="V178" s="194"/>
      <c r="W178" s="194"/>
      <c r="X178" s="194"/>
      <c r="Y178" s="194"/>
      <c r="Z178" s="194"/>
      <c r="AA178" s="194"/>
      <c r="AB178" s="194"/>
      <c r="AC178" s="194"/>
      <c r="AD178" s="194"/>
      <c r="AE178" s="194"/>
      <c r="AF178" s="194"/>
      <c r="AG178" s="194"/>
      <c r="AH178" s="194"/>
      <c r="AI178" s="194"/>
      <c r="AJ178" s="194"/>
    </row>
    <row r="179" spans="1:36" ht="15.5" x14ac:dyDescent="0.35">
      <c r="A179" s="194"/>
      <c r="B179" s="194"/>
      <c r="C179" s="194"/>
      <c r="D179" s="194"/>
      <c r="E179" s="194"/>
      <c r="F179" s="194"/>
      <c r="G179" s="194"/>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row>
    <row r="180" spans="1:36" ht="15.5" x14ac:dyDescent="0.35">
      <c r="A180" s="194"/>
      <c r="B180" s="194"/>
      <c r="C180" s="194"/>
      <c r="D180" s="194"/>
      <c r="E180" s="194"/>
      <c r="F180" s="194"/>
      <c r="G180" s="194"/>
      <c r="H180" s="194"/>
      <c r="I180" s="194"/>
      <c r="J180" s="194"/>
      <c r="K180" s="194"/>
      <c r="L180" s="194"/>
      <c r="M180" s="194"/>
      <c r="N180" s="194"/>
      <c r="O180" s="194"/>
      <c r="P180" s="194"/>
      <c r="Q180" s="194"/>
      <c r="R180" s="194"/>
      <c r="S180" s="194"/>
      <c r="T180" s="194"/>
      <c r="U180" s="194"/>
      <c r="V180" s="194"/>
      <c r="W180" s="194"/>
      <c r="X180" s="194"/>
      <c r="Y180" s="194"/>
      <c r="Z180" s="194"/>
      <c r="AA180" s="194"/>
      <c r="AB180" s="194"/>
      <c r="AC180" s="194"/>
      <c r="AD180" s="194"/>
      <c r="AE180" s="194"/>
      <c r="AF180" s="194"/>
      <c r="AG180" s="194"/>
      <c r="AH180" s="194"/>
      <c r="AI180" s="194"/>
      <c r="AJ180" s="194"/>
    </row>
    <row r="181" spans="1:36" ht="15.5" x14ac:dyDescent="0.35">
      <c r="A181" s="194"/>
      <c r="B181" s="194"/>
      <c r="C181" s="194"/>
      <c r="D181" s="194"/>
      <c r="E181" s="194"/>
      <c r="F181" s="194"/>
      <c r="G181" s="194"/>
      <c r="H181" s="194"/>
      <c r="I181" s="194"/>
      <c r="J181" s="194"/>
      <c r="K181" s="194"/>
      <c r="L181" s="194"/>
      <c r="M181" s="194"/>
      <c r="N181" s="194"/>
      <c r="O181" s="194"/>
      <c r="P181" s="194"/>
      <c r="Q181" s="194"/>
      <c r="R181" s="194"/>
      <c r="S181" s="194"/>
      <c r="T181" s="194"/>
      <c r="U181" s="194"/>
      <c r="V181" s="194"/>
      <c r="W181" s="194"/>
      <c r="X181" s="194"/>
      <c r="Y181" s="194"/>
      <c r="Z181" s="194"/>
      <c r="AA181" s="194"/>
      <c r="AB181" s="194"/>
      <c r="AC181" s="194"/>
      <c r="AD181" s="194"/>
      <c r="AE181" s="194"/>
      <c r="AF181" s="194"/>
      <c r="AG181" s="194"/>
      <c r="AH181" s="194"/>
      <c r="AI181" s="194"/>
      <c r="AJ181" s="194"/>
    </row>
    <row r="182" spans="1:36" ht="15.5" x14ac:dyDescent="0.35">
      <c r="A182" s="194"/>
      <c r="B182" s="194"/>
      <c r="C182" s="194"/>
      <c r="D182" s="194"/>
      <c r="E182" s="194"/>
      <c r="F182" s="194"/>
      <c r="G182" s="194"/>
      <c r="H182" s="194"/>
      <c r="I182" s="194"/>
      <c r="J182" s="194"/>
      <c r="K182" s="194"/>
      <c r="L182" s="194"/>
      <c r="M182" s="194"/>
      <c r="N182" s="194"/>
      <c r="O182" s="194"/>
      <c r="P182" s="194"/>
      <c r="Q182" s="194"/>
      <c r="R182" s="194"/>
      <c r="S182" s="194"/>
      <c r="T182" s="194"/>
      <c r="U182" s="194"/>
      <c r="V182" s="194"/>
      <c r="W182" s="194"/>
      <c r="X182" s="194"/>
      <c r="Y182" s="194"/>
      <c r="Z182" s="194"/>
      <c r="AA182" s="194"/>
      <c r="AB182" s="194"/>
      <c r="AC182" s="194"/>
      <c r="AD182" s="194"/>
      <c r="AE182" s="194"/>
      <c r="AF182" s="194"/>
      <c r="AG182" s="194"/>
      <c r="AH182" s="194"/>
      <c r="AI182" s="194"/>
      <c r="AJ182" s="194"/>
    </row>
    <row r="183" spans="1:36" ht="15.5" x14ac:dyDescent="0.35">
      <c r="A183" s="194"/>
      <c r="B183" s="194"/>
      <c r="C183" s="194"/>
      <c r="D183" s="194"/>
      <c r="E183" s="194"/>
      <c r="F183" s="194"/>
      <c r="G183" s="194"/>
      <c r="H183" s="194"/>
      <c r="I183" s="194"/>
      <c r="J183" s="194"/>
      <c r="K183" s="194"/>
      <c r="L183" s="194"/>
      <c r="M183" s="194"/>
      <c r="N183" s="194"/>
      <c r="O183" s="194"/>
      <c r="P183" s="194"/>
      <c r="Q183" s="194"/>
      <c r="R183" s="194"/>
      <c r="S183" s="194"/>
      <c r="T183" s="194"/>
      <c r="U183" s="194"/>
      <c r="V183" s="194"/>
      <c r="W183" s="194"/>
      <c r="X183" s="194"/>
      <c r="Y183" s="194"/>
      <c r="Z183" s="194"/>
      <c r="AA183" s="194"/>
      <c r="AB183" s="194"/>
      <c r="AC183" s="194"/>
      <c r="AD183" s="194"/>
      <c r="AE183" s="194"/>
      <c r="AF183" s="194"/>
      <c r="AG183" s="194"/>
      <c r="AH183" s="194"/>
      <c r="AI183" s="194"/>
      <c r="AJ183" s="194"/>
    </row>
    <row r="184" spans="1:36" ht="15.5" x14ac:dyDescent="0.35">
      <c r="A184" s="194"/>
      <c r="B184" s="194"/>
      <c r="C184" s="194"/>
      <c r="D184" s="194"/>
      <c r="E184" s="194"/>
      <c r="F184" s="194"/>
      <c r="G184" s="194"/>
      <c r="H184" s="194"/>
      <c r="I184" s="194"/>
      <c r="J184" s="194"/>
      <c r="K184" s="194"/>
      <c r="L184" s="194"/>
      <c r="M184" s="194"/>
      <c r="N184" s="194"/>
      <c r="O184" s="194"/>
      <c r="P184" s="194"/>
      <c r="Q184" s="194"/>
      <c r="R184" s="194"/>
      <c r="S184" s="194"/>
      <c r="T184" s="194"/>
      <c r="U184" s="194"/>
      <c r="V184" s="194"/>
      <c r="W184" s="194"/>
      <c r="X184" s="194"/>
      <c r="Y184" s="194"/>
      <c r="Z184" s="194"/>
      <c r="AA184" s="194"/>
      <c r="AB184" s="194"/>
      <c r="AC184" s="194"/>
      <c r="AD184" s="194"/>
      <c r="AE184" s="194"/>
      <c r="AF184" s="194"/>
      <c r="AG184" s="194"/>
      <c r="AH184" s="194"/>
      <c r="AI184" s="194"/>
      <c r="AJ184" s="194"/>
    </row>
    <row r="185" spans="1:36" ht="15.5" x14ac:dyDescent="0.35">
      <c r="A185" s="194"/>
      <c r="B185" s="194"/>
      <c r="C185" s="194"/>
      <c r="D185" s="194"/>
      <c r="E185" s="194"/>
      <c r="F185" s="194"/>
      <c r="G185" s="194"/>
      <c r="H185" s="194"/>
      <c r="I185" s="194"/>
      <c r="J185" s="194"/>
      <c r="K185" s="194"/>
      <c r="L185" s="194"/>
      <c r="M185" s="194"/>
      <c r="N185" s="194"/>
      <c r="O185" s="194"/>
      <c r="P185" s="194"/>
      <c r="Q185" s="194"/>
      <c r="R185" s="194"/>
      <c r="S185" s="194"/>
      <c r="T185" s="194"/>
      <c r="U185" s="194"/>
      <c r="V185" s="194"/>
      <c r="W185" s="194"/>
      <c r="X185" s="194"/>
      <c r="Y185" s="194"/>
      <c r="Z185" s="194"/>
      <c r="AA185" s="194"/>
      <c r="AB185" s="194"/>
      <c r="AC185" s="194"/>
      <c r="AD185" s="194"/>
      <c r="AE185" s="194"/>
      <c r="AF185" s="194"/>
      <c r="AG185" s="194"/>
      <c r="AH185" s="194"/>
      <c r="AI185" s="194"/>
      <c r="AJ185" s="194"/>
    </row>
    <row r="186" spans="1:36" ht="15.5" x14ac:dyDescent="0.35">
      <c r="A186" s="194"/>
      <c r="B186" s="194"/>
      <c r="C186" s="194"/>
      <c r="D186" s="194"/>
      <c r="E186" s="194"/>
      <c r="F186" s="194"/>
      <c r="G186" s="194"/>
      <c r="H186" s="194"/>
      <c r="I186" s="194"/>
      <c r="J186" s="194"/>
      <c r="K186" s="194"/>
      <c r="L186" s="194"/>
      <c r="M186" s="194"/>
      <c r="N186" s="194"/>
      <c r="O186" s="194"/>
      <c r="P186" s="194"/>
      <c r="Q186" s="194"/>
      <c r="R186" s="194"/>
      <c r="S186" s="194"/>
      <c r="T186" s="194"/>
      <c r="U186" s="194"/>
      <c r="V186" s="194"/>
      <c r="W186" s="194"/>
      <c r="X186" s="194"/>
      <c r="Y186" s="194"/>
      <c r="Z186" s="194"/>
      <c r="AA186" s="194"/>
      <c r="AB186" s="194"/>
      <c r="AC186" s="194"/>
      <c r="AD186" s="194"/>
      <c r="AE186" s="194"/>
      <c r="AF186" s="194"/>
      <c r="AG186" s="194"/>
      <c r="AH186" s="194"/>
      <c r="AI186" s="194"/>
      <c r="AJ186" s="194"/>
    </row>
    <row r="187" spans="1:36" ht="15.5" x14ac:dyDescent="0.35">
      <c r="A187" s="194"/>
      <c r="B187" s="194"/>
      <c r="C187" s="194"/>
      <c r="D187" s="194"/>
      <c r="E187" s="194"/>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row>
    <row r="188" spans="1:36" ht="15.5" x14ac:dyDescent="0.35">
      <c r="A188" s="194"/>
      <c r="B188" s="194"/>
      <c r="C188" s="194"/>
      <c r="D188" s="194"/>
      <c r="E188" s="194"/>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row>
    <row r="189" spans="1:36" ht="15.5" x14ac:dyDescent="0.35">
      <c r="A189" s="194"/>
      <c r="B189" s="194"/>
      <c r="C189" s="194"/>
      <c r="D189" s="194"/>
      <c r="E189" s="194"/>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row>
    <row r="190" spans="1:36" ht="15.5" x14ac:dyDescent="0.35">
      <c r="A190" s="194"/>
      <c r="B190" s="194"/>
      <c r="C190" s="194"/>
      <c r="D190" s="194"/>
      <c r="E190" s="194"/>
      <c r="F190" s="194"/>
      <c r="G190" s="194"/>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row>
    <row r="191" spans="1:36" ht="15.5" x14ac:dyDescent="0.35">
      <c r="A191" s="194"/>
      <c r="B191" s="194"/>
      <c r="C191" s="194"/>
      <c r="D191" s="194"/>
      <c r="E191" s="194"/>
      <c r="F191" s="194"/>
      <c r="G191" s="194"/>
      <c r="H191" s="194"/>
      <c r="I191" s="194"/>
      <c r="J191" s="194"/>
      <c r="K191" s="194"/>
      <c r="L191" s="194"/>
      <c r="M191" s="194"/>
      <c r="N191" s="194"/>
      <c r="O191" s="194"/>
      <c r="P191" s="194"/>
      <c r="Q191" s="194"/>
      <c r="R191" s="194"/>
      <c r="S191" s="194"/>
      <c r="T191" s="194"/>
      <c r="U191" s="194"/>
      <c r="V191" s="194"/>
      <c r="W191" s="194"/>
      <c r="X191" s="194"/>
      <c r="Y191" s="194"/>
      <c r="Z191" s="194"/>
      <c r="AA191" s="194"/>
      <c r="AB191" s="194"/>
      <c r="AC191" s="194"/>
      <c r="AD191" s="194"/>
      <c r="AE191" s="194"/>
      <c r="AF191" s="194"/>
      <c r="AG191" s="194"/>
      <c r="AH191" s="194"/>
      <c r="AI191" s="194"/>
      <c r="AJ191" s="194"/>
    </row>
    <row r="192" spans="1:36" ht="15.5" x14ac:dyDescent="0.35">
      <c r="A192" s="194"/>
      <c r="B192" s="194"/>
      <c r="C192" s="194"/>
      <c r="D192" s="194"/>
      <c r="E192" s="194"/>
      <c r="F192" s="194"/>
      <c r="G192" s="194"/>
      <c r="H192" s="194"/>
      <c r="I192" s="194"/>
      <c r="J192" s="194"/>
      <c r="K192" s="194"/>
      <c r="L192" s="194"/>
      <c r="M192" s="194"/>
      <c r="N192" s="194"/>
      <c r="O192" s="194"/>
      <c r="P192" s="194"/>
      <c r="Q192" s="194"/>
      <c r="R192" s="194"/>
      <c r="S192" s="194"/>
      <c r="T192" s="194"/>
      <c r="U192" s="194"/>
      <c r="V192" s="194"/>
      <c r="W192" s="194"/>
      <c r="X192" s="194"/>
      <c r="Y192" s="194"/>
      <c r="Z192" s="194"/>
      <c r="AA192" s="194"/>
      <c r="AB192" s="194"/>
      <c r="AC192" s="194"/>
      <c r="AD192" s="194"/>
      <c r="AE192" s="194"/>
      <c r="AF192" s="194"/>
      <c r="AG192" s="194"/>
      <c r="AH192" s="194"/>
      <c r="AI192" s="194"/>
      <c r="AJ192" s="194"/>
    </row>
    <row r="193" spans="1:36" ht="15.5" x14ac:dyDescent="0.35">
      <c r="A193" s="194"/>
      <c r="B193" s="194"/>
      <c r="C193" s="194"/>
      <c r="D193" s="194"/>
      <c r="E193" s="194"/>
      <c r="F193" s="194"/>
      <c r="G193" s="194"/>
      <c r="H193" s="194"/>
      <c r="I193" s="194"/>
      <c r="J193" s="194"/>
      <c r="K193" s="194"/>
      <c r="L193" s="194"/>
      <c r="M193" s="194"/>
      <c r="N193" s="194"/>
      <c r="O193" s="194"/>
      <c r="P193" s="194"/>
      <c r="Q193" s="194"/>
      <c r="R193" s="194"/>
      <c r="S193" s="194"/>
      <c r="T193" s="194"/>
      <c r="U193" s="194"/>
      <c r="V193" s="194"/>
      <c r="W193" s="194"/>
      <c r="X193" s="194"/>
      <c r="Y193" s="194"/>
      <c r="Z193" s="194"/>
      <c r="AA193" s="194"/>
      <c r="AB193" s="194"/>
      <c r="AC193" s="194"/>
      <c r="AD193" s="194"/>
      <c r="AE193" s="194"/>
      <c r="AF193" s="194"/>
      <c r="AG193" s="194"/>
      <c r="AH193" s="194"/>
      <c r="AI193" s="194"/>
      <c r="AJ193" s="194"/>
    </row>
    <row r="194" spans="1:36" ht="15.5" x14ac:dyDescent="0.35">
      <c r="A194" s="194"/>
      <c r="B194" s="194"/>
      <c r="C194" s="194"/>
      <c r="D194" s="194"/>
      <c r="E194" s="194"/>
      <c r="F194" s="194"/>
      <c r="G194" s="194"/>
      <c r="H194" s="194"/>
      <c r="I194" s="194"/>
      <c r="J194" s="194"/>
      <c r="K194" s="194"/>
      <c r="L194" s="194"/>
      <c r="M194" s="194"/>
      <c r="N194" s="194"/>
      <c r="O194" s="194"/>
      <c r="P194" s="194"/>
      <c r="Q194" s="194"/>
      <c r="R194" s="194"/>
      <c r="S194" s="194"/>
      <c r="T194" s="194"/>
      <c r="U194" s="194"/>
      <c r="V194" s="194"/>
      <c r="W194" s="194"/>
      <c r="X194" s="194"/>
      <c r="Y194" s="194"/>
      <c r="Z194" s="194"/>
      <c r="AA194" s="194"/>
      <c r="AB194" s="194"/>
      <c r="AC194" s="194"/>
      <c r="AD194" s="194"/>
      <c r="AE194" s="194"/>
      <c r="AF194" s="194"/>
      <c r="AG194" s="194"/>
      <c r="AH194" s="194"/>
      <c r="AI194" s="194"/>
      <c r="AJ194" s="194"/>
    </row>
    <row r="195" spans="1:36" ht="15.5" x14ac:dyDescent="0.35">
      <c r="A195" s="194"/>
      <c r="B195" s="194"/>
      <c r="C195" s="194"/>
      <c r="D195" s="194"/>
      <c r="E195" s="194"/>
      <c r="F195" s="194"/>
      <c r="G195" s="194"/>
      <c r="H195" s="194"/>
      <c r="I195" s="194"/>
      <c r="J195" s="194"/>
      <c r="K195" s="194"/>
      <c r="L195" s="194"/>
      <c r="M195" s="194"/>
      <c r="N195" s="194"/>
      <c r="O195" s="194"/>
      <c r="P195" s="194"/>
      <c r="Q195" s="194"/>
      <c r="R195" s="194"/>
      <c r="S195" s="194"/>
      <c r="T195" s="194"/>
      <c r="U195" s="194"/>
      <c r="V195" s="194"/>
      <c r="W195" s="194"/>
      <c r="X195" s="194"/>
      <c r="Y195" s="194"/>
      <c r="Z195" s="194"/>
      <c r="AA195" s="194"/>
      <c r="AB195" s="194"/>
      <c r="AC195" s="194"/>
      <c r="AD195" s="194"/>
      <c r="AE195" s="194"/>
      <c r="AF195" s="194"/>
      <c r="AG195" s="194"/>
      <c r="AH195" s="194"/>
      <c r="AI195" s="194"/>
      <c r="AJ195" s="194"/>
    </row>
    <row r="196" spans="1:36" ht="15.5" x14ac:dyDescent="0.35">
      <c r="A196" s="194"/>
      <c r="B196" s="194"/>
      <c r="C196" s="194"/>
      <c r="D196" s="194"/>
      <c r="E196" s="194"/>
      <c r="F196" s="194"/>
      <c r="G196" s="194"/>
      <c r="H196" s="194"/>
      <c r="I196" s="194"/>
      <c r="J196" s="194"/>
      <c r="K196" s="194"/>
      <c r="L196" s="194"/>
      <c r="M196" s="194"/>
      <c r="N196" s="194"/>
      <c r="O196" s="194"/>
      <c r="P196" s="194"/>
      <c r="Q196" s="194"/>
      <c r="R196" s="194"/>
      <c r="S196" s="194"/>
      <c r="T196" s="194"/>
      <c r="U196" s="194"/>
      <c r="V196" s="194"/>
      <c r="W196" s="194"/>
      <c r="X196" s="194"/>
      <c r="Y196" s="194"/>
      <c r="Z196" s="194"/>
      <c r="AA196" s="194"/>
      <c r="AB196" s="194"/>
      <c r="AC196" s="194"/>
      <c r="AD196" s="194"/>
      <c r="AE196" s="194"/>
      <c r="AF196" s="194"/>
      <c r="AG196" s="194"/>
      <c r="AH196" s="194"/>
      <c r="AI196" s="194"/>
      <c r="AJ196" s="194"/>
    </row>
    <row r="197" spans="1:36" ht="15.5" x14ac:dyDescent="0.35">
      <c r="A197" s="194"/>
      <c r="B197" s="194"/>
      <c r="C197" s="194"/>
      <c r="D197" s="194"/>
      <c r="E197" s="194"/>
      <c r="F197" s="194"/>
      <c r="G197" s="194"/>
      <c r="H197" s="194"/>
      <c r="I197" s="194"/>
      <c r="J197" s="194"/>
      <c r="K197" s="194"/>
      <c r="L197" s="194"/>
      <c r="M197" s="194"/>
      <c r="N197" s="194"/>
      <c r="O197" s="194"/>
      <c r="P197" s="194"/>
      <c r="Q197" s="194"/>
      <c r="R197" s="194"/>
      <c r="S197" s="194"/>
      <c r="T197" s="194"/>
      <c r="U197" s="194"/>
      <c r="V197" s="194"/>
      <c r="W197" s="194"/>
      <c r="X197" s="194"/>
      <c r="Y197" s="194"/>
      <c r="Z197" s="194"/>
      <c r="AA197" s="194"/>
      <c r="AB197" s="194"/>
      <c r="AC197" s="194"/>
      <c r="AD197" s="194"/>
      <c r="AE197" s="194"/>
      <c r="AF197" s="194"/>
      <c r="AG197" s="194"/>
      <c r="AH197" s="194"/>
      <c r="AI197" s="194"/>
      <c r="AJ197" s="194"/>
    </row>
    <row r="198" spans="1:36" ht="15.5" x14ac:dyDescent="0.35">
      <c r="A198" s="194"/>
      <c r="B198" s="194"/>
      <c r="C198" s="194"/>
      <c r="D198" s="194"/>
      <c r="E198" s="194"/>
      <c r="F198" s="194"/>
      <c r="G198" s="194"/>
      <c r="H198" s="194"/>
      <c r="I198" s="194"/>
      <c r="J198" s="194"/>
      <c r="K198" s="194"/>
      <c r="L198" s="194"/>
      <c r="M198" s="194"/>
      <c r="N198" s="194"/>
      <c r="O198" s="194"/>
      <c r="P198" s="194"/>
      <c r="Q198" s="194"/>
      <c r="R198" s="194"/>
      <c r="S198" s="194"/>
      <c r="T198" s="194"/>
      <c r="U198" s="194"/>
      <c r="V198" s="194"/>
      <c r="W198" s="194"/>
      <c r="X198" s="194"/>
      <c r="Y198" s="194"/>
      <c r="Z198" s="194"/>
      <c r="AA198" s="194"/>
      <c r="AB198" s="194"/>
      <c r="AC198" s="194"/>
      <c r="AD198" s="194"/>
      <c r="AE198" s="194"/>
      <c r="AF198" s="194"/>
      <c r="AG198" s="194"/>
      <c r="AH198" s="194"/>
      <c r="AI198" s="194"/>
      <c r="AJ198" s="194"/>
    </row>
    <row r="199" spans="1:36" ht="15.5" x14ac:dyDescent="0.35">
      <c r="A199" s="194"/>
      <c r="B199" s="194"/>
      <c r="C199" s="194"/>
      <c r="D199" s="194"/>
      <c r="E199" s="194"/>
      <c r="F199" s="194"/>
      <c r="G199" s="194"/>
      <c r="H199" s="194"/>
      <c r="I199" s="194"/>
      <c r="J199" s="194"/>
      <c r="K199" s="194"/>
      <c r="L199" s="194"/>
      <c r="M199" s="194"/>
      <c r="N199" s="194"/>
      <c r="O199" s="194"/>
      <c r="P199" s="194"/>
      <c r="Q199" s="194"/>
      <c r="R199" s="194"/>
      <c r="S199" s="194"/>
      <c r="T199" s="194"/>
      <c r="U199" s="194"/>
      <c r="V199" s="194"/>
      <c r="W199" s="194"/>
      <c r="X199" s="194"/>
      <c r="Y199" s="194"/>
      <c r="Z199" s="194"/>
      <c r="AA199" s="194"/>
      <c r="AB199" s="194"/>
      <c r="AC199" s="194"/>
      <c r="AD199" s="194"/>
      <c r="AE199" s="194"/>
      <c r="AF199" s="194"/>
      <c r="AG199" s="194"/>
      <c r="AH199" s="194"/>
      <c r="AI199" s="194"/>
      <c r="AJ199" s="194"/>
    </row>
    <row r="200" spans="1:36" ht="15.5" x14ac:dyDescent="0.35">
      <c r="A200" s="194"/>
      <c r="B200" s="194"/>
      <c r="C200" s="194"/>
      <c r="D200" s="194"/>
      <c r="E200" s="194"/>
      <c r="F200" s="194"/>
      <c r="G200" s="194"/>
      <c r="H200" s="194"/>
      <c r="I200" s="194"/>
      <c r="J200" s="194"/>
      <c r="K200" s="194"/>
      <c r="L200" s="194"/>
      <c r="M200" s="194"/>
      <c r="N200" s="194"/>
      <c r="O200" s="194"/>
      <c r="P200" s="194"/>
      <c r="Q200" s="194"/>
      <c r="R200" s="194"/>
      <c r="S200" s="194"/>
      <c r="T200" s="194"/>
      <c r="U200" s="194"/>
      <c r="V200" s="194"/>
      <c r="W200" s="194"/>
      <c r="X200" s="194"/>
      <c r="Y200" s="194"/>
      <c r="Z200" s="194"/>
      <c r="AA200" s="194"/>
      <c r="AB200" s="194"/>
      <c r="AC200" s="194"/>
      <c r="AD200" s="194"/>
      <c r="AE200" s="194"/>
      <c r="AF200" s="194"/>
      <c r="AG200" s="194"/>
      <c r="AH200" s="194"/>
      <c r="AI200" s="194"/>
      <c r="AJ200" s="194"/>
    </row>
    <row r="201" spans="1:36" ht="15.5" x14ac:dyDescent="0.35">
      <c r="A201" s="194"/>
      <c r="B201" s="194"/>
      <c r="C201" s="194"/>
      <c r="D201" s="194"/>
      <c r="E201" s="194"/>
      <c r="F201" s="194"/>
      <c r="G201" s="194"/>
      <c r="H201" s="194"/>
      <c r="I201" s="194"/>
      <c r="J201" s="194"/>
      <c r="K201" s="194"/>
      <c r="L201" s="194"/>
      <c r="M201" s="194"/>
      <c r="N201" s="194"/>
      <c r="O201" s="194"/>
      <c r="P201" s="194"/>
      <c r="Q201" s="194"/>
      <c r="R201" s="194"/>
      <c r="S201" s="194"/>
      <c r="T201" s="194"/>
      <c r="U201" s="194"/>
      <c r="V201" s="194"/>
      <c r="W201" s="194"/>
      <c r="X201" s="194"/>
      <c r="Y201" s="194"/>
      <c r="Z201" s="194"/>
      <c r="AA201" s="194"/>
      <c r="AB201" s="194"/>
      <c r="AC201" s="194"/>
      <c r="AD201" s="194"/>
      <c r="AE201" s="194"/>
      <c r="AF201" s="194"/>
      <c r="AG201" s="194"/>
      <c r="AH201" s="194"/>
      <c r="AI201" s="194"/>
      <c r="AJ201" s="194"/>
    </row>
    <row r="202" spans="1:36" ht="15.5" x14ac:dyDescent="0.35">
      <c r="A202" s="194"/>
      <c r="B202" s="194"/>
      <c r="C202" s="194"/>
      <c r="D202" s="194"/>
      <c r="E202" s="194"/>
      <c r="F202" s="194"/>
      <c r="G202" s="194"/>
      <c r="H202" s="194"/>
      <c r="I202" s="194"/>
      <c r="J202" s="194"/>
      <c r="K202" s="194"/>
      <c r="L202" s="194"/>
      <c r="M202" s="194"/>
      <c r="N202" s="194"/>
      <c r="O202" s="194"/>
      <c r="P202" s="194"/>
      <c r="Q202" s="194"/>
      <c r="R202" s="194"/>
      <c r="S202" s="194"/>
      <c r="T202" s="194"/>
      <c r="U202" s="194"/>
      <c r="V202" s="194"/>
      <c r="W202" s="194"/>
      <c r="X202" s="194"/>
      <c r="Y202" s="194"/>
      <c r="Z202" s="194"/>
      <c r="AA202" s="194"/>
      <c r="AB202" s="194"/>
      <c r="AC202" s="194"/>
      <c r="AD202" s="194"/>
      <c r="AE202" s="194"/>
      <c r="AF202" s="194"/>
      <c r="AG202" s="194"/>
      <c r="AH202" s="194"/>
      <c r="AI202" s="194"/>
      <c r="AJ202" s="194"/>
    </row>
    <row r="203" spans="1:36" ht="15.5" x14ac:dyDescent="0.35">
      <c r="A203" s="194"/>
      <c r="B203" s="194"/>
      <c r="C203" s="194"/>
      <c r="D203" s="194"/>
      <c r="E203" s="194"/>
      <c r="F203" s="194"/>
      <c r="G203" s="194"/>
      <c r="H203" s="194"/>
      <c r="I203" s="194"/>
      <c r="J203" s="194"/>
      <c r="K203" s="194"/>
      <c r="L203" s="194"/>
      <c r="M203" s="194"/>
      <c r="N203" s="194"/>
      <c r="O203" s="194"/>
      <c r="P203" s="194"/>
      <c r="Q203" s="194"/>
      <c r="R203" s="194"/>
      <c r="S203" s="194"/>
      <c r="T203" s="194"/>
      <c r="U203" s="194"/>
      <c r="V203" s="194"/>
      <c r="W203" s="194"/>
      <c r="X203" s="194"/>
      <c r="Y203" s="194"/>
      <c r="Z203" s="194"/>
      <c r="AA203" s="194"/>
      <c r="AB203" s="194"/>
      <c r="AC203" s="194"/>
      <c r="AD203" s="194"/>
      <c r="AE203" s="194"/>
      <c r="AF203" s="194"/>
      <c r="AG203" s="194"/>
      <c r="AH203" s="194"/>
      <c r="AI203" s="194"/>
      <c r="AJ203" s="194"/>
    </row>
    <row r="204" spans="1:36" ht="15.5" x14ac:dyDescent="0.35">
      <c r="A204" s="194"/>
      <c r="B204" s="194"/>
      <c r="C204" s="194"/>
      <c r="D204" s="194"/>
      <c r="E204" s="194"/>
      <c r="F204" s="194"/>
      <c r="G204" s="194"/>
      <c r="H204" s="194"/>
      <c r="I204" s="194"/>
      <c r="J204" s="194"/>
      <c r="K204" s="194"/>
      <c r="L204" s="194"/>
      <c r="M204" s="194"/>
      <c r="N204" s="194"/>
      <c r="O204" s="194"/>
      <c r="P204" s="194"/>
      <c r="Q204" s="194"/>
      <c r="R204" s="194"/>
      <c r="S204" s="194"/>
      <c r="T204" s="194"/>
      <c r="U204" s="194"/>
      <c r="V204" s="194"/>
      <c r="W204" s="194"/>
      <c r="X204" s="194"/>
      <c r="Y204" s="194"/>
      <c r="Z204" s="194"/>
      <c r="AA204" s="194"/>
      <c r="AB204" s="194"/>
      <c r="AC204" s="194"/>
      <c r="AD204" s="194"/>
      <c r="AE204" s="194"/>
      <c r="AF204" s="194"/>
      <c r="AG204" s="194"/>
      <c r="AH204" s="194"/>
      <c r="AI204" s="194"/>
      <c r="AJ204" s="194"/>
    </row>
    <row r="205" spans="1:36" ht="15.5" x14ac:dyDescent="0.35">
      <c r="A205" s="194"/>
      <c r="B205" s="194"/>
      <c r="C205" s="194"/>
      <c r="D205" s="194"/>
      <c r="E205" s="194"/>
      <c r="F205" s="194"/>
      <c r="G205" s="194"/>
      <c r="H205" s="194"/>
      <c r="I205" s="194"/>
      <c r="J205" s="194"/>
      <c r="K205" s="194"/>
      <c r="L205" s="194"/>
      <c r="M205" s="194"/>
      <c r="N205" s="194"/>
      <c r="O205" s="194"/>
      <c r="P205" s="194"/>
      <c r="Q205" s="194"/>
      <c r="R205" s="194"/>
      <c r="S205" s="194"/>
      <c r="T205" s="194"/>
      <c r="U205" s="194"/>
      <c r="V205" s="194"/>
      <c r="W205" s="194"/>
      <c r="X205" s="194"/>
      <c r="Y205" s="194"/>
      <c r="Z205" s="194"/>
      <c r="AA205" s="194"/>
      <c r="AB205" s="194"/>
      <c r="AC205" s="194"/>
      <c r="AD205" s="194"/>
      <c r="AE205" s="194"/>
      <c r="AF205" s="194"/>
      <c r="AG205" s="194"/>
      <c r="AH205" s="194"/>
      <c r="AI205" s="194"/>
      <c r="AJ205" s="194"/>
    </row>
    <row r="206" spans="1:36" ht="15.5" x14ac:dyDescent="0.35">
      <c r="A206" s="194"/>
      <c r="B206" s="194"/>
      <c r="C206" s="194"/>
      <c r="D206" s="194"/>
      <c r="E206" s="194"/>
      <c r="F206" s="194"/>
      <c r="G206" s="194"/>
      <c r="H206" s="194"/>
      <c r="I206" s="194"/>
      <c r="J206" s="194"/>
      <c r="K206" s="194"/>
      <c r="L206" s="194"/>
      <c r="M206" s="194"/>
      <c r="N206" s="194"/>
      <c r="O206" s="194"/>
      <c r="P206" s="194"/>
      <c r="Q206" s="194"/>
      <c r="R206" s="194"/>
      <c r="S206" s="194"/>
      <c r="T206" s="194"/>
      <c r="U206" s="194"/>
      <c r="V206" s="194"/>
      <c r="W206" s="194"/>
      <c r="X206" s="194"/>
      <c r="Y206" s="194"/>
      <c r="Z206" s="194"/>
      <c r="AA206" s="194"/>
      <c r="AB206" s="194"/>
      <c r="AC206" s="194"/>
      <c r="AD206" s="194"/>
      <c r="AE206" s="194"/>
      <c r="AF206" s="194"/>
      <c r="AG206" s="194"/>
      <c r="AH206" s="194"/>
      <c r="AI206" s="194"/>
      <c r="AJ206" s="194"/>
    </row>
    <row r="207" spans="1:36" ht="15.5" x14ac:dyDescent="0.35">
      <c r="A207" s="194"/>
      <c r="B207" s="194"/>
      <c r="C207" s="194"/>
      <c r="D207" s="194"/>
      <c r="E207" s="194"/>
      <c r="F207" s="194"/>
      <c r="G207" s="194"/>
      <c r="H207" s="194"/>
      <c r="I207" s="194"/>
      <c r="J207" s="194"/>
      <c r="K207" s="194"/>
      <c r="L207" s="194"/>
      <c r="M207" s="194"/>
      <c r="N207" s="194"/>
      <c r="O207" s="194"/>
      <c r="P207" s="194"/>
      <c r="Q207" s="194"/>
      <c r="R207" s="194"/>
      <c r="S207" s="194"/>
      <c r="T207" s="194"/>
      <c r="U207" s="194"/>
      <c r="V207" s="194"/>
      <c r="W207" s="194"/>
      <c r="X207" s="194"/>
      <c r="Y207" s="194"/>
      <c r="Z207" s="194"/>
      <c r="AA207" s="194"/>
      <c r="AB207" s="194"/>
      <c r="AC207" s="194"/>
      <c r="AD207" s="194"/>
      <c r="AE207" s="194"/>
      <c r="AF207" s="194"/>
      <c r="AG207" s="194"/>
      <c r="AH207" s="194"/>
      <c r="AI207" s="194"/>
      <c r="AJ207" s="194"/>
    </row>
    <row r="208" spans="1:36" ht="15.5" x14ac:dyDescent="0.35">
      <c r="A208" s="194"/>
      <c r="B208" s="194"/>
      <c r="C208" s="194"/>
      <c r="D208" s="194"/>
      <c r="E208" s="194"/>
      <c r="F208" s="194"/>
      <c r="G208" s="194"/>
      <c r="H208" s="194"/>
      <c r="I208" s="194"/>
      <c r="J208" s="194"/>
      <c r="K208" s="194"/>
      <c r="L208" s="194"/>
      <c r="M208" s="194"/>
      <c r="N208" s="194"/>
      <c r="O208" s="194"/>
      <c r="P208" s="194"/>
      <c r="Q208" s="194"/>
      <c r="R208" s="194"/>
      <c r="S208" s="194"/>
      <c r="T208" s="194"/>
      <c r="U208" s="194"/>
      <c r="V208" s="194"/>
      <c r="W208" s="194"/>
      <c r="X208" s="194"/>
      <c r="Y208" s="194"/>
      <c r="Z208" s="194"/>
      <c r="AA208" s="194"/>
      <c r="AB208" s="194"/>
      <c r="AC208" s="194"/>
      <c r="AD208" s="194"/>
      <c r="AE208" s="194"/>
      <c r="AF208" s="194"/>
      <c r="AG208" s="194"/>
      <c r="AH208" s="194"/>
      <c r="AI208" s="194"/>
      <c r="AJ208" s="194"/>
    </row>
    <row r="209" spans="1:36" ht="15.5" x14ac:dyDescent="0.35">
      <c r="A209" s="194"/>
      <c r="B209" s="194"/>
      <c r="C209" s="194"/>
      <c r="D209" s="194"/>
      <c r="E209" s="194"/>
      <c r="F209" s="194"/>
      <c r="G209" s="194"/>
      <c r="H209" s="194"/>
      <c r="I209" s="194"/>
      <c r="J209" s="194"/>
      <c r="K209" s="194"/>
      <c r="L209" s="194"/>
      <c r="M209" s="194"/>
      <c r="N209" s="194"/>
      <c r="O209" s="194"/>
      <c r="P209" s="194"/>
      <c r="Q209" s="194"/>
      <c r="R209" s="194"/>
      <c r="S209" s="194"/>
      <c r="T209" s="194"/>
      <c r="U209" s="194"/>
      <c r="V209" s="194"/>
      <c r="W209" s="194"/>
      <c r="X209" s="194"/>
      <c r="Y209" s="194"/>
      <c r="Z209" s="194"/>
      <c r="AA209" s="194"/>
      <c r="AB209" s="194"/>
      <c r="AC209" s="194"/>
      <c r="AD209" s="194"/>
      <c r="AE209" s="194"/>
      <c r="AF209" s="194"/>
      <c r="AG209" s="194"/>
      <c r="AH209" s="194"/>
      <c r="AI209" s="194"/>
      <c r="AJ209" s="194"/>
    </row>
    <row r="210" spans="1:36" ht="15.5" x14ac:dyDescent="0.35">
      <c r="A210" s="194"/>
      <c r="B210" s="194"/>
      <c r="C210" s="194"/>
      <c r="D210" s="194"/>
      <c r="E210" s="194"/>
      <c r="F210" s="194"/>
      <c r="G210" s="194"/>
      <c r="H210" s="194"/>
      <c r="I210" s="194"/>
      <c r="J210" s="194"/>
      <c r="K210" s="194"/>
      <c r="L210" s="194"/>
      <c r="M210" s="194"/>
      <c r="N210" s="194"/>
      <c r="O210" s="194"/>
      <c r="P210" s="194"/>
      <c r="Q210" s="194"/>
      <c r="R210" s="194"/>
      <c r="S210" s="194"/>
      <c r="T210" s="194"/>
      <c r="U210" s="194"/>
      <c r="V210" s="194"/>
      <c r="W210" s="194"/>
      <c r="X210" s="194"/>
      <c r="Y210" s="194"/>
      <c r="Z210" s="194"/>
      <c r="AA210" s="194"/>
      <c r="AB210" s="194"/>
      <c r="AC210" s="194"/>
      <c r="AD210" s="194"/>
      <c r="AE210" s="194"/>
      <c r="AF210" s="194"/>
      <c r="AG210" s="194"/>
      <c r="AH210" s="194"/>
      <c r="AI210" s="194"/>
      <c r="AJ210" s="194"/>
    </row>
    <row r="211" spans="1:36" ht="15.5" x14ac:dyDescent="0.35">
      <c r="A211" s="194"/>
      <c r="B211" s="194"/>
      <c r="C211" s="194"/>
      <c r="D211" s="194"/>
      <c r="E211" s="194"/>
      <c r="F211" s="194"/>
      <c r="G211" s="194"/>
      <c r="H211" s="194"/>
      <c r="I211" s="194"/>
      <c r="J211" s="194"/>
      <c r="K211" s="194"/>
      <c r="L211" s="194"/>
      <c r="M211" s="194"/>
      <c r="N211" s="194"/>
      <c r="O211" s="194"/>
      <c r="P211" s="194"/>
      <c r="Q211" s="194"/>
      <c r="R211" s="194"/>
      <c r="S211" s="194"/>
      <c r="T211" s="194"/>
      <c r="U211" s="194"/>
      <c r="V211" s="194"/>
      <c r="W211" s="194"/>
      <c r="X211" s="194"/>
      <c r="Y211" s="194"/>
      <c r="Z211" s="194"/>
      <c r="AA211" s="194"/>
      <c r="AB211" s="194"/>
      <c r="AC211" s="194"/>
      <c r="AD211" s="194"/>
      <c r="AE211" s="194"/>
      <c r="AF211" s="194"/>
      <c r="AG211" s="194"/>
      <c r="AH211" s="194"/>
      <c r="AI211" s="194"/>
      <c r="AJ211" s="194"/>
    </row>
    <row r="212" spans="1:36" ht="15.5" x14ac:dyDescent="0.35">
      <c r="A212" s="194"/>
      <c r="B212" s="194"/>
      <c r="C212" s="194"/>
      <c r="D212" s="194"/>
      <c r="E212" s="194"/>
      <c r="F212" s="194"/>
      <c r="G212" s="194"/>
      <c r="H212" s="194"/>
      <c r="I212" s="194"/>
      <c r="J212" s="194"/>
      <c r="K212" s="194"/>
      <c r="L212" s="194"/>
      <c r="M212" s="194"/>
      <c r="N212" s="194"/>
      <c r="O212" s="194"/>
      <c r="P212" s="194"/>
      <c r="Q212" s="194"/>
      <c r="R212" s="194"/>
      <c r="S212" s="194"/>
      <c r="T212" s="194"/>
      <c r="U212" s="194"/>
      <c r="V212" s="194"/>
      <c r="W212" s="194"/>
      <c r="X212" s="194"/>
      <c r="Y212" s="194"/>
      <c r="Z212" s="194"/>
      <c r="AA212" s="194"/>
      <c r="AB212" s="194"/>
      <c r="AC212" s="194"/>
      <c r="AD212" s="194"/>
      <c r="AE212" s="194"/>
      <c r="AF212" s="194"/>
      <c r="AG212" s="194"/>
      <c r="AH212" s="194"/>
      <c r="AI212" s="194"/>
      <c r="AJ212" s="194"/>
    </row>
    <row r="213" spans="1:36" ht="15.5" x14ac:dyDescent="0.35">
      <c r="A213" s="194"/>
      <c r="B213" s="194"/>
      <c r="C213" s="194"/>
      <c r="D213" s="194"/>
      <c r="E213" s="194"/>
      <c r="F213" s="194"/>
      <c r="G213" s="194"/>
      <c r="H213" s="194"/>
      <c r="I213" s="194"/>
      <c r="J213" s="194"/>
      <c r="K213" s="194"/>
      <c r="L213" s="194"/>
      <c r="M213" s="194"/>
      <c r="N213" s="194"/>
      <c r="O213" s="194"/>
      <c r="P213" s="194"/>
      <c r="Q213" s="194"/>
      <c r="R213" s="194"/>
      <c r="S213" s="194"/>
      <c r="T213" s="194"/>
      <c r="U213" s="194"/>
      <c r="V213" s="194"/>
      <c r="W213" s="194"/>
      <c r="X213" s="194"/>
      <c r="Y213" s="194"/>
      <c r="Z213" s="194"/>
      <c r="AA213" s="194"/>
      <c r="AB213" s="194"/>
      <c r="AC213" s="194"/>
      <c r="AD213" s="194"/>
      <c r="AE213" s="194"/>
      <c r="AF213" s="194"/>
      <c r="AG213" s="194"/>
      <c r="AH213" s="194"/>
      <c r="AI213" s="194"/>
      <c r="AJ213" s="194"/>
    </row>
    <row r="214" spans="1:36" ht="15.5" x14ac:dyDescent="0.35">
      <c r="A214" s="194"/>
      <c r="B214" s="194"/>
      <c r="C214" s="194"/>
      <c r="D214" s="194"/>
      <c r="E214" s="194"/>
      <c r="F214" s="194"/>
      <c r="G214" s="194"/>
      <c r="H214" s="194"/>
      <c r="I214" s="194"/>
      <c r="J214" s="194"/>
      <c r="K214" s="194"/>
      <c r="L214" s="194"/>
      <c r="M214" s="194"/>
      <c r="N214" s="194"/>
      <c r="O214" s="194"/>
      <c r="P214" s="194"/>
      <c r="Q214" s="194"/>
      <c r="R214" s="194"/>
      <c r="S214" s="194"/>
      <c r="T214" s="194"/>
      <c r="U214" s="194"/>
      <c r="V214" s="194"/>
      <c r="W214" s="194"/>
      <c r="X214" s="194"/>
      <c r="Y214" s="194"/>
      <c r="Z214" s="194"/>
      <c r="AA214" s="194"/>
      <c r="AB214" s="194"/>
      <c r="AC214" s="194"/>
      <c r="AD214" s="194"/>
      <c r="AE214" s="194"/>
      <c r="AF214" s="194"/>
      <c r="AG214" s="194"/>
      <c r="AH214" s="194"/>
      <c r="AI214" s="194"/>
      <c r="AJ214" s="194"/>
    </row>
    <row r="215" spans="1:36" ht="15.5" x14ac:dyDescent="0.35">
      <c r="A215" s="194"/>
      <c r="B215" s="194"/>
      <c r="C215" s="194"/>
      <c r="D215" s="194"/>
      <c r="E215" s="194"/>
      <c r="F215" s="194"/>
      <c r="G215" s="194"/>
      <c r="H215" s="194"/>
      <c r="I215" s="194"/>
      <c r="J215" s="194"/>
      <c r="K215" s="194"/>
      <c r="L215" s="194"/>
      <c r="M215" s="194"/>
      <c r="N215" s="194"/>
      <c r="O215" s="194"/>
      <c r="P215" s="194"/>
      <c r="Q215" s="194"/>
      <c r="R215" s="194"/>
      <c r="S215" s="194"/>
      <c r="T215" s="194"/>
      <c r="U215" s="194"/>
      <c r="V215" s="194"/>
      <c r="W215" s="194"/>
      <c r="X215" s="194"/>
      <c r="Y215" s="194"/>
      <c r="Z215" s="194"/>
      <c r="AA215" s="194"/>
      <c r="AB215" s="194"/>
      <c r="AC215" s="194"/>
      <c r="AD215" s="194"/>
      <c r="AE215" s="194"/>
      <c r="AF215" s="194"/>
      <c r="AG215" s="194"/>
      <c r="AH215" s="194"/>
      <c r="AI215" s="194"/>
      <c r="AJ215" s="194"/>
    </row>
    <row r="216" spans="1:36" ht="15.5" x14ac:dyDescent="0.35">
      <c r="A216" s="194"/>
      <c r="B216" s="194"/>
      <c r="C216" s="194"/>
      <c r="D216" s="194"/>
      <c r="E216" s="194"/>
      <c r="F216" s="194"/>
      <c r="G216" s="194"/>
      <c r="H216" s="194"/>
      <c r="I216" s="194"/>
      <c r="J216" s="194"/>
      <c r="K216" s="194"/>
      <c r="L216" s="194"/>
      <c r="M216" s="194"/>
      <c r="N216" s="194"/>
      <c r="O216" s="194"/>
      <c r="P216" s="194"/>
      <c r="Q216" s="194"/>
      <c r="R216" s="194"/>
      <c r="S216" s="194"/>
      <c r="T216" s="194"/>
      <c r="U216" s="194"/>
      <c r="V216" s="194"/>
      <c r="W216" s="194"/>
      <c r="X216" s="194"/>
      <c r="Y216" s="194"/>
      <c r="Z216" s="194"/>
      <c r="AA216" s="194"/>
      <c r="AB216" s="194"/>
      <c r="AC216" s="194"/>
      <c r="AD216" s="194"/>
      <c r="AE216" s="194"/>
      <c r="AF216" s="194"/>
      <c r="AG216" s="194"/>
      <c r="AH216" s="194"/>
      <c r="AI216" s="194"/>
      <c r="AJ216" s="194"/>
    </row>
    <row r="217" spans="1:36" ht="15.5" x14ac:dyDescent="0.35">
      <c r="A217" s="194"/>
      <c r="B217" s="194"/>
      <c r="C217" s="194"/>
      <c r="D217" s="194"/>
      <c r="E217" s="194"/>
      <c r="F217" s="194"/>
      <c r="G217" s="194"/>
      <c r="H217" s="194"/>
      <c r="I217" s="194"/>
      <c r="J217" s="194"/>
      <c r="K217" s="194"/>
      <c r="L217" s="194"/>
      <c r="M217" s="194"/>
      <c r="N217" s="194"/>
      <c r="O217" s="194"/>
      <c r="P217" s="194"/>
      <c r="Q217" s="194"/>
      <c r="R217" s="194"/>
      <c r="S217" s="194"/>
      <c r="T217" s="194"/>
      <c r="U217" s="194"/>
      <c r="V217" s="194"/>
      <c r="W217" s="194"/>
      <c r="X217" s="194"/>
      <c r="Y217" s="194"/>
      <c r="Z217" s="194"/>
      <c r="AA217" s="194"/>
      <c r="AB217" s="194"/>
      <c r="AC217" s="194"/>
      <c r="AD217" s="194"/>
      <c r="AE217" s="194"/>
      <c r="AF217" s="194"/>
      <c r="AG217" s="194"/>
      <c r="AH217" s="194"/>
      <c r="AI217" s="194"/>
      <c r="AJ217" s="194"/>
    </row>
    <row r="218" spans="1:36" ht="15.5" x14ac:dyDescent="0.35">
      <c r="A218" s="194"/>
      <c r="B218" s="194"/>
      <c r="C218" s="194"/>
      <c r="D218" s="194"/>
      <c r="E218" s="194"/>
      <c r="F218" s="194"/>
      <c r="G218" s="194"/>
      <c r="H218" s="194"/>
      <c r="I218" s="194"/>
      <c r="J218" s="194"/>
      <c r="K218" s="194"/>
      <c r="L218" s="194"/>
      <c r="M218" s="194"/>
      <c r="N218" s="194"/>
      <c r="O218" s="194"/>
      <c r="P218" s="194"/>
      <c r="Q218" s="194"/>
      <c r="R218" s="194"/>
      <c r="S218" s="194"/>
      <c r="T218" s="194"/>
      <c r="U218" s="194"/>
      <c r="V218" s="194"/>
      <c r="W218" s="194"/>
      <c r="X218" s="194"/>
      <c r="Y218" s="194"/>
      <c r="Z218" s="194"/>
      <c r="AA218" s="194"/>
      <c r="AB218" s="194"/>
      <c r="AC218" s="194"/>
      <c r="AD218" s="194"/>
      <c r="AE218" s="194"/>
      <c r="AF218" s="194"/>
      <c r="AG218" s="194"/>
      <c r="AH218" s="194"/>
      <c r="AI218" s="194"/>
      <c r="AJ218" s="194"/>
    </row>
    <row r="219" spans="1:36" ht="15.5" x14ac:dyDescent="0.35">
      <c r="A219" s="194"/>
      <c r="B219" s="194"/>
      <c r="C219" s="194"/>
      <c r="D219" s="194"/>
      <c r="E219" s="194"/>
      <c r="F219" s="194"/>
      <c r="G219" s="194"/>
      <c r="H219" s="194"/>
      <c r="I219" s="194"/>
      <c r="J219" s="194"/>
      <c r="K219" s="194"/>
      <c r="L219" s="194"/>
      <c r="M219" s="194"/>
      <c r="N219" s="194"/>
      <c r="O219" s="194"/>
      <c r="P219" s="194"/>
      <c r="Q219" s="194"/>
      <c r="R219" s="194"/>
      <c r="S219" s="194"/>
      <c r="T219" s="194"/>
      <c r="U219" s="194"/>
      <c r="V219" s="194"/>
      <c r="W219" s="194"/>
      <c r="X219" s="194"/>
      <c r="Y219" s="194"/>
      <c r="Z219" s="194"/>
      <c r="AA219" s="194"/>
      <c r="AB219" s="194"/>
      <c r="AC219" s="194"/>
      <c r="AD219" s="194"/>
      <c r="AE219" s="194"/>
      <c r="AF219" s="194"/>
      <c r="AG219" s="194"/>
      <c r="AH219" s="194"/>
      <c r="AI219" s="194"/>
      <c r="AJ219" s="194"/>
    </row>
    <row r="220" spans="1:36" ht="15.5" x14ac:dyDescent="0.35">
      <c r="A220" s="194"/>
      <c r="B220" s="194"/>
      <c r="C220" s="194"/>
      <c r="D220" s="194"/>
      <c r="E220" s="194"/>
      <c r="F220" s="194"/>
      <c r="G220" s="194"/>
      <c r="H220" s="194"/>
      <c r="I220" s="194"/>
      <c r="J220" s="194"/>
      <c r="K220" s="194"/>
      <c r="L220" s="194"/>
      <c r="M220" s="194"/>
      <c r="N220" s="194"/>
      <c r="O220" s="194"/>
      <c r="P220" s="194"/>
      <c r="Q220" s="194"/>
      <c r="R220" s="194"/>
      <c r="S220" s="194"/>
      <c r="T220" s="194"/>
      <c r="U220" s="194"/>
      <c r="V220" s="194"/>
      <c r="W220" s="194"/>
      <c r="X220" s="194"/>
      <c r="Y220" s="194"/>
      <c r="Z220" s="194"/>
      <c r="AA220" s="194"/>
      <c r="AB220" s="194"/>
      <c r="AC220" s="194"/>
      <c r="AD220" s="194"/>
      <c r="AE220" s="194"/>
      <c r="AF220" s="194"/>
      <c r="AG220" s="194"/>
      <c r="AH220" s="194"/>
      <c r="AI220" s="194"/>
      <c r="AJ220" s="194"/>
    </row>
    <row r="221" spans="1:36" ht="15.5" x14ac:dyDescent="0.35">
      <c r="A221" s="194"/>
      <c r="B221" s="194"/>
      <c r="C221" s="194"/>
      <c r="D221" s="194"/>
      <c r="E221" s="194"/>
      <c r="F221" s="194"/>
      <c r="G221" s="194"/>
      <c r="H221" s="194"/>
      <c r="I221" s="194"/>
      <c r="J221" s="194"/>
      <c r="K221" s="194"/>
      <c r="L221" s="194"/>
      <c r="M221" s="194"/>
      <c r="N221" s="194"/>
      <c r="O221" s="194"/>
      <c r="P221" s="194"/>
      <c r="Q221" s="194"/>
      <c r="R221" s="194"/>
      <c r="S221" s="194"/>
      <c r="T221" s="194"/>
      <c r="U221" s="194"/>
      <c r="V221" s="194"/>
      <c r="W221" s="194"/>
      <c r="X221" s="194"/>
      <c r="Y221" s="194"/>
      <c r="Z221" s="194"/>
      <c r="AA221" s="194"/>
      <c r="AB221" s="194"/>
      <c r="AC221" s="194"/>
      <c r="AD221" s="194"/>
      <c r="AE221" s="194"/>
      <c r="AF221" s="194"/>
      <c r="AG221" s="194"/>
      <c r="AH221" s="194"/>
      <c r="AI221" s="194"/>
      <c r="AJ221" s="194"/>
    </row>
    <row r="222" spans="1:36" ht="15.5" x14ac:dyDescent="0.35">
      <c r="A222" s="194"/>
      <c r="B222" s="194"/>
      <c r="C222" s="194"/>
      <c r="D222" s="194"/>
      <c r="E222" s="194"/>
      <c r="F222" s="194"/>
      <c r="G222" s="194"/>
      <c r="H222" s="194"/>
      <c r="I222" s="194"/>
      <c r="J222" s="194"/>
      <c r="K222" s="194"/>
      <c r="L222" s="194"/>
      <c r="M222" s="194"/>
      <c r="N222" s="194"/>
      <c r="O222" s="194"/>
      <c r="P222" s="194"/>
      <c r="Q222" s="194"/>
      <c r="R222" s="194"/>
      <c r="S222" s="194"/>
      <c r="T222" s="194"/>
      <c r="U222" s="194"/>
      <c r="V222" s="194"/>
      <c r="W222" s="194"/>
      <c r="X222" s="194"/>
      <c r="Y222" s="194"/>
      <c r="Z222" s="194"/>
      <c r="AA222" s="194"/>
      <c r="AB222" s="194"/>
      <c r="AC222" s="194"/>
      <c r="AD222" s="194"/>
      <c r="AE222" s="194"/>
      <c r="AF222" s="194"/>
      <c r="AG222" s="194"/>
      <c r="AH222" s="194"/>
      <c r="AI222" s="194"/>
      <c r="AJ222" s="194"/>
    </row>
    <row r="223" spans="1:36" ht="15.5" x14ac:dyDescent="0.35">
      <c r="A223" s="194"/>
      <c r="B223" s="194"/>
      <c r="C223" s="194"/>
      <c r="D223" s="194"/>
      <c r="E223" s="194"/>
      <c r="F223" s="194"/>
      <c r="G223" s="194"/>
      <c r="H223" s="194"/>
      <c r="I223" s="194"/>
      <c r="J223" s="194"/>
      <c r="K223" s="194"/>
      <c r="L223" s="194"/>
      <c r="M223" s="194"/>
      <c r="N223" s="194"/>
      <c r="O223" s="194"/>
      <c r="P223" s="194"/>
      <c r="Q223" s="194"/>
      <c r="R223" s="194"/>
      <c r="S223" s="194"/>
      <c r="T223" s="194"/>
      <c r="U223" s="194"/>
      <c r="V223" s="194"/>
      <c r="W223" s="194"/>
      <c r="X223" s="194"/>
      <c r="Y223" s="194"/>
      <c r="Z223" s="194"/>
      <c r="AA223" s="194"/>
      <c r="AB223" s="194"/>
      <c r="AC223" s="194"/>
      <c r="AD223" s="194"/>
      <c r="AE223" s="194"/>
      <c r="AF223" s="194"/>
      <c r="AG223" s="194"/>
      <c r="AH223" s="194"/>
      <c r="AI223" s="194"/>
      <c r="AJ223" s="194"/>
    </row>
    <row r="224" spans="1:36" ht="15.5" x14ac:dyDescent="0.35">
      <c r="A224" s="194"/>
      <c r="B224" s="194"/>
      <c r="C224" s="194"/>
      <c r="D224" s="194"/>
      <c r="E224" s="194"/>
      <c r="F224" s="194"/>
      <c r="G224" s="194"/>
      <c r="H224" s="194"/>
      <c r="I224" s="194"/>
      <c r="J224" s="194"/>
      <c r="K224" s="194"/>
      <c r="L224" s="194"/>
      <c r="M224" s="194"/>
      <c r="N224" s="194"/>
      <c r="O224" s="194"/>
      <c r="P224" s="194"/>
      <c r="Q224" s="194"/>
      <c r="R224" s="194"/>
      <c r="S224" s="194"/>
      <c r="T224" s="194"/>
      <c r="U224" s="194"/>
      <c r="V224" s="194"/>
      <c r="W224" s="194"/>
      <c r="X224" s="194"/>
      <c r="Y224" s="194"/>
      <c r="Z224" s="194"/>
      <c r="AA224" s="194"/>
      <c r="AB224" s="194"/>
      <c r="AC224" s="194"/>
      <c r="AD224" s="194"/>
      <c r="AE224" s="194"/>
      <c r="AF224" s="194"/>
      <c r="AG224" s="194"/>
      <c r="AH224" s="194"/>
      <c r="AI224" s="194"/>
      <c r="AJ224" s="194"/>
    </row>
    <row r="225" spans="1:36" ht="15.5" x14ac:dyDescent="0.35">
      <c r="A225" s="194"/>
      <c r="B225" s="194"/>
      <c r="C225" s="194"/>
      <c r="D225" s="194"/>
      <c r="E225" s="194"/>
      <c r="F225" s="194"/>
      <c r="G225" s="194"/>
      <c r="H225" s="194"/>
      <c r="I225" s="194"/>
      <c r="J225" s="194"/>
      <c r="K225" s="194"/>
      <c r="L225" s="194"/>
      <c r="M225" s="194"/>
      <c r="N225" s="194"/>
      <c r="O225" s="194"/>
      <c r="P225" s="194"/>
      <c r="Q225" s="194"/>
      <c r="R225" s="194"/>
      <c r="S225" s="194"/>
      <c r="T225" s="194"/>
      <c r="U225" s="194"/>
      <c r="V225" s="194"/>
      <c r="W225" s="194"/>
      <c r="X225" s="194"/>
      <c r="Y225" s="194"/>
      <c r="Z225" s="194"/>
      <c r="AA225" s="194"/>
      <c r="AB225" s="194"/>
      <c r="AC225" s="194"/>
      <c r="AD225" s="194"/>
      <c r="AE225" s="194"/>
      <c r="AF225" s="194"/>
      <c r="AG225" s="194"/>
      <c r="AH225" s="194"/>
      <c r="AI225" s="194"/>
      <c r="AJ225" s="194"/>
    </row>
    <row r="226" spans="1:36" ht="15.5" x14ac:dyDescent="0.35">
      <c r="A226" s="194"/>
      <c r="B226" s="194"/>
      <c r="C226" s="194"/>
      <c r="D226" s="194"/>
      <c r="E226" s="194"/>
      <c r="F226" s="194"/>
      <c r="G226" s="194"/>
      <c r="H226" s="194"/>
      <c r="I226" s="194"/>
      <c r="J226" s="194"/>
      <c r="K226" s="194"/>
      <c r="L226" s="194"/>
      <c r="M226" s="194"/>
      <c r="N226" s="194"/>
      <c r="O226" s="194"/>
      <c r="P226" s="194"/>
      <c r="Q226" s="194"/>
      <c r="R226" s="194"/>
      <c r="S226" s="194"/>
      <c r="T226" s="194"/>
      <c r="U226" s="194"/>
      <c r="V226" s="194"/>
      <c r="W226" s="194"/>
      <c r="X226" s="194"/>
      <c r="Y226" s="194"/>
      <c r="Z226" s="194"/>
      <c r="AA226" s="194"/>
      <c r="AB226" s="194"/>
      <c r="AC226" s="194"/>
      <c r="AD226" s="194"/>
      <c r="AE226" s="194"/>
      <c r="AF226" s="194"/>
      <c r="AG226" s="194"/>
      <c r="AH226" s="194"/>
      <c r="AI226" s="194"/>
      <c r="AJ226" s="194"/>
    </row>
    <row r="227" spans="1:36" ht="15.5" x14ac:dyDescent="0.35">
      <c r="A227" s="194"/>
      <c r="B227" s="194"/>
      <c r="C227" s="194"/>
      <c r="D227" s="194"/>
      <c r="E227" s="194"/>
      <c r="F227" s="194"/>
      <c r="G227" s="194"/>
      <c r="H227" s="194"/>
      <c r="I227" s="194"/>
      <c r="J227" s="194"/>
      <c r="K227" s="194"/>
      <c r="L227" s="194"/>
      <c r="M227" s="194"/>
      <c r="N227" s="194"/>
      <c r="O227" s="194"/>
      <c r="P227" s="194"/>
      <c r="Q227" s="194"/>
      <c r="R227" s="194"/>
      <c r="S227" s="194"/>
      <c r="T227" s="194"/>
      <c r="U227" s="194"/>
      <c r="V227" s="194"/>
      <c r="W227" s="194"/>
      <c r="X227" s="194"/>
      <c r="Y227" s="194"/>
      <c r="Z227" s="194"/>
      <c r="AA227" s="194"/>
      <c r="AB227" s="194"/>
      <c r="AC227" s="194"/>
      <c r="AD227" s="194"/>
      <c r="AE227" s="194"/>
      <c r="AF227" s="194"/>
      <c r="AG227" s="194"/>
      <c r="AH227" s="194"/>
      <c r="AI227" s="194"/>
      <c r="AJ227" s="194"/>
    </row>
    <row r="228" spans="1:36" ht="15.5" x14ac:dyDescent="0.35">
      <c r="A228" s="194"/>
      <c r="B228" s="194"/>
      <c r="C228" s="194"/>
      <c r="D228" s="194"/>
      <c r="E228" s="194"/>
      <c r="F228" s="194"/>
      <c r="G228" s="194"/>
      <c r="H228" s="194"/>
      <c r="I228" s="194"/>
      <c r="J228" s="194"/>
      <c r="K228" s="194"/>
      <c r="L228" s="194"/>
      <c r="M228" s="194"/>
      <c r="N228" s="194"/>
      <c r="O228" s="194"/>
      <c r="P228" s="194"/>
      <c r="Q228" s="194"/>
      <c r="R228" s="194"/>
      <c r="S228" s="194"/>
      <c r="T228" s="194"/>
      <c r="U228" s="194"/>
      <c r="V228" s="194"/>
      <c r="W228" s="194"/>
      <c r="X228" s="194"/>
      <c r="Y228" s="194"/>
      <c r="Z228" s="194"/>
      <c r="AA228" s="194"/>
      <c r="AB228" s="194"/>
      <c r="AC228" s="194"/>
      <c r="AD228" s="194"/>
      <c r="AE228" s="194"/>
      <c r="AF228" s="194"/>
      <c r="AG228" s="194"/>
      <c r="AH228" s="194"/>
      <c r="AI228" s="194"/>
      <c r="AJ228" s="194"/>
    </row>
    <row r="229" spans="1:36" ht="15.5" x14ac:dyDescent="0.35">
      <c r="A229" s="194"/>
      <c r="B229" s="194"/>
      <c r="C229" s="194"/>
      <c r="D229" s="194"/>
      <c r="E229" s="194"/>
      <c r="F229" s="194"/>
      <c r="G229" s="194"/>
      <c r="H229" s="194"/>
      <c r="I229" s="194"/>
      <c r="J229" s="194"/>
      <c r="K229" s="194"/>
      <c r="L229" s="194"/>
      <c r="M229" s="194"/>
      <c r="N229" s="194"/>
      <c r="O229" s="194"/>
      <c r="P229" s="194"/>
      <c r="Q229" s="194"/>
      <c r="R229" s="194"/>
      <c r="S229" s="194"/>
      <c r="T229" s="194"/>
      <c r="U229" s="194"/>
      <c r="V229" s="194"/>
      <c r="W229" s="194"/>
      <c r="X229" s="194"/>
      <c r="Y229" s="194"/>
      <c r="Z229" s="194"/>
      <c r="AA229" s="194"/>
      <c r="AB229" s="194"/>
      <c r="AC229" s="194"/>
      <c r="AD229" s="194"/>
      <c r="AE229" s="194"/>
      <c r="AF229" s="194"/>
      <c r="AG229" s="194"/>
      <c r="AH229" s="194"/>
      <c r="AI229" s="194"/>
      <c r="AJ229" s="194"/>
    </row>
    <row r="230" spans="1:36" ht="15.5" x14ac:dyDescent="0.35">
      <c r="A230" s="194"/>
      <c r="B230" s="194"/>
      <c r="C230" s="194"/>
      <c r="D230" s="194"/>
      <c r="E230" s="194"/>
      <c r="F230" s="194"/>
      <c r="G230" s="194"/>
      <c r="H230" s="194"/>
      <c r="I230" s="194"/>
      <c r="J230" s="194"/>
      <c r="K230" s="194"/>
      <c r="L230" s="194"/>
      <c r="M230" s="194"/>
      <c r="N230" s="194"/>
      <c r="O230" s="194"/>
      <c r="P230" s="194"/>
      <c r="Q230" s="194"/>
      <c r="R230" s="194"/>
      <c r="S230" s="194"/>
      <c r="T230" s="194"/>
      <c r="U230" s="194"/>
      <c r="V230" s="194"/>
      <c r="W230" s="194"/>
      <c r="X230" s="194"/>
      <c r="Y230" s="194"/>
      <c r="Z230" s="194"/>
      <c r="AA230" s="194"/>
      <c r="AB230" s="194"/>
      <c r="AC230" s="194"/>
      <c r="AD230" s="194"/>
      <c r="AE230" s="194"/>
      <c r="AF230" s="194"/>
      <c r="AG230" s="194"/>
      <c r="AH230" s="194"/>
      <c r="AI230" s="194"/>
      <c r="AJ230" s="194"/>
    </row>
    <row r="231" spans="1:36" ht="15.5" x14ac:dyDescent="0.35">
      <c r="A231" s="194"/>
      <c r="B231" s="194"/>
      <c r="C231" s="194"/>
      <c r="D231" s="194"/>
      <c r="E231" s="194"/>
      <c r="F231" s="194"/>
      <c r="G231" s="194"/>
      <c r="H231" s="194"/>
      <c r="I231" s="194"/>
      <c r="J231" s="194"/>
      <c r="K231" s="194"/>
      <c r="L231" s="194"/>
      <c r="M231" s="194"/>
      <c r="N231" s="194"/>
      <c r="O231" s="194"/>
      <c r="P231" s="194"/>
      <c r="Q231" s="194"/>
      <c r="R231" s="194"/>
      <c r="S231" s="194"/>
      <c r="T231" s="194"/>
      <c r="U231" s="194"/>
      <c r="V231" s="194"/>
      <c r="W231" s="194"/>
      <c r="X231" s="194"/>
      <c r="Y231" s="194"/>
      <c r="Z231" s="194"/>
      <c r="AA231" s="194"/>
      <c r="AB231" s="194"/>
      <c r="AC231" s="194"/>
      <c r="AD231" s="194"/>
      <c r="AE231" s="194"/>
      <c r="AF231" s="194"/>
      <c r="AG231" s="194"/>
      <c r="AH231" s="194"/>
      <c r="AI231" s="194"/>
      <c r="AJ231" s="194"/>
    </row>
    <row r="232" spans="1:36" ht="15.5" x14ac:dyDescent="0.35">
      <c r="A232" s="194"/>
      <c r="B232" s="194"/>
      <c r="C232" s="194"/>
      <c r="D232" s="194"/>
      <c r="E232" s="194"/>
      <c r="F232" s="194"/>
      <c r="G232" s="194"/>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row>
    <row r="233" spans="1:36" ht="15.5" x14ac:dyDescent="0.35">
      <c r="A233" s="194"/>
      <c r="B233" s="194"/>
      <c r="C233" s="194"/>
      <c r="D233" s="194"/>
      <c r="E233" s="194"/>
      <c r="F233" s="194"/>
      <c r="G233" s="194"/>
      <c r="H233" s="194"/>
      <c r="I233" s="194"/>
      <c r="J233" s="194"/>
      <c r="K233" s="194"/>
      <c r="L233" s="194"/>
      <c r="M233" s="194"/>
      <c r="N233" s="194"/>
      <c r="O233" s="194"/>
      <c r="P233" s="194"/>
      <c r="Q233" s="194"/>
      <c r="R233" s="194"/>
      <c r="S233" s="194"/>
      <c r="T233" s="194"/>
      <c r="U233" s="194"/>
      <c r="V233" s="194"/>
      <c r="W233" s="194"/>
      <c r="X233" s="194"/>
      <c r="Y233" s="194"/>
      <c r="Z233" s="194"/>
      <c r="AA233" s="194"/>
      <c r="AB233" s="194"/>
      <c r="AC233" s="194"/>
      <c r="AD233" s="194"/>
      <c r="AE233" s="194"/>
      <c r="AF233" s="194"/>
      <c r="AG233" s="194"/>
      <c r="AH233" s="194"/>
      <c r="AI233" s="194"/>
      <c r="AJ233" s="194"/>
    </row>
    <row r="234" spans="1:36" ht="15.5" x14ac:dyDescent="0.35">
      <c r="A234" s="194"/>
      <c r="B234" s="194"/>
      <c r="C234" s="194"/>
      <c r="D234" s="194"/>
      <c r="E234" s="194"/>
      <c r="F234" s="194"/>
      <c r="G234" s="194"/>
      <c r="H234" s="194"/>
      <c r="I234" s="194"/>
      <c r="J234" s="194"/>
      <c r="K234" s="194"/>
      <c r="L234" s="194"/>
      <c r="M234" s="194"/>
      <c r="N234" s="194"/>
      <c r="O234" s="194"/>
      <c r="P234" s="194"/>
      <c r="Q234" s="194"/>
      <c r="R234" s="194"/>
      <c r="S234" s="194"/>
      <c r="T234" s="194"/>
      <c r="U234" s="194"/>
      <c r="V234" s="194"/>
      <c r="W234" s="194"/>
      <c r="X234" s="194"/>
      <c r="Y234" s="194"/>
      <c r="Z234" s="194"/>
      <c r="AA234" s="194"/>
      <c r="AB234" s="194"/>
      <c r="AC234" s="194"/>
      <c r="AD234" s="194"/>
      <c r="AE234" s="194"/>
      <c r="AF234" s="194"/>
      <c r="AG234" s="194"/>
      <c r="AH234" s="194"/>
      <c r="AI234" s="194"/>
      <c r="AJ234" s="194"/>
    </row>
    <row r="235" spans="1:36" ht="15.5" x14ac:dyDescent="0.35">
      <c r="A235" s="194"/>
      <c r="B235" s="194"/>
      <c r="C235" s="194"/>
      <c r="D235" s="194"/>
      <c r="E235" s="194"/>
      <c r="F235" s="194"/>
      <c r="G235" s="194"/>
      <c r="H235" s="194"/>
      <c r="I235" s="194"/>
      <c r="J235" s="194"/>
      <c r="K235" s="194"/>
      <c r="L235" s="194"/>
      <c r="M235" s="194"/>
      <c r="N235" s="194"/>
      <c r="O235" s="194"/>
      <c r="P235" s="194"/>
      <c r="Q235" s="194"/>
      <c r="R235" s="194"/>
      <c r="S235" s="194"/>
      <c r="T235" s="194"/>
      <c r="U235" s="194"/>
      <c r="V235" s="194"/>
      <c r="W235" s="194"/>
      <c r="X235" s="194"/>
      <c r="Y235" s="194"/>
      <c r="Z235" s="194"/>
      <c r="AA235" s="194"/>
      <c r="AB235" s="194"/>
      <c r="AC235" s="194"/>
      <c r="AD235" s="194"/>
      <c r="AE235" s="194"/>
      <c r="AF235" s="194"/>
      <c r="AG235" s="194"/>
      <c r="AH235" s="194"/>
      <c r="AI235" s="194"/>
      <c r="AJ235" s="194"/>
    </row>
    <row r="236" spans="1:36" ht="15.5" x14ac:dyDescent="0.35">
      <c r="A236" s="194"/>
      <c r="B236" s="194"/>
      <c r="C236" s="194"/>
      <c r="D236" s="194"/>
      <c r="E236" s="194"/>
      <c r="F236" s="194"/>
      <c r="G236" s="194"/>
      <c r="H236" s="194"/>
      <c r="I236" s="194"/>
      <c r="J236" s="194"/>
      <c r="K236" s="194"/>
      <c r="L236" s="194"/>
      <c r="M236" s="194"/>
      <c r="N236" s="194"/>
      <c r="O236" s="194"/>
      <c r="P236" s="194"/>
      <c r="Q236" s="194"/>
      <c r="R236" s="194"/>
      <c r="S236" s="194"/>
      <c r="T236" s="194"/>
      <c r="U236" s="194"/>
      <c r="V236" s="194"/>
      <c r="W236" s="194"/>
      <c r="X236" s="194"/>
      <c r="Y236" s="194"/>
      <c r="Z236" s="194"/>
      <c r="AA236" s="194"/>
      <c r="AB236" s="194"/>
      <c r="AC236" s="194"/>
      <c r="AD236" s="194"/>
      <c r="AE236" s="194"/>
      <c r="AF236" s="194"/>
      <c r="AG236" s="194"/>
      <c r="AH236" s="194"/>
      <c r="AI236" s="194"/>
      <c r="AJ236" s="194"/>
    </row>
    <row r="237" spans="1:36" ht="15.5" x14ac:dyDescent="0.35">
      <c r="A237" s="194"/>
      <c r="B237" s="194"/>
      <c r="C237" s="194"/>
      <c r="D237" s="194"/>
      <c r="E237" s="194"/>
      <c r="F237" s="194"/>
      <c r="G237" s="194"/>
      <c r="H237" s="194"/>
      <c r="I237" s="194"/>
      <c r="J237" s="194"/>
      <c r="K237" s="194"/>
      <c r="L237" s="194"/>
      <c r="M237" s="194"/>
      <c r="N237" s="194"/>
      <c r="O237" s="194"/>
      <c r="P237" s="194"/>
      <c r="Q237" s="194"/>
      <c r="R237" s="194"/>
      <c r="S237" s="194"/>
      <c r="T237" s="194"/>
      <c r="U237" s="194"/>
      <c r="V237" s="194"/>
      <c r="W237" s="194"/>
      <c r="X237" s="194"/>
      <c r="Y237" s="194"/>
      <c r="Z237" s="194"/>
      <c r="AA237" s="194"/>
      <c r="AB237" s="194"/>
      <c r="AC237" s="194"/>
      <c r="AD237" s="194"/>
      <c r="AE237" s="194"/>
      <c r="AF237" s="194"/>
      <c r="AG237" s="194"/>
      <c r="AH237" s="194"/>
      <c r="AI237" s="194"/>
      <c r="AJ237" s="194"/>
    </row>
    <row r="238" spans="1:36" ht="15.5" x14ac:dyDescent="0.35">
      <c r="A238" s="194"/>
      <c r="B238" s="194"/>
      <c r="C238" s="194"/>
      <c r="D238" s="194"/>
      <c r="E238" s="194"/>
      <c r="F238" s="194"/>
      <c r="G238" s="194"/>
      <c r="H238" s="194"/>
      <c r="I238" s="194"/>
      <c r="J238" s="194"/>
      <c r="K238" s="194"/>
      <c r="L238" s="194"/>
      <c r="M238" s="194"/>
      <c r="N238" s="194"/>
      <c r="O238" s="194"/>
      <c r="P238" s="194"/>
      <c r="Q238" s="194"/>
      <c r="R238" s="194"/>
      <c r="S238" s="194"/>
      <c r="T238" s="194"/>
      <c r="U238" s="194"/>
      <c r="V238" s="194"/>
      <c r="W238" s="194"/>
      <c r="X238" s="194"/>
      <c r="Y238" s="194"/>
      <c r="Z238" s="194"/>
      <c r="AA238" s="194"/>
      <c r="AB238" s="194"/>
      <c r="AC238" s="194"/>
      <c r="AD238" s="194"/>
      <c r="AE238" s="194"/>
      <c r="AF238" s="194"/>
      <c r="AG238" s="194"/>
      <c r="AH238" s="194"/>
      <c r="AI238" s="194"/>
      <c r="AJ238" s="194"/>
    </row>
    <row r="239" spans="1:36" ht="15.5" x14ac:dyDescent="0.35">
      <c r="A239" s="194"/>
      <c r="B239" s="194"/>
      <c r="C239" s="194"/>
      <c r="D239" s="194"/>
      <c r="E239" s="194"/>
      <c r="F239" s="194"/>
      <c r="G239" s="194"/>
      <c r="H239" s="194"/>
      <c r="I239" s="194"/>
      <c r="J239" s="194"/>
      <c r="K239" s="194"/>
      <c r="L239" s="194"/>
      <c r="M239" s="194"/>
      <c r="N239" s="194"/>
      <c r="O239" s="194"/>
      <c r="P239" s="194"/>
      <c r="Q239" s="194"/>
      <c r="R239" s="194"/>
      <c r="S239" s="194"/>
      <c r="T239" s="194"/>
      <c r="U239" s="194"/>
      <c r="V239" s="194"/>
      <c r="W239" s="194"/>
      <c r="X239" s="194"/>
      <c r="Y239" s="194"/>
      <c r="Z239" s="194"/>
      <c r="AA239" s="194"/>
      <c r="AB239" s="194"/>
      <c r="AC239" s="194"/>
      <c r="AD239" s="194"/>
      <c r="AE239" s="194"/>
      <c r="AF239" s="194"/>
      <c r="AG239" s="194"/>
      <c r="AH239" s="194"/>
      <c r="AI239" s="194"/>
      <c r="AJ239" s="194"/>
    </row>
    <row r="240" spans="1:36" ht="15.5" x14ac:dyDescent="0.35">
      <c r="A240" s="194"/>
      <c r="B240" s="194"/>
      <c r="C240" s="194"/>
      <c r="D240" s="194"/>
      <c r="E240" s="194"/>
      <c r="F240" s="194"/>
      <c r="G240" s="194"/>
      <c r="H240" s="194"/>
      <c r="I240" s="194"/>
      <c r="J240" s="194"/>
      <c r="K240" s="194"/>
      <c r="L240" s="194"/>
      <c r="M240" s="194"/>
      <c r="N240" s="194"/>
      <c r="O240" s="194"/>
      <c r="P240" s="194"/>
      <c r="Q240" s="194"/>
      <c r="R240" s="194"/>
      <c r="S240" s="194"/>
      <c r="T240" s="194"/>
      <c r="U240" s="194"/>
      <c r="V240" s="194"/>
      <c r="W240" s="194"/>
      <c r="X240" s="194"/>
      <c r="Y240" s="194"/>
      <c r="Z240" s="194"/>
      <c r="AA240" s="194"/>
      <c r="AB240" s="194"/>
      <c r="AC240" s="194"/>
      <c r="AD240" s="194"/>
      <c r="AE240" s="194"/>
      <c r="AF240" s="194"/>
      <c r="AG240" s="194"/>
      <c r="AH240" s="194"/>
      <c r="AI240" s="194"/>
      <c r="AJ240" s="194"/>
    </row>
    <row r="241" spans="1:36" ht="15.5" x14ac:dyDescent="0.35">
      <c r="A241" s="194"/>
      <c r="B241" s="194"/>
      <c r="C241" s="194"/>
      <c r="D241" s="194"/>
      <c r="E241" s="194"/>
      <c r="F241" s="194"/>
      <c r="G241" s="194"/>
      <c r="H241" s="194"/>
      <c r="I241" s="194"/>
      <c r="J241" s="194"/>
      <c r="K241" s="194"/>
      <c r="L241" s="194"/>
      <c r="M241" s="194"/>
      <c r="N241" s="194"/>
      <c r="O241" s="194"/>
      <c r="P241" s="194"/>
      <c r="Q241" s="194"/>
      <c r="R241" s="194"/>
      <c r="S241" s="194"/>
      <c r="T241" s="194"/>
      <c r="U241" s="194"/>
      <c r="V241" s="194"/>
      <c r="W241" s="194"/>
      <c r="X241" s="194"/>
      <c r="Y241" s="194"/>
      <c r="Z241" s="194"/>
      <c r="AA241" s="194"/>
      <c r="AB241" s="194"/>
      <c r="AC241" s="194"/>
      <c r="AD241" s="194"/>
      <c r="AE241" s="194"/>
      <c r="AF241" s="194"/>
      <c r="AG241" s="194"/>
      <c r="AH241" s="194"/>
      <c r="AI241" s="194"/>
      <c r="AJ241" s="194"/>
    </row>
    <row r="242" spans="1:36" ht="15.5" x14ac:dyDescent="0.35">
      <c r="A242" s="194"/>
      <c r="B242" s="194"/>
      <c r="C242" s="194"/>
      <c r="D242" s="194"/>
      <c r="E242" s="194"/>
      <c r="F242" s="194"/>
      <c r="G242" s="194"/>
      <c r="H242" s="194"/>
      <c r="I242" s="194"/>
      <c r="J242" s="194"/>
      <c r="K242" s="194"/>
      <c r="L242" s="194"/>
      <c r="M242" s="194"/>
      <c r="N242" s="194"/>
      <c r="O242" s="194"/>
      <c r="P242" s="194"/>
      <c r="Q242" s="194"/>
      <c r="R242" s="194"/>
      <c r="S242" s="194"/>
      <c r="T242" s="194"/>
      <c r="U242" s="194"/>
      <c r="V242" s="194"/>
      <c r="W242" s="194"/>
      <c r="X242" s="194"/>
      <c r="Y242" s="194"/>
      <c r="Z242" s="194"/>
      <c r="AA242" s="194"/>
      <c r="AB242" s="194"/>
      <c r="AC242" s="194"/>
      <c r="AD242" s="194"/>
      <c r="AE242" s="194"/>
      <c r="AF242" s="194"/>
      <c r="AG242" s="194"/>
      <c r="AH242" s="194"/>
      <c r="AI242" s="194"/>
      <c r="AJ242" s="194"/>
    </row>
    <row r="243" spans="1:36" ht="15.5" x14ac:dyDescent="0.35">
      <c r="A243" s="194"/>
      <c r="B243" s="194"/>
      <c r="C243" s="194"/>
      <c r="D243" s="194"/>
      <c r="E243" s="194"/>
      <c r="F243" s="194"/>
      <c r="G243" s="194"/>
      <c r="H243" s="194"/>
      <c r="I243" s="194"/>
      <c r="J243" s="194"/>
      <c r="K243" s="194"/>
      <c r="L243" s="194"/>
      <c r="M243" s="194"/>
      <c r="N243" s="194"/>
      <c r="O243" s="194"/>
      <c r="P243" s="194"/>
      <c r="Q243" s="194"/>
      <c r="R243" s="194"/>
      <c r="S243" s="194"/>
      <c r="T243" s="194"/>
      <c r="U243" s="194"/>
      <c r="V243" s="194"/>
      <c r="W243" s="194"/>
      <c r="X243" s="194"/>
      <c r="Y243" s="194"/>
      <c r="Z243" s="194"/>
      <c r="AA243" s="194"/>
      <c r="AB243" s="194"/>
      <c r="AC243" s="194"/>
      <c r="AD243" s="194"/>
      <c r="AE243" s="194"/>
      <c r="AF243" s="194"/>
      <c r="AG243" s="194"/>
      <c r="AH243" s="194"/>
      <c r="AI243" s="194"/>
      <c r="AJ243" s="194"/>
    </row>
    <row r="244" spans="1:36" ht="15.5" x14ac:dyDescent="0.35">
      <c r="A244" s="194"/>
      <c r="B244" s="194"/>
      <c r="C244" s="194"/>
      <c r="D244" s="194"/>
      <c r="E244" s="194"/>
      <c r="F244" s="194"/>
      <c r="G244" s="194"/>
      <c r="H244" s="194"/>
      <c r="I244" s="194"/>
      <c r="J244" s="194"/>
      <c r="K244" s="194"/>
      <c r="L244" s="194"/>
      <c r="M244" s="194"/>
      <c r="N244" s="194"/>
      <c r="O244" s="194"/>
      <c r="P244" s="194"/>
      <c r="Q244" s="194"/>
      <c r="R244" s="194"/>
      <c r="S244" s="194"/>
      <c r="T244" s="194"/>
      <c r="U244" s="194"/>
      <c r="V244" s="194"/>
      <c r="W244" s="194"/>
      <c r="X244" s="194"/>
      <c r="Y244" s="194"/>
      <c r="Z244" s="194"/>
      <c r="AA244" s="194"/>
      <c r="AB244" s="194"/>
      <c r="AC244" s="194"/>
      <c r="AD244" s="194"/>
      <c r="AE244" s="194"/>
      <c r="AF244" s="194"/>
      <c r="AG244" s="194"/>
      <c r="AH244" s="194"/>
      <c r="AI244" s="194"/>
      <c r="AJ244" s="194"/>
    </row>
    <row r="245" spans="1:36" ht="15.5" x14ac:dyDescent="0.35">
      <c r="A245" s="194"/>
      <c r="B245" s="194"/>
      <c r="C245" s="194"/>
      <c r="D245" s="194"/>
      <c r="E245" s="194"/>
      <c r="F245" s="194"/>
      <c r="G245" s="194"/>
      <c r="H245" s="194"/>
      <c r="I245" s="194"/>
      <c r="J245" s="194"/>
      <c r="K245" s="194"/>
      <c r="L245" s="194"/>
      <c r="M245" s="194"/>
      <c r="N245" s="194"/>
      <c r="O245" s="194"/>
      <c r="P245" s="194"/>
      <c r="Q245" s="194"/>
      <c r="R245" s="194"/>
      <c r="S245" s="194"/>
      <c r="T245" s="194"/>
      <c r="U245" s="194"/>
      <c r="V245" s="194"/>
      <c r="W245" s="194"/>
      <c r="X245" s="194"/>
      <c r="Y245" s="194"/>
      <c r="Z245" s="194"/>
      <c r="AA245" s="194"/>
      <c r="AB245" s="194"/>
      <c r="AC245" s="194"/>
      <c r="AD245" s="194"/>
      <c r="AE245" s="194"/>
      <c r="AF245" s="194"/>
      <c r="AG245" s="194"/>
      <c r="AH245" s="194"/>
      <c r="AI245" s="194"/>
      <c r="AJ245" s="194"/>
    </row>
    <row r="246" spans="1:36" ht="15.5" x14ac:dyDescent="0.35">
      <c r="A246" s="194"/>
      <c r="B246" s="194"/>
      <c r="C246" s="194"/>
      <c r="D246" s="194"/>
      <c r="E246" s="194"/>
      <c r="F246" s="194"/>
      <c r="G246" s="194"/>
      <c r="H246" s="194"/>
      <c r="I246" s="194"/>
      <c r="J246" s="194"/>
      <c r="K246" s="194"/>
      <c r="L246" s="194"/>
      <c r="M246" s="194"/>
      <c r="N246" s="194"/>
      <c r="O246" s="194"/>
      <c r="P246" s="194"/>
      <c r="Q246" s="194"/>
      <c r="R246" s="194"/>
      <c r="S246" s="194"/>
      <c r="T246" s="194"/>
      <c r="U246" s="194"/>
      <c r="V246" s="194"/>
      <c r="W246" s="194"/>
      <c r="X246" s="194"/>
      <c r="Y246" s="194"/>
      <c r="Z246" s="194"/>
      <c r="AA246" s="194"/>
      <c r="AB246" s="194"/>
      <c r="AC246" s="194"/>
      <c r="AD246" s="194"/>
      <c r="AE246" s="194"/>
      <c r="AF246" s="194"/>
      <c r="AG246" s="194"/>
      <c r="AH246" s="194"/>
      <c r="AI246" s="194"/>
      <c r="AJ246" s="194"/>
    </row>
    <row r="247" spans="1:36" ht="15.5" x14ac:dyDescent="0.35">
      <c r="A247" s="194"/>
      <c r="B247" s="194"/>
      <c r="C247" s="194"/>
      <c r="D247" s="194"/>
      <c r="E247" s="194"/>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row>
    <row r="248" spans="1:36" ht="15.5" x14ac:dyDescent="0.35">
      <c r="A248" s="194"/>
      <c r="B248" s="194"/>
      <c r="C248" s="194"/>
      <c r="D248" s="194"/>
      <c r="E248" s="194"/>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row>
    <row r="249" spans="1:36" ht="15.5" x14ac:dyDescent="0.35">
      <c r="A249" s="194"/>
      <c r="B249" s="194"/>
      <c r="C249" s="194"/>
      <c r="D249" s="194"/>
      <c r="E249" s="194"/>
      <c r="F249" s="194"/>
      <c r="G249" s="194"/>
      <c r="H249" s="194"/>
      <c r="I249" s="194"/>
      <c r="J249" s="194"/>
      <c r="K249" s="194"/>
      <c r="L249" s="194"/>
      <c r="M249" s="194"/>
      <c r="N249" s="194"/>
      <c r="O249" s="194"/>
      <c r="P249" s="194"/>
      <c r="Q249" s="194"/>
      <c r="R249" s="194"/>
      <c r="S249" s="194"/>
      <c r="T249" s="194"/>
      <c r="U249" s="194"/>
      <c r="V249" s="194"/>
      <c r="W249" s="194"/>
      <c r="X249" s="194"/>
      <c r="Y249" s="194"/>
      <c r="Z249" s="194"/>
      <c r="AA249" s="194"/>
      <c r="AB249" s="194"/>
      <c r="AC249" s="194"/>
      <c r="AD249" s="194"/>
      <c r="AE249" s="194"/>
      <c r="AF249" s="194"/>
      <c r="AG249" s="194"/>
      <c r="AH249" s="194"/>
      <c r="AI249" s="194"/>
      <c r="AJ249" s="194"/>
    </row>
    <row r="250" spans="1:36" ht="15.5" x14ac:dyDescent="0.35">
      <c r="A250" s="194"/>
      <c r="B250" s="194"/>
      <c r="C250" s="194"/>
      <c r="D250" s="194"/>
      <c r="E250" s="194"/>
      <c r="F250" s="194"/>
      <c r="G250" s="194"/>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row>
    <row r="251" spans="1:36" ht="15.5" x14ac:dyDescent="0.35">
      <c r="A251" s="194"/>
      <c r="B251" s="194"/>
      <c r="C251" s="194"/>
      <c r="D251" s="194"/>
      <c r="E251" s="194"/>
      <c r="F251" s="194"/>
      <c r="G251" s="194"/>
      <c r="H251" s="194"/>
      <c r="I251" s="194"/>
      <c r="J251" s="194"/>
      <c r="K251" s="194"/>
      <c r="L251" s="194"/>
      <c r="M251" s="194"/>
      <c r="N251" s="194"/>
      <c r="O251" s="194"/>
      <c r="P251" s="194"/>
      <c r="Q251" s="194"/>
      <c r="R251" s="194"/>
      <c r="S251" s="194"/>
      <c r="T251" s="194"/>
      <c r="U251" s="194"/>
      <c r="V251" s="194"/>
      <c r="W251" s="194"/>
      <c r="X251" s="194"/>
      <c r="Y251" s="194"/>
      <c r="Z251" s="194"/>
      <c r="AA251" s="194"/>
      <c r="AB251" s="194"/>
      <c r="AC251" s="194"/>
      <c r="AD251" s="194"/>
      <c r="AE251" s="194"/>
      <c r="AF251" s="194"/>
      <c r="AG251" s="194"/>
      <c r="AH251" s="194"/>
      <c r="AI251" s="194"/>
      <c r="AJ251" s="194"/>
    </row>
    <row r="252" spans="1:36" ht="15.5" x14ac:dyDescent="0.35">
      <c r="A252" s="194"/>
      <c r="B252" s="194"/>
      <c r="C252" s="194"/>
      <c r="D252" s="194"/>
      <c r="E252" s="194"/>
      <c r="F252" s="194"/>
      <c r="G252" s="194"/>
      <c r="H252" s="194"/>
      <c r="I252" s="194"/>
      <c r="J252" s="194"/>
      <c r="K252" s="194"/>
      <c r="L252" s="194"/>
      <c r="M252" s="194"/>
      <c r="N252" s="194"/>
      <c r="O252" s="194"/>
      <c r="P252" s="194"/>
      <c r="Q252" s="194"/>
      <c r="R252" s="194"/>
      <c r="S252" s="194"/>
      <c r="T252" s="194"/>
      <c r="U252" s="194"/>
      <c r="V252" s="194"/>
      <c r="W252" s="194"/>
      <c r="X252" s="194"/>
      <c r="Y252" s="194"/>
      <c r="Z252" s="194"/>
      <c r="AA252" s="194"/>
      <c r="AB252" s="194"/>
      <c r="AC252" s="194"/>
      <c r="AD252" s="194"/>
      <c r="AE252" s="194"/>
      <c r="AF252" s="194"/>
      <c r="AG252" s="194"/>
      <c r="AH252" s="194"/>
      <c r="AI252" s="194"/>
      <c r="AJ252" s="194"/>
    </row>
    <row r="253" spans="1:36" ht="15.5" x14ac:dyDescent="0.35">
      <c r="A253" s="194"/>
      <c r="B253" s="194"/>
      <c r="C253" s="194"/>
      <c r="D253" s="194"/>
      <c r="E253" s="194"/>
      <c r="F253" s="194"/>
      <c r="G253" s="194"/>
      <c r="H253" s="194"/>
      <c r="I253" s="194"/>
      <c r="J253" s="194"/>
      <c r="K253" s="194"/>
      <c r="L253" s="194"/>
      <c r="M253" s="194"/>
      <c r="N253" s="194"/>
      <c r="O253" s="194"/>
      <c r="P253" s="194"/>
      <c r="Q253" s="194"/>
      <c r="R253" s="194"/>
      <c r="S253" s="194"/>
      <c r="T253" s="194"/>
      <c r="U253" s="194"/>
      <c r="V253" s="194"/>
      <c r="W253" s="194"/>
      <c r="X253" s="194"/>
      <c r="Y253" s="194"/>
      <c r="Z253" s="194"/>
      <c r="AA253" s="194"/>
      <c r="AB253" s="194"/>
      <c r="AC253" s="194"/>
      <c r="AD253" s="194"/>
      <c r="AE253" s="194"/>
      <c r="AF253" s="194"/>
      <c r="AG253" s="194"/>
      <c r="AH253" s="194"/>
      <c r="AI253" s="194"/>
      <c r="AJ253" s="194"/>
    </row>
    <row r="254" spans="1:36" ht="15.5" x14ac:dyDescent="0.35">
      <c r="A254" s="194"/>
      <c r="B254" s="194"/>
      <c r="C254" s="194"/>
      <c r="D254" s="194"/>
      <c r="E254" s="194"/>
      <c r="F254" s="194"/>
      <c r="G254" s="194"/>
      <c r="H254" s="194"/>
      <c r="I254" s="194"/>
      <c r="J254" s="194"/>
      <c r="K254" s="194"/>
      <c r="L254" s="194"/>
      <c r="M254" s="194"/>
      <c r="N254" s="194"/>
      <c r="O254" s="194"/>
      <c r="P254" s="194"/>
      <c r="Q254" s="194"/>
      <c r="R254" s="194"/>
      <c r="S254" s="194"/>
      <c r="T254" s="194"/>
      <c r="U254" s="194"/>
      <c r="V254" s="194"/>
      <c r="W254" s="194"/>
      <c r="X254" s="194"/>
      <c r="Y254" s="194"/>
      <c r="Z254" s="194"/>
      <c r="AA254" s="194"/>
      <c r="AB254" s="194"/>
      <c r="AC254" s="194"/>
      <c r="AD254" s="194"/>
      <c r="AE254" s="194"/>
      <c r="AF254" s="194"/>
      <c r="AG254" s="194"/>
      <c r="AH254" s="194"/>
      <c r="AI254" s="194"/>
      <c r="AJ254" s="194"/>
    </row>
    <row r="255" spans="1:36" ht="15.5" x14ac:dyDescent="0.35">
      <c r="A255" s="194"/>
      <c r="B255" s="194"/>
      <c r="C255" s="194"/>
      <c r="D255" s="194"/>
      <c r="E255" s="194"/>
      <c r="F255" s="194"/>
      <c r="G255" s="194"/>
      <c r="H255" s="194"/>
      <c r="I255" s="194"/>
      <c r="J255" s="194"/>
      <c r="K255" s="194"/>
      <c r="L255" s="194"/>
      <c r="M255" s="194"/>
      <c r="N255" s="194"/>
      <c r="O255" s="194"/>
      <c r="P255" s="194"/>
      <c r="Q255" s="194"/>
      <c r="R255" s="194"/>
      <c r="S255" s="194"/>
      <c r="T255" s="194"/>
      <c r="U255" s="194"/>
      <c r="V255" s="194"/>
      <c r="W255" s="194"/>
      <c r="X255" s="194"/>
      <c r="Y255" s="194"/>
      <c r="Z255" s="194"/>
      <c r="AA255" s="194"/>
      <c r="AB255" s="194"/>
      <c r="AC255" s="194"/>
      <c r="AD255" s="194"/>
      <c r="AE255" s="194"/>
      <c r="AF255" s="194"/>
      <c r="AG255" s="194"/>
      <c r="AH255" s="194"/>
      <c r="AI255" s="194"/>
      <c r="AJ255" s="194"/>
    </row>
    <row r="256" spans="1:36" ht="15.5" x14ac:dyDescent="0.35">
      <c r="A256" s="194"/>
      <c r="B256" s="194"/>
      <c r="C256" s="194"/>
      <c r="D256" s="194"/>
      <c r="E256" s="194"/>
      <c r="F256" s="194"/>
      <c r="G256" s="194"/>
      <c r="H256" s="194"/>
      <c r="I256" s="194"/>
      <c r="J256" s="194"/>
      <c r="K256" s="194"/>
      <c r="L256" s="194"/>
      <c r="M256" s="194"/>
      <c r="N256" s="194"/>
      <c r="O256" s="194"/>
      <c r="P256" s="194"/>
      <c r="Q256" s="194"/>
      <c r="R256" s="194"/>
      <c r="S256" s="194"/>
      <c r="T256" s="194"/>
      <c r="U256" s="194"/>
      <c r="V256" s="194"/>
      <c r="W256" s="194"/>
      <c r="X256" s="194"/>
      <c r="Y256" s="194"/>
      <c r="Z256" s="194"/>
      <c r="AA256" s="194"/>
      <c r="AB256" s="194"/>
      <c r="AC256" s="194"/>
      <c r="AD256" s="194"/>
      <c r="AE256" s="194"/>
      <c r="AF256" s="194"/>
      <c r="AG256" s="194"/>
      <c r="AH256" s="194"/>
      <c r="AI256" s="194"/>
      <c r="AJ256" s="194"/>
    </row>
    <row r="257" spans="1:36" ht="15.5" x14ac:dyDescent="0.35">
      <c r="A257" s="194"/>
      <c r="B257" s="194"/>
      <c r="C257" s="194"/>
      <c r="D257" s="194"/>
      <c r="E257" s="194"/>
      <c r="F257" s="194"/>
      <c r="G257" s="194"/>
      <c r="H257" s="194"/>
      <c r="I257" s="194"/>
      <c r="J257" s="194"/>
      <c r="K257" s="194"/>
      <c r="L257" s="194"/>
      <c r="M257" s="194"/>
      <c r="N257" s="194"/>
      <c r="O257" s="194"/>
      <c r="P257" s="194"/>
      <c r="Q257" s="194"/>
      <c r="R257" s="194"/>
      <c r="S257" s="194"/>
      <c r="T257" s="194"/>
      <c r="U257" s="194"/>
      <c r="V257" s="194"/>
      <c r="W257" s="194"/>
      <c r="X257" s="194"/>
      <c r="Y257" s="194"/>
      <c r="Z257" s="194"/>
      <c r="AA257" s="194"/>
      <c r="AB257" s="194"/>
      <c r="AC257" s="194"/>
      <c r="AD257" s="194"/>
      <c r="AE257" s="194"/>
      <c r="AF257" s="194"/>
      <c r="AG257" s="194"/>
      <c r="AH257" s="194"/>
      <c r="AI257" s="194"/>
      <c r="AJ257" s="194"/>
    </row>
    <row r="258" spans="1:36" ht="15.5" x14ac:dyDescent="0.35">
      <c r="A258" s="194"/>
      <c r="B258" s="194"/>
      <c r="C258" s="194"/>
      <c r="D258" s="194"/>
      <c r="E258" s="194"/>
      <c r="F258" s="194"/>
      <c r="G258" s="194"/>
      <c r="H258" s="194"/>
      <c r="I258" s="194"/>
      <c r="J258" s="194"/>
      <c r="K258" s="194"/>
      <c r="L258" s="194"/>
      <c r="M258" s="194"/>
      <c r="N258" s="194"/>
      <c r="O258" s="194"/>
      <c r="P258" s="194"/>
      <c r="Q258" s="194"/>
      <c r="R258" s="194"/>
      <c r="S258" s="194"/>
      <c r="T258" s="194"/>
      <c r="U258" s="194"/>
      <c r="V258" s="194"/>
      <c r="W258" s="194"/>
      <c r="X258" s="194"/>
      <c r="Y258" s="194"/>
      <c r="Z258" s="194"/>
      <c r="AA258" s="194"/>
      <c r="AB258" s="194"/>
      <c r="AC258" s="194"/>
      <c r="AD258" s="194"/>
      <c r="AE258" s="194"/>
      <c r="AF258" s="194"/>
      <c r="AG258" s="194"/>
      <c r="AH258" s="194"/>
      <c r="AI258" s="194"/>
      <c r="AJ258" s="194"/>
    </row>
    <row r="259" spans="1:36" ht="15.5" x14ac:dyDescent="0.35">
      <c r="A259" s="194"/>
      <c r="B259" s="194"/>
      <c r="C259" s="194"/>
      <c r="D259" s="194"/>
      <c r="E259" s="194"/>
      <c r="F259" s="194"/>
      <c r="G259" s="194"/>
      <c r="H259" s="194"/>
      <c r="I259" s="194"/>
      <c r="J259" s="194"/>
      <c r="K259" s="194"/>
      <c r="L259" s="194"/>
      <c r="M259" s="194"/>
      <c r="N259" s="194"/>
      <c r="O259" s="194"/>
      <c r="P259" s="194"/>
      <c r="Q259" s="194"/>
      <c r="R259" s="194"/>
      <c r="S259" s="194"/>
      <c r="T259" s="194"/>
      <c r="U259" s="194"/>
      <c r="V259" s="194"/>
      <c r="W259" s="194"/>
      <c r="X259" s="194"/>
      <c r="Y259" s="194"/>
      <c r="Z259" s="194"/>
      <c r="AA259" s="194"/>
      <c r="AB259" s="194"/>
      <c r="AC259" s="194"/>
      <c r="AD259" s="194"/>
      <c r="AE259" s="194"/>
      <c r="AF259" s="194"/>
      <c r="AG259" s="194"/>
      <c r="AH259" s="194"/>
      <c r="AI259" s="194"/>
      <c r="AJ259" s="194"/>
    </row>
    <row r="260" spans="1:36" ht="15.5" x14ac:dyDescent="0.35">
      <c r="A260" s="194"/>
      <c r="B260" s="194"/>
      <c r="C260" s="194"/>
      <c r="D260" s="194"/>
      <c r="E260" s="194"/>
      <c r="F260" s="194"/>
      <c r="G260" s="194"/>
      <c r="H260" s="194"/>
      <c r="I260" s="194"/>
      <c r="J260" s="194"/>
      <c r="K260" s="194"/>
      <c r="L260" s="194"/>
      <c r="M260" s="194"/>
      <c r="N260" s="194"/>
      <c r="O260" s="194"/>
      <c r="P260" s="194"/>
      <c r="Q260" s="194"/>
      <c r="R260" s="194"/>
      <c r="S260" s="194"/>
      <c r="T260" s="194"/>
      <c r="U260" s="194"/>
      <c r="V260" s="194"/>
      <c r="W260" s="194"/>
      <c r="X260" s="194"/>
      <c r="Y260" s="194"/>
      <c r="Z260" s="194"/>
      <c r="AA260" s="194"/>
      <c r="AB260" s="194"/>
      <c r="AC260" s="194"/>
      <c r="AD260" s="194"/>
      <c r="AE260" s="194"/>
      <c r="AF260" s="194"/>
      <c r="AG260" s="194"/>
      <c r="AH260" s="194"/>
      <c r="AI260" s="194"/>
      <c r="AJ260" s="194"/>
    </row>
    <row r="261" spans="1:36" ht="15.5" x14ac:dyDescent="0.35">
      <c r="A261" s="194"/>
      <c r="B261" s="194"/>
      <c r="C261" s="194"/>
      <c r="D261" s="194"/>
      <c r="E261" s="194"/>
      <c r="F261" s="194"/>
      <c r="G261" s="194"/>
      <c r="H261" s="194"/>
      <c r="I261" s="194"/>
      <c r="J261" s="194"/>
      <c r="K261" s="194"/>
      <c r="L261" s="194"/>
      <c r="M261" s="194"/>
      <c r="N261" s="194"/>
      <c r="O261" s="194"/>
      <c r="P261" s="194"/>
      <c r="Q261" s="194"/>
      <c r="R261" s="194"/>
      <c r="S261" s="194"/>
      <c r="T261" s="194"/>
      <c r="U261" s="194"/>
      <c r="V261" s="194"/>
      <c r="W261" s="194"/>
      <c r="X261" s="194"/>
      <c r="Y261" s="194"/>
      <c r="Z261" s="194"/>
      <c r="AA261" s="194"/>
      <c r="AB261" s="194"/>
      <c r="AC261" s="194"/>
      <c r="AD261" s="194"/>
      <c r="AE261" s="194"/>
      <c r="AF261" s="194"/>
      <c r="AG261" s="194"/>
      <c r="AH261" s="194"/>
      <c r="AI261" s="194"/>
      <c r="AJ261" s="194"/>
    </row>
    <row r="262" spans="1:36" ht="15.5" x14ac:dyDescent="0.35">
      <c r="A262" s="194"/>
      <c r="B262" s="194"/>
      <c r="C262" s="194"/>
      <c r="D262" s="194"/>
      <c r="E262" s="194"/>
      <c r="F262" s="194"/>
      <c r="G262" s="194"/>
      <c r="H262" s="194"/>
      <c r="I262" s="194"/>
      <c r="J262" s="194"/>
      <c r="K262" s="194"/>
      <c r="L262" s="194"/>
      <c r="M262" s="194"/>
      <c r="N262" s="194"/>
      <c r="O262" s="194"/>
      <c r="P262" s="194"/>
      <c r="Q262" s="194"/>
      <c r="R262" s="194"/>
      <c r="S262" s="194"/>
      <c r="T262" s="194"/>
      <c r="U262" s="194"/>
      <c r="V262" s="194"/>
      <c r="W262" s="194"/>
      <c r="X262" s="194"/>
      <c r="Y262" s="194"/>
      <c r="Z262" s="194"/>
      <c r="AA262" s="194"/>
      <c r="AB262" s="194"/>
      <c r="AC262" s="194"/>
      <c r="AD262" s="194"/>
      <c r="AE262" s="194"/>
      <c r="AF262" s="194"/>
      <c r="AG262" s="194"/>
      <c r="AH262" s="194"/>
      <c r="AI262" s="194"/>
      <c r="AJ262" s="194"/>
    </row>
    <row r="263" spans="1:36" ht="15.5" x14ac:dyDescent="0.35">
      <c r="A263" s="194"/>
      <c r="B263" s="194"/>
      <c r="C263" s="194"/>
      <c r="D263" s="194"/>
      <c r="E263" s="194"/>
      <c r="F263" s="194"/>
      <c r="G263" s="194"/>
      <c r="H263" s="194"/>
      <c r="I263" s="194"/>
      <c r="J263" s="194"/>
      <c r="K263" s="194"/>
      <c r="L263" s="194"/>
      <c r="M263" s="194"/>
      <c r="N263" s="194"/>
      <c r="O263" s="194"/>
      <c r="P263" s="194"/>
      <c r="Q263" s="194"/>
      <c r="R263" s="194"/>
      <c r="S263" s="194"/>
      <c r="T263" s="194"/>
      <c r="U263" s="194"/>
      <c r="V263" s="194"/>
      <c r="W263" s="194"/>
      <c r="X263" s="194"/>
      <c r="Y263" s="194"/>
      <c r="Z263" s="194"/>
      <c r="AA263" s="194"/>
      <c r="AB263" s="194"/>
      <c r="AC263" s="194"/>
      <c r="AD263" s="194"/>
      <c r="AE263" s="194"/>
      <c r="AF263" s="194"/>
      <c r="AG263" s="194"/>
      <c r="AH263" s="194"/>
      <c r="AI263" s="194"/>
      <c r="AJ263" s="194"/>
    </row>
    <row r="264" spans="1:36" ht="15.5" x14ac:dyDescent="0.35">
      <c r="A264" s="194"/>
      <c r="B264" s="194"/>
      <c r="C264" s="194"/>
      <c r="D264" s="194"/>
      <c r="E264" s="194"/>
      <c r="F264" s="194"/>
      <c r="G264" s="194"/>
      <c r="H264" s="194"/>
      <c r="I264" s="194"/>
      <c r="J264" s="194"/>
      <c r="K264" s="194"/>
      <c r="L264" s="194"/>
      <c r="M264" s="194"/>
      <c r="N264" s="194"/>
      <c r="O264" s="194"/>
      <c r="P264" s="194"/>
      <c r="Q264" s="194"/>
      <c r="R264" s="194"/>
      <c r="S264" s="194"/>
      <c r="T264" s="194"/>
      <c r="U264" s="194"/>
      <c r="V264" s="194"/>
      <c r="W264" s="194"/>
      <c r="X264" s="194"/>
      <c r="Y264" s="194"/>
      <c r="Z264" s="194"/>
      <c r="AA264" s="194"/>
      <c r="AB264" s="194"/>
      <c r="AC264" s="194"/>
      <c r="AD264" s="194"/>
      <c r="AE264" s="194"/>
      <c r="AF264" s="194"/>
      <c r="AG264" s="194"/>
      <c r="AH264" s="194"/>
      <c r="AI264" s="194"/>
      <c r="AJ264" s="194"/>
    </row>
    <row r="265" spans="1:36" ht="15.5" x14ac:dyDescent="0.35">
      <c r="A265" s="194"/>
      <c r="B265" s="194"/>
      <c r="C265" s="194"/>
      <c r="D265" s="194"/>
      <c r="E265" s="194"/>
      <c r="F265" s="194"/>
      <c r="G265" s="194"/>
      <c r="H265" s="194"/>
      <c r="I265" s="194"/>
      <c r="J265" s="194"/>
      <c r="K265" s="194"/>
      <c r="L265" s="194"/>
      <c r="M265" s="194"/>
      <c r="N265" s="194"/>
      <c r="O265" s="194"/>
      <c r="P265" s="194"/>
      <c r="Q265" s="194"/>
      <c r="R265" s="194"/>
      <c r="S265" s="194"/>
      <c r="T265" s="194"/>
      <c r="U265" s="194"/>
      <c r="V265" s="194"/>
      <c r="W265" s="194"/>
      <c r="X265" s="194"/>
      <c r="Y265" s="194"/>
      <c r="Z265" s="194"/>
      <c r="AA265" s="194"/>
      <c r="AB265" s="194"/>
      <c r="AC265" s="194"/>
      <c r="AD265" s="194"/>
      <c r="AE265" s="194"/>
      <c r="AF265" s="194"/>
      <c r="AG265" s="194"/>
      <c r="AH265" s="194"/>
      <c r="AI265" s="194"/>
      <c r="AJ265" s="194"/>
    </row>
    <row r="266" spans="1:36" ht="15.5" x14ac:dyDescent="0.35">
      <c r="A266" s="194"/>
      <c r="B266" s="194"/>
      <c r="C266" s="194"/>
      <c r="D266" s="194"/>
      <c r="E266" s="194"/>
      <c r="F266" s="194"/>
      <c r="G266" s="194"/>
      <c r="H266" s="194"/>
      <c r="I266" s="194"/>
      <c r="J266" s="194"/>
      <c r="K266" s="194"/>
      <c r="L266" s="194"/>
      <c r="M266" s="194"/>
      <c r="N266" s="194"/>
      <c r="O266" s="194"/>
      <c r="P266" s="194"/>
      <c r="Q266" s="194"/>
      <c r="R266" s="194"/>
      <c r="S266" s="194"/>
      <c r="T266" s="194"/>
      <c r="U266" s="194"/>
      <c r="V266" s="194"/>
      <c r="W266" s="194"/>
      <c r="X266" s="194"/>
      <c r="Y266" s="194"/>
      <c r="Z266" s="194"/>
      <c r="AA266" s="194"/>
      <c r="AB266" s="194"/>
      <c r="AC266" s="194"/>
      <c r="AD266" s="194"/>
      <c r="AE266" s="194"/>
      <c r="AF266" s="194"/>
      <c r="AG266" s="194"/>
      <c r="AH266" s="194"/>
      <c r="AI266" s="194"/>
      <c r="AJ266" s="194"/>
    </row>
    <row r="267" spans="1:36" ht="15.5" x14ac:dyDescent="0.35">
      <c r="A267" s="194"/>
      <c r="B267" s="194"/>
      <c r="C267" s="194"/>
      <c r="D267" s="194"/>
      <c r="E267" s="194"/>
      <c r="F267" s="194"/>
      <c r="G267" s="194"/>
      <c r="H267" s="194"/>
      <c r="I267" s="194"/>
      <c r="J267" s="194"/>
      <c r="K267" s="194"/>
      <c r="L267" s="194"/>
      <c r="M267" s="194"/>
      <c r="N267" s="194"/>
      <c r="O267" s="194"/>
      <c r="P267" s="194"/>
      <c r="Q267" s="194"/>
      <c r="R267" s="194"/>
      <c r="S267" s="194"/>
      <c r="T267" s="194"/>
      <c r="U267" s="194"/>
      <c r="V267" s="194"/>
      <c r="W267" s="194"/>
      <c r="X267" s="194"/>
      <c r="Y267" s="194"/>
      <c r="Z267" s="194"/>
      <c r="AA267" s="194"/>
      <c r="AB267" s="194"/>
      <c r="AC267" s="194"/>
      <c r="AD267" s="194"/>
      <c r="AE267" s="194"/>
      <c r="AF267" s="194"/>
      <c r="AG267" s="194"/>
      <c r="AH267" s="194"/>
      <c r="AI267" s="194"/>
      <c r="AJ267" s="194"/>
    </row>
    <row r="268" spans="1:36" ht="15.5" x14ac:dyDescent="0.35">
      <c r="A268" s="194"/>
      <c r="B268" s="194"/>
      <c r="C268" s="194"/>
      <c r="D268" s="194"/>
      <c r="E268" s="194"/>
      <c r="F268" s="194"/>
      <c r="G268" s="194"/>
      <c r="H268" s="194"/>
      <c r="I268" s="194"/>
      <c r="J268" s="194"/>
      <c r="K268" s="194"/>
      <c r="L268" s="194"/>
      <c r="M268" s="194"/>
      <c r="N268" s="194"/>
      <c r="O268" s="194"/>
      <c r="P268" s="194"/>
      <c r="Q268" s="194"/>
      <c r="R268" s="194"/>
      <c r="S268" s="194"/>
      <c r="T268" s="194"/>
      <c r="U268" s="194"/>
      <c r="V268" s="194"/>
      <c r="W268" s="194"/>
      <c r="X268" s="194"/>
      <c r="Y268" s="194"/>
      <c r="Z268" s="194"/>
      <c r="AA268" s="194"/>
      <c r="AB268" s="194"/>
      <c r="AC268" s="194"/>
      <c r="AD268" s="194"/>
      <c r="AE268" s="194"/>
      <c r="AF268" s="194"/>
      <c r="AG268" s="194"/>
      <c r="AH268" s="194"/>
      <c r="AI268" s="194"/>
      <c r="AJ268" s="194"/>
    </row>
    <row r="269" spans="1:36" ht="15.5" x14ac:dyDescent="0.35">
      <c r="A269" s="194"/>
      <c r="B269" s="194"/>
      <c r="C269" s="194"/>
      <c r="D269" s="194"/>
      <c r="E269" s="194"/>
      <c r="F269" s="194"/>
      <c r="G269" s="194"/>
      <c r="H269" s="194"/>
      <c r="I269" s="194"/>
      <c r="J269" s="194"/>
      <c r="K269" s="194"/>
      <c r="L269" s="194"/>
      <c r="M269" s="194"/>
      <c r="N269" s="194"/>
      <c r="O269" s="194"/>
      <c r="P269" s="194"/>
      <c r="Q269" s="194"/>
      <c r="R269" s="194"/>
      <c r="S269" s="194"/>
      <c r="T269" s="194"/>
      <c r="U269" s="194"/>
      <c r="V269" s="194"/>
      <c r="W269" s="194"/>
      <c r="X269" s="194"/>
      <c r="Y269" s="194"/>
      <c r="Z269" s="194"/>
      <c r="AA269" s="194"/>
      <c r="AB269" s="194"/>
      <c r="AC269" s="194"/>
      <c r="AD269" s="194"/>
      <c r="AE269" s="194"/>
      <c r="AF269" s="194"/>
      <c r="AG269" s="194"/>
      <c r="AH269" s="194"/>
      <c r="AI269" s="194"/>
      <c r="AJ269" s="194"/>
    </row>
    <row r="270" spans="1:36" ht="15.5" x14ac:dyDescent="0.35">
      <c r="A270" s="194"/>
      <c r="B270" s="194"/>
      <c r="C270" s="194"/>
      <c r="D270" s="194"/>
      <c r="E270" s="194"/>
      <c r="F270" s="194"/>
      <c r="G270" s="194"/>
      <c r="H270" s="194"/>
      <c r="I270" s="194"/>
      <c r="J270" s="194"/>
      <c r="K270" s="194"/>
      <c r="L270" s="194"/>
      <c r="M270" s="194"/>
      <c r="N270" s="194"/>
      <c r="O270" s="194"/>
      <c r="P270" s="194"/>
      <c r="Q270" s="194"/>
      <c r="R270" s="194"/>
      <c r="S270" s="194"/>
      <c r="T270" s="194"/>
      <c r="U270" s="194"/>
      <c r="V270" s="194"/>
      <c r="W270" s="194"/>
      <c r="X270" s="194"/>
      <c r="Y270" s="194"/>
      <c r="Z270" s="194"/>
      <c r="AA270" s="194"/>
      <c r="AB270" s="194"/>
      <c r="AC270" s="194"/>
      <c r="AD270" s="194"/>
      <c r="AE270" s="194"/>
      <c r="AF270" s="194"/>
      <c r="AG270" s="194"/>
      <c r="AH270" s="194"/>
      <c r="AI270" s="194"/>
      <c r="AJ270" s="194"/>
    </row>
    <row r="271" spans="1:36" ht="15.5" x14ac:dyDescent="0.35">
      <c r="A271" s="194"/>
      <c r="B271" s="194"/>
      <c r="C271" s="194"/>
      <c r="D271" s="194"/>
      <c r="E271" s="194"/>
      <c r="F271" s="194"/>
      <c r="G271" s="194"/>
      <c r="H271" s="194"/>
      <c r="I271" s="194"/>
      <c r="J271" s="194"/>
      <c r="K271" s="194"/>
      <c r="L271" s="194"/>
      <c r="M271" s="194"/>
      <c r="N271" s="194"/>
      <c r="O271" s="194"/>
      <c r="P271" s="194"/>
      <c r="Q271" s="194"/>
      <c r="R271" s="194"/>
      <c r="S271" s="194"/>
      <c r="T271" s="194"/>
      <c r="U271" s="194"/>
      <c r="V271" s="194"/>
      <c r="W271" s="194"/>
      <c r="X271" s="194"/>
      <c r="Y271" s="194"/>
      <c r="Z271" s="194"/>
      <c r="AA271" s="194"/>
      <c r="AB271" s="194"/>
      <c r="AC271" s="194"/>
      <c r="AD271" s="194"/>
      <c r="AE271" s="194"/>
      <c r="AF271" s="194"/>
      <c r="AG271" s="194"/>
      <c r="AH271" s="194"/>
      <c r="AI271" s="194"/>
      <c r="AJ271" s="194"/>
    </row>
    <row r="272" spans="1:36" ht="15.5" x14ac:dyDescent="0.35">
      <c r="A272" s="194"/>
      <c r="B272" s="194"/>
      <c r="C272" s="194"/>
      <c r="D272" s="194"/>
      <c r="E272" s="194"/>
      <c r="F272" s="194"/>
      <c r="G272" s="194"/>
      <c r="H272" s="194"/>
      <c r="I272" s="194"/>
      <c r="J272" s="194"/>
      <c r="K272" s="194"/>
      <c r="L272" s="194"/>
      <c r="M272" s="194"/>
      <c r="N272" s="194"/>
      <c r="O272" s="194"/>
      <c r="P272" s="194"/>
      <c r="Q272" s="194"/>
      <c r="R272" s="194"/>
      <c r="S272" s="194"/>
      <c r="T272" s="194"/>
      <c r="U272" s="194"/>
      <c r="V272" s="194"/>
      <c r="W272" s="194"/>
      <c r="X272" s="194"/>
      <c r="Y272" s="194"/>
      <c r="Z272" s="194"/>
      <c r="AA272" s="194"/>
      <c r="AB272" s="194"/>
      <c r="AC272" s="194"/>
      <c r="AD272" s="194"/>
      <c r="AE272" s="194"/>
      <c r="AF272" s="194"/>
      <c r="AG272" s="194"/>
      <c r="AH272" s="194"/>
      <c r="AI272" s="194"/>
      <c r="AJ272" s="194"/>
    </row>
    <row r="273" spans="1:36" ht="15.5" x14ac:dyDescent="0.35">
      <c r="A273" s="194"/>
      <c r="B273" s="194"/>
      <c r="C273" s="194"/>
      <c r="D273" s="194"/>
      <c r="E273" s="194"/>
      <c r="F273" s="194"/>
      <c r="G273" s="194"/>
      <c r="H273" s="194"/>
      <c r="I273" s="194"/>
      <c r="J273" s="194"/>
      <c r="K273" s="194"/>
      <c r="L273" s="194"/>
      <c r="M273" s="194"/>
      <c r="N273" s="194"/>
      <c r="O273" s="194"/>
      <c r="P273" s="194"/>
      <c r="Q273" s="194"/>
      <c r="R273" s="194"/>
      <c r="S273" s="194"/>
      <c r="T273" s="194"/>
      <c r="U273" s="194"/>
      <c r="V273" s="194"/>
      <c r="W273" s="194"/>
      <c r="X273" s="194"/>
      <c r="Y273" s="194"/>
      <c r="Z273" s="194"/>
      <c r="AA273" s="194"/>
      <c r="AB273" s="194"/>
      <c r="AC273" s="194"/>
      <c r="AD273" s="194"/>
      <c r="AE273" s="194"/>
      <c r="AF273" s="194"/>
      <c r="AG273" s="194"/>
      <c r="AH273" s="194"/>
      <c r="AI273" s="194"/>
      <c r="AJ273" s="194"/>
    </row>
    <row r="274" spans="1:36" ht="15.5" x14ac:dyDescent="0.35">
      <c r="A274" s="194"/>
      <c r="B274" s="194"/>
      <c r="C274" s="194"/>
      <c r="D274" s="194"/>
      <c r="E274" s="194"/>
      <c r="F274" s="194"/>
      <c r="G274" s="194"/>
      <c r="H274" s="194"/>
      <c r="I274" s="194"/>
      <c r="J274" s="194"/>
      <c r="K274" s="194"/>
      <c r="L274" s="194"/>
      <c r="M274" s="194"/>
      <c r="N274" s="194"/>
      <c r="O274" s="194"/>
      <c r="P274" s="194"/>
      <c r="Q274" s="194"/>
      <c r="R274" s="194"/>
      <c r="S274" s="194"/>
      <c r="T274" s="194"/>
      <c r="U274" s="194"/>
      <c r="V274" s="194"/>
      <c r="W274" s="194"/>
      <c r="X274" s="194"/>
      <c r="Y274" s="194"/>
      <c r="Z274" s="194"/>
      <c r="AA274" s="194"/>
      <c r="AB274" s="194"/>
      <c r="AC274" s="194"/>
      <c r="AD274" s="194"/>
      <c r="AE274" s="194"/>
      <c r="AF274" s="194"/>
      <c r="AG274" s="194"/>
      <c r="AH274" s="194"/>
      <c r="AI274" s="194"/>
      <c r="AJ274" s="194"/>
    </row>
    <row r="275" spans="1:36" ht="15.5" x14ac:dyDescent="0.35">
      <c r="A275" s="194"/>
      <c r="B275" s="194"/>
      <c r="C275" s="194"/>
      <c r="D275" s="194"/>
      <c r="E275" s="194"/>
      <c r="F275" s="194"/>
      <c r="G275" s="194"/>
      <c r="H275" s="194"/>
      <c r="I275" s="194"/>
      <c r="J275" s="194"/>
      <c r="K275" s="194"/>
      <c r="L275" s="194"/>
      <c r="M275" s="194"/>
      <c r="N275" s="194"/>
      <c r="O275" s="194"/>
      <c r="P275" s="194"/>
      <c r="Q275" s="194"/>
      <c r="R275" s="194"/>
      <c r="S275" s="194"/>
      <c r="T275" s="194"/>
      <c r="U275" s="194"/>
      <c r="V275" s="194"/>
      <c r="W275" s="194"/>
      <c r="X275" s="194"/>
      <c r="Y275" s="194"/>
      <c r="Z275" s="194"/>
      <c r="AA275" s="194"/>
      <c r="AB275" s="194"/>
      <c r="AC275" s="194"/>
      <c r="AD275" s="194"/>
      <c r="AE275" s="194"/>
      <c r="AF275" s="194"/>
      <c r="AG275" s="194"/>
      <c r="AH275" s="194"/>
      <c r="AI275" s="194"/>
      <c r="AJ275" s="194"/>
    </row>
    <row r="276" spans="1:36" ht="15.5" x14ac:dyDescent="0.35">
      <c r="A276" s="194"/>
      <c r="B276" s="194"/>
      <c r="C276" s="194"/>
      <c r="D276" s="194"/>
      <c r="E276" s="194"/>
      <c r="F276" s="194"/>
      <c r="G276" s="194"/>
      <c r="H276" s="194"/>
      <c r="I276" s="194"/>
      <c r="J276" s="194"/>
      <c r="K276" s="194"/>
      <c r="L276" s="194"/>
      <c r="M276" s="194"/>
      <c r="N276" s="194"/>
      <c r="O276" s="194"/>
      <c r="P276" s="194"/>
      <c r="Q276" s="194"/>
      <c r="R276" s="194"/>
      <c r="S276" s="194"/>
      <c r="T276" s="194"/>
      <c r="U276" s="194"/>
      <c r="V276" s="194"/>
      <c r="W276" s="194"/>
      <c r="X276" s="194"/>
      <c r="Y276" s="194"/>
      <c r="Z276" s="194"/>
      <c r="AA276" s="194"/>
      <c r="AB276" s="194"/>
      <c r="AC276" s="194"/>
      <c r="AD276" s="194"/>
      <c r="AE276" s="194"/>
      <c r="AF276" s="194"/>
      <c r="AG276" s="194"/>
      <c r="AH276" s="194"/>
      <c r="AI276" s="194"/>
      <c r="AJ276" s="194"/>
    </row>
    <row r="277" spans="1:36" ht="15.5" x14ac:dyDescent="0.35">
      <c r="A277" s="194"/>
      <c r="B277" s="194"/>
      <c r="C277" s="194"/>
      <c r="D277" s="194"/>
      <c r="E277" s="194"/>
      <c r="F277" s="194"/>
      <c r="G277" s="194"/>
      <c r="H277" s="194"/>
      <c r="I277" s="194"/>
      <c r="J277" s="194"/>
      <c r="K277" s="194"/>
      <c r="L277" s="194"/>
      <c r="M277" s="194"/>
      <c r="N277" s="194"/>
      <c r="O277" s="194"/>
      <c r="P277" s="194"/>
      <c r="Q277" s="194"/>
      <c r="R277" s="194"/>
      <c r="S277" s="194"/>
      <c r="T277" s="194"/>
      <c r="U277" s="194"/>
      <c r="V277" s="194"/>
      <c r="W277" s="194"/>
      <c r="X277" s="194"/>
      <c r="Y277" s="194"/>
      <c r="Z277" s="194"/>
      <c r="AA277" s="194"/>
      <c r="AB277" s="194"/>
      <c r="AC277" s="194"/>
      <c r="AD277" s="194"/>
      <c r="AE277" s="194"/>
      <c r="AF277" s="194"/>
      <c r="AG277" s="194"/>
      <c r="AH277" s="194"/>
      <c r="AI277" s="194"/>
      <c r="AJ277" s="194"/>
    </row>
    <row r="278" spans="1:36" ht="15.5" x14ac:dyDescent="0.35">
      <c r="A278" s="194"/>
      <c r="B278" s="194"/>
      <c r="C278" s="194"/>
      <c r="D278" s="194"/>
      <c r="E278" s="194"/>
      <c r="F278" s="194"/>
      <c r="G278" s="194"/>
      <c r="H278" s="194"/>
      <c r="I278" s="194"/>
      <c r="J278" s="194"/>
      <c r="K278" s="194"/>
      <c r="L278" s="194"/>
      <c r="M278" s="194"/>
      <c r="N278" s="194"/>
      <c r="O278" s="194"/>
      <c r="P278" s="194"/>
      <c r="Q278" s="194"/>
      <c r="R278" s="194"/>
      <c r="S278" s="194"/>
      <c r="T278" s="194"/>
      <c r="U278" s="194"/>
      <c r="V278" s="194"/>
      <c r="W278" s="194"/>
      <c r="X278" s="194"/>
      <c r="Y278" s="194"/>
      <c r="Z278" s="194"/>
      <c r="AA278" s="194"/>
      <c r="AB278" s="194"/>
      <c r="AC278" s="194"/>
      <c r="AD278" s="194"/>
      <c r="AE278" s="194"/>
      <c r="AF278" s="194"/>
      <c r="AG278" s="194"/>
      <c r="AH278" s="194"/>
      <c r="AI278" s="194"/>
      <c r="AJ278" s="194"/>
    </row>
    <row r="279" spans="1:36" ht="15.5" x14ac:dyDescent="0.35">
      <c r="A279" s="194"/>
      <c r="B279" s="194"/>
      <c r="C279" s="194"/>
      <c r="D279" s="194"/>
      <c r="E279" s="194"/>
      <c r="F279" s="194"/>
      <c r="G279" s="194"/>
      <c r="H279" s="194"/>
      <c r="I279" s="194"/>
      <c r="J279" s="194"/>
      <c r="K279" s="194"/>
      <c r="L279" s="194"/>
      <c r="M279" s="194"/>
      <c r="N279" s="194"/>
      <c r="O279" s="194"/>
      <c r="P279" s="194"/>
      <c r="Q279" s="194"/>
      <c r="R279" s="194"/>
      <c r="S279" s="194"/>
      <c r="T279" s="194"/>
      <c r="U279" s="194"/>
      <c r="V279" s="194"/>
      <c r="W279" s="194"/>
      <c r="X279" s="194"/>
      <c r="Y279" s="194"/>
      <c r="Z279" s="194"/>
      <c r="AA279" s="194"/>
      <c r="AB279" s="194"/>
      <c r="AC279" s="194"/>
      <c r="AD279" s="194"/>
      <c r="AE279" s="194"/>
      <c r="AF279" s="194"/>
      <c r="AG279" s="194"/>
      <c r="AH279" s="194"/>
      <c r="AI279" s="194"/>
      <c r="AJ279" s="194"/>
    </row>
    <row r="280" spans="1:36" ht="15.5" x14ac:dyDescent="0.35">
      <c r="A280" s="194"/>
      <c r="B280" s="194"/>
      <c r="C280" s="194"/>
      <c r="D280" s="194"/>
      <c r="E280" s="194"/>
      <c r="F280" s="194"/>
      <c r="G280" s="194"/>
      <c r="H280" s="194"/>
      <c r="I280" s="194"/>
      <c r="J280" s="194"/>
      <c r="K280" s="194"/>
      <c r="L280" s="194"/>
      <c r="M280" s="194"/>
      <c r="N280" s="194"/>
      <c r="O280" s="194"/>
      <c r="P280" s="194"/>
      <c r="Q280" s="194"/>
      <c r="R280" s="194"/>
      <c r="S280" s="194"/>
      <c r="T280" s="194"/>
      <c r="U280" s="194"/>
      <c r="V280" s="194"/>
      <c r="W280" s="194"/>
      <c r="X280" s="194"/>
      <c r="Y280" s="194"/>
      <c r="Z280" s="194"/>
      <c r="AA280" s="194"/>
      <c r="AB280" s="194"/>
      <c r="AC280" s="194"/>
      <c r="AD280" s="194"/>
      <c r="AE280" s="194"/>
      <c r="AF280" s="194"/>
      <c r="AG280" s="194"/>
      <c r="AH280" s="194"/>
      <c r="AI280" s="194"/>
      <c r="AJ280" s="194"/>
    </row>
    <row r="281" spans="1:36" ht="15.5" x14ac:dyDescent="0.35">
      <c r="A281" s="194"/>
      <c r="B281" s="194"/>
      <c r="C281" s="194"/>
      <c r="D281" s="194"/>
      <c r="E281" s="194"/>
      <c r="F281" s="194"/>
      <c r="G281" s="194"/>
      <c r="H281" s="194"/>
      <c r="I281" s="194"/>
      <c r="J281" s="194"/>
      <c r="K281" s="194"/>
      <c r="L281" s="194"/>
      <c r="M281" s="194"/>
      <c r="N281" s="194"/>
      <c r="O281" s="194"/>
      <c r="P281" s="194"/>
      <c r="Q281" s="194"/>
      <c r="R281" s="194"/>
      <c r="S281" s="194"/>
      <c r="T281" s="194"/>
      <c r="U281" s="194"/>
      <c r="V281" s="194"/>
      <c r="W281" s="194"/>
      <c r="X281" s="194"/>
      <c r="Y281" s="194"/>
      <c r="Z281" s="194"/>
      <c r="AA281" s="194"/>
      <c r="AB281" s="194"/>
      <c r="AC281" s="194"/>
      <c r="AD281" s="194"/>
      <c r="AE281" s="194"/>
      <c r="AF281" s="194"/>
      <c r="AG281" s="194"/>
      <c r="AH281" s="194"/>
      <c r="AI281" s="194"/>
      <c r="AJ281" s="194"/>
    </row>
    <row r="282" spans="1:36" ht="15.5" x14ac:dyDescent="0.35">
      <c r="A282" s="194"/>
      <c r="B282" s="194"/>
      <c r="C282" s="194"/>
      <c r="D282" s="194"/>
      <c r="E282" s="194"/>
      <c r="F282" s="194"/>
      <c r="G282" s="194"/>
      <c r="H282" s="194"/>
      <c r="I282" s="194"/>
      <c r="J282" s="194"/>
      <c r="K282" s="194"/>
      <c r="L282" s="194"/>
      <c r="M282" s="194"/>
      <c r="N282" s="194"/>
      <c r="O282" s="194"/>
      <c r="P282" s="194"/>
      <c r="Q282" s="194"/>
      <c r="R282" s="194"/>
      <c r="S282" s="194"/>
      <c r="T282" s="194"/>
      <c r="U282" s="194"/>
      <c r="V282" s="194"/>
      <c r="W282" s="194"/>
      <c r="X282" s="194"/>
      <c r="Y282" s="194"/>
      <c r="Z282" s="194"/>
      <c r="AA282" s="194"/>
      <c r="AB282" s="194"/>
      <c r="AC282" s="194"/>
      <c r="AD282" s="194"/>
      <c r="AE282" s="194"/>
      <c r="AF282" s="194"/>
      <c r="AG282" s="194"/>
      <c r="AH282" s="194"/>
      <c r="AI282" s="194"/>
      <c r="AJ282" s="194"/>
    </row>
    <row r="283" spans="1:36" ht="15.5" x14ac:dyDescent="0.35">
      <c r="A283" s="194"/>
      <c r="B283" s="194"/>
      <c r="C283" s="194"/>
      <c r="D283" s="194"/>
      <c r="E283" s="194"/>
      <c r="F283" s="194"/>
      <c r="G283" s="194"/>
      <c r="H283" s="194"/>
      <c r="I283" s="194"/>
      <c r="J283" s="194"/>
      <c r="K283" s="194"/>
      <c r="L283" s="194"/>
      <c r="M283" s="194"/>
      <c r="N283" s="194"/>
      <c r="O283" s="194"/>
      <c r="P283" s="194"/>
      <c r="Q283" s="194"/>
      <c r="R283" s="194"/>
      <c r="S283" s="194"/>
      <c r="T283" s="194"/>
      <c r="U283" s="194"/>
      <c r="V283" s="194"/>
      <c r="W283" s="194"/>
      <c r="X283" s="194"/>
      <c r="Y283" s="194"/>
      <c r="Z283" s="194"/>
      <c r="AA283" s="194"/>
      <c r="AB283" s="194"/>
      <c r="AC283" s="194"/>
      <c r="AD283" s="194"/>
      <c r="AE283" s="194"/>
      <c r="AF283" s="194"/>
      <c r="AG283" s="194"/>
      <c r="AH283" s="194"/>
      <c r="AI283" s="194"/>
      <c r="AJ283" s="194"/>
    </row>
    <row r="284" spans="1:36" ht="15.5" x14ac:dyDescent="0.35">
      <c r="A284" s="194"/>
      <c r="B284" s="194"/>
      <c r="C284" s="194"/>
      <c r="D284" s="194"/>
      <c r="E284" s="194"/>
      <c r="F284" s="194"/>
      <c r="G284" s="194"/>
      <c r="H284" s="194"/>
      <c r="I284" s="194"/>
      <c r="J284" s="194"/>
      <c r="K284" s="194"/>
      <c r="L284" s="194"/>
      <c r="M284" s="194"/>
      <c r="N284" s="194"/>
      <c r="O284" s="194"/>
      <c r="P284" s="194"/>
      <c r="Q284" s="194"/>
      <c r="R284" s="194"/>
      <c r="S284" s="194"/>
      <c r="T284" s="194"/>
      <c r="U284" s="194"/>
      <c r="V284" s="194"/>
      <c r="W284" s="194"/>
      <c r="X284" s="194"/>
      <c r="Y284" s="194"/>
      <c r="Z284" s="194"/>
      <c r="AA284" s="194"/>
      <c r="AB284" s="194"/>
      <c r="AC284" s="194"/>
      <c r="AD284" s="194"/>
      <c r="AE284" s="194"/>
      <c r="AF284" s="194"/>
      <c r="AG284" s="194"/>
      <c r="AH284" s="194"/>
      <c r="AI284" s="194"/>
      <c r="AJ284" s="194"/>
    </row>
    <row r="285" spans="1:36" ht="15.5" x14ac:dyDescent="0.35">
      <c r="A285" s="194"/>
      <c r="B285" s="194"/>
      <c r="C285" s="194"/>
      <c r="D285" s="194"/>
      <c r="E285" s="194"/>
      <c r="F285" s="194"/>
      <c r="G285" s="194"/>
      <c r="H285" s="194"/>
      <c r="I285" s="194"/>
      <c r="J285" s="194"/>
      <c r="K285" s="194"/>
      <c r="L285" s="194"/>
      <c r="M285" s="194"/>
      <c r="N285" s="194"/>
      <c r="O285" s="194"/>
      <c r="P285" s="194"/>
      <c r="Q285" s="194"/>
      <c r="R285" s="194"/>
      <c r="S285" s="194"/>
      <c r="T285" s="194"/>
      <c r="U285" s="194"/>
      <c r="V285" s="194"/>
      <c r="W285" s="194"/>
      <c r="X285" s="194"/>
      <c r="Y285" s="194"/>
      <c r="Z285" s="194"/>
      <c r="AA285" s="194"/>
      <c r="AB285" s="194"/>
      <c r="AC285" s="194"/>
      <c r="AD285" s="194"/>
      <c r="AE285" s="194"/>
      <c r="AF285" s="194"/>
      <c r="AG285" s="194"/>
      <c r="AH285" s="194"/>
      <c r="AI285" s="194"/>
      <c r="AJ285" s="194"/>
    </row>
    <row r="286" spans="1:36" ht="15.5" x14ac:dyDescent="0.35">
      <c r="A286" s="194"/>
      <c r="B286" s="194"/>
      <c r="C286" s="194"/>
      <c r="D286" s="194"/>
      <c r="E286" s="194"/>
      <c r="F286" s="194"/>
      <c r="G286" s="194"/>
      <c r="H286" s="194"/>
      <c r="I286" s="194"/>
      <c r="J286" s="194"/>
      <c r="K286" s="194"/>
      <c r="L286" s="194"/>
      <c r="M286" s="194"/>
      <c r="N286" s="194"/>
      <c r="O286" s="194"/>
      <c r="P286" s="194"/>
      <c r="Q286" s="194"/>
      <c r="R286" s="194"/>
      <c r="S286" s="194"/>
      <c r="T286" s="194"/>
      <c r="U286" s="194"/>
      <c r="V286" s="194"/>
      <c r="W286" s="194"/>
      <c r="X286" s="194"/>
      <c r="Y286" s="194"/>
      <c r="Z286" s="194"/>
      <c r="AA286" s="194"/>
      <c r="AB286" s="194"/>
      <c r="AC286" s="194"/>
      <c r="AD286" s="194"/>
      <c r="AE286" s="194"/>
      <c r="AF286" s="194"/>
      <c r="AG286" s="194"/>
      <c r="AH286" s="194"/>
      <c r="AI286" s="194"/>
      <c r="AJ286" s="194"/>
    </row>
    <row r="287" spans="1:36" ht="15.5" x14ac:dyDescent="0.35">
      <c r="A287" s="194"/>
      <c r="B287" s="194"/>
      <c r="C287" s="194"/>
      <c r="D287" s="194"/>
      <c r="E287" s="194"/>
      <c r="F287" s="194"/>
      <c r="G287" s="194"/>
      <c r="H287" s="194"/>
      <c r="I287" s="194"/>
      <c r="J287" s="194"/>
      <c r="K287" s="194"/>
      <c r="L287" s="194"/>
      <c r="M287" s="194"/>
      <c r="N287" s="194"/>
      <c r="O287" s="194"/>
      <c r="P287" s="194"/>
      <c r="Q287" s="194"/>
      <c r="R287" s="194"/>
      <c r="S287" s="194"/>
      <c r="T287" s="194"/>
      <c r="U287" s="194"/>
      <c r="V287" s="194"/>
      <c r="W287" s="194"/>
      <c r="X287" s="194"/>
      <c r="Y287" s="194"/>
      <c r="Z287" s="194"/>
      <c r="AA287" s="194"/>
      <c r="AB287" s="194"/>
      <c r="AC287" s="194"/>
      <c r="AD287" s="194"/>
      <c r="AE287" s="194"/>
      <c r="AF287" s="194"/>
      <c r="AG287" s="194"/>
      <c r="AH287" s="194"/>
      <c r="AI287" s="194"/>
      <c r="AJ287" s="194"/>
    </row>
    <row r="288" spans="1:36" ht="15.5" x14ac:dyDescent="0.35">
      <c r="A288" s="194"/>
      <c r="B288" s="194"/>
      <c r="C288" s="194"/>
      <c r="D288" s="194"/>
      <c r="E288" s="194"/>
      <c r="F288" s="194"/>
      <c r="G288" s="194"/>
      <c r="H288" s="194"/>
      <c r="I288" s="194"/>
      <c r="J288" s="194"/>
      <c r="K288" s="194"/>
      <c r="L288" s="194"/>
      <c r="M288" s="194"/>
      <c r="N288" s="194"/>
      <c r="O288" s="194"/>
      <c r="P288" s="194"/>
      <c r="Q288" s="194"/>
      <c r="R288" s="194"/>
      <c r="S288" s="194"/>
      <c r="T288" s="194"/>
      <c r="U288" s="194"/>
      <c r="V288" s="194"/>
      <c r="W288" s="194"/>
      <c r="X288" s="194"/>
      <c r="Y288" s="194"/>
      <c r="Z288" s="194"/>
      <c r="AA288" s="194"/>
      <c r="AB288" s="194"/>
      <c r="AC288" s="194"/>
      <c r="AD288" s="194"/>
      <c r="AE288" s="194"/>
      <c r="AF288" s="194"/>
      <c r="AG288" s="194"/>
      <c r="AH288" s="194"/>
      <c r="AI288" s="194"/>
      <c r="AJ288" s="194"/>
    </row>
    <row r="289" spans="1:36" ht="15.5" x14ac:dyDescent="0.35">
      <c r="A289" s="194"/>
      <c r="B289" s="194"/>
      <c r="C289" s="194"/>
      <c r="D289" s="194"/>
      <c r="E289" s="194"/>
      <c r="F289" s="194"/>
      <c r="G289" s="194"/>
      <c r="H289" s="194"/>
      <c r="I289" s="194"/>
      <c r="J289" s="194"/>
      <c r="K289" s="194"/>
      <c r="L289" s="194"/>
      <c r="M289" s="194"/>
      <c r="N289" s="194"/>
      <c r="O289" s="194"/>
      <c r="P289" s="194"/>
      <c r="Q289" s="194"/>
      <c r="R289" s="194"/>
      <c r="S289" s="194"/>
      <c r="T289" s="194"/>
      <c r="U289" s="194"/>
      <c r="V289" s="194"/>
      <c r="W289" s="194"/>
      <c r="X289" s="194"/>
      <c r="Y289" s="194"/>
      <c r="Z289" s="194"/>
      <c r="AA289" s="194"/>
      <c r="AB289" s="194"/>
      <c r="AC289" s="194"/>
      <c r="AD289" s="194"/>
      <c r="AE289" s="194"/>
      <c r="AF289" s="194"/>
      <c r="AG289" s="194"/>
      <c r="AH289" s="194"/>
      <c r="AI289" s="194"/>
      <c r="AJ289" s="194"/>
    </row>
    <row r="290" spans="1:36" ht="15.5" x14ac:dyDescent="0.35">
      <c r="A290" s="194"/>
      <c r="B290" s="194"/>
      <c r="C290" s="194"/>
      <c r="D290" s="194"/>
      <c r="E290" s="194"/>
      <c r="F290" s="194"/>
      <c r="G290" s="194"/>
      <c r="H290" s="194"/>
      <c r="I290" s="194"/>
      <c r="J290" s="194"/>
      <c r="K290" s="194"/>
      <c r="L290" s="194"/>
      <c r="M290" s="194"/>
      <c r="N290" s="194"/>
      <c r="O290" s="194"/>
      <c r="P290" s="194"/>
      <c r="Q290" s="194"/>
      <c r="R290" s="194"/>
      <c r="S290" s="194"/>
      <c r="T290" s="194"/>
      <c r="U290" s="194"/>
      <c r="V290" s="194"/>
      <c r="W290" s="194"/>
      <c r="X290" s="194"/>
      <c r="Y290" s="194"/>
      <c r="Z290" s="194"/>
      <c r="AA290" s="194"/>
      <c r="AB290" s="194"/>
      <c r="AC290" s="194"/>
      <c r="AD290" s="194"/>
      <c r="AE290" s="194"/>
      <c r="AF290" s="194"/>
      <c r="AG290" s="194"/>
      <c r="AH290" s="194"/>
      <c r="AI290" s="194"/>
      <c r="AJ290" s="194"/>
    </row>
    <row r="291" spans="1:36" ht="15.5" x14ac:dyDescent="0.35">
      <c r="A291" s="194"/>
      <c r="B291" s="194"/>
      <c r="C291" s="194"/>
      <c r="D291" s="194"/>
      <c r="E291" s="194"/>
      <c r="F291" s="194"/>
      <c r="G291" s="194"/>
      <c r="H291" s="194"/>
      <c r="I291" s="194"/>
      <c r="J291" s="194"/>
      <c r="K291" s="194"/>
      <c r="L291" s="194"/>
      <c r="M291" s="194"/>
      <c r="N291" s="194"/>
      <c r="O291" s="194"/>
      <c r="P291" s="194"/>
      <c r="Q291" s="194"/>
      <c r="R291" s="194"/>
      <c r="S291" s="194"/>
      <c r="T291" s="194"/>
      <c r="U291" s="194"/>
      <c r="V291" s="194"/>
      <c r="W291" s="194"/>
      <c r="X291" s="194"/>
      <c r="Y291" s="194"/>
      <c r="Z291" s="194"/>
      <c r="AA291" s="194"/>
      <c r="AB291" s="194"/>
      <c r="AC291" s="194"/>
      <c r="AD291" s="194"/>
      <c r="AE291" s="194"/>
      <c r="AF291" s="194"/>
      <c r="AG291" s="194"/>
      <c r="AH291" s="194"/>
      <c r="AI291" s="194"/>
      <c r="AJ291" s="194"/>
    </row>
    <row r="292" spans="1:36" ht="15.5" x14ac:dyDescent="0.35">
      <c r="A292" s="194"/>
      <c r="B292" s="194"/>
      <c r="C292" s="194"/>
      <c r="D292" s="194"/>
      <c r="E292" s="194"/>
      <c r="F292" s="194"/>
      <c r="G292" s="194"/>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row>
    <row r="293" spans="1:36" ht="15.5" x14ac:dyDescent="0.35">
      <c r="A293" s="194"/>
      <c r="B293" s="194"/>
      <c r="C293" s="194"/>
      <c r="D293" s="194"/>
      <c r="E293" s="194"/>
      <c r="F293" s="194"/>
      <c r="G293" s="194"/>
      <c r="H293" s="194"/>
      <c r="I293" s="194"/>
      <c r="J293" s="194"/>
      <c r="K293" s="194"/>
      <c r="L293" s="194"/>
      <c r="M293" s="194"/>
      <c r="N293" s="194"/>
      <c r="O293" s="194"/>
      <c r="P293" s="194"/>
      <c r="Q293" s="194"/>
      <c r="R293" s="194"/>
      <c r="S293" s="194"/>
      <c r="T293" s="194"/>
      <c r="U293" s="194"/>
      <c r="V293" s="194"/>
      <c r="W293" s="194"/>
      <c r="X293" s="194"/>
      <c r="Y293" s="194"/>
      <c r="Z293" s="194"/>
      <c r="AA293" s="194"/>
      <c r="AB293" s="194"/>
      <c r="AC293" s="194"/>
      <c r="AD293" s="194"/>
      <c r="AE293" s="194"/>
      <c r="AF293" s="194"/>
      <c r="AG293" s="194"/>
      <c r="AH293" s="194"/>
      <c r="AI293" s="194"/>
      <c r="AJ293" s="194"/>
    </row>
    <row r="294" spans="1:36" ht="15.5" x14ac:dyDescent="0.35">
      <c r="A294" s="194"/>
      <c r="B294" s="194"/>
      <c r="C294" s="194"/>
      <c r="D294" s="194"/>
      <c r="E294" s="194"/>
      <c r="F294" s="194"/>
      <c r="G294" s="194"/>
      <c r="H294" s="194"/>
      <c r="I294" s="194"/>
      <c r="J294" s="194"/>
      <c r="K294" s="194"/>
      <c r="L294" s="194"/>
      <c r="M294" s="194"/>
      <c r="N294" s="194"/>
      <c r="O294" s="194"/>
      <c r="P294" s="194"/>
      <c r="Q294" s="194"/>
      <c r="R294" s="194"/>
      <c r="S294" s="194"/>
      <c r="T294" s="194"/>
      <c r="U294" s="194"/>
      <c r="V294" s="194"/>
      <c r="W294" s="194"/>
      <c r="X294" s="194"/>
      <c r="Y294" s="194"/>
      <c r="Z294" s="194"/>
      <c r="AA294" s="194"/>
      <c r="AB294" s="194"/>
      <c r="AC294" s="194"/>
      <c r="AD294" s="194"/>
      <c r="AE294" s="194"/>
      <c r="AF294" s="194"/>
      <c r="AG294" s="194"/>
      <c r="AH294" s="194"/>
      <c r="AI294" s="194"/>
      <c r="AJ294" s="194"/>
    </row>
    <row r="295" spans="1:36" ht="15.5" x14ac:dyDescent="0.35">
      <c r="A295" s="194"/>
      <c r="B295" s="194"/>
      <c r="C295" s="194"/>
      <c r="D295" s="194"/>
      <c r="E295" s="194"/>
      <c r="F295" s="194"/>
      <c r="G295" s="194"/>
      <c r="H295" s="194"/>
      <c r="I295" s="194"/>
      <c r="J295" s="194"/>
      <c r="K295" s="194"/>
      <c r="L295" s="194"/>
      <c r="M295" s="194"/>
      <c r="N295" s="194"/>
      <c r="O295" s="194"/>
      <c r="P295" s="194"/>
      <c r="Q295" s="194"/>
      <c r="R295" s="194"/>
      <c r="S295" s="194"/>
      <c r="T295" s="194"/>
      <c r="U295" s="194"/>
      <c r="V295" s="194"/>
      <c r="W295" s="194"/>
      <c r="X295" s="194"/>
      <c r="Y295" s="194"/>
      <c r="Z295" s="194"/>
      <c r="AA295" s="194"/>
      <c r="AB295" s="194"/>
      <c r="AC295" s="194"/>
      <c r="AD295" s="194"/>
      <c r="AE295" s="194"/>
      <c r="AF295" s="194"/>
      <c r="AG295" s="194"/>
      <c r="AH295" s="194"/>
      <c r="AI295" s="194"/>
      <c r="AJ295" s="194"/>
    </row>
    <row r="296" spans="1:36" ht="15.5" x14ac:dyDescent="0.35">
      <c r="A296" s="194"/>
      <c r="B296" s="194"/>
      <c r="C296" s="194"/>
      <c r="D296" s="194"/>
      <c r="E296" s="194"/>
      <c r="F296" s="194"/>
      <c r="G296" s="194"/>
      <c r="H296" s="194"/>
      <c r="I296" s="194"/>
      <c r="J296" s="194"/>
      <c r="K296" s="194"/>
      <c r="L296" s="194"/>
      <c r="M296" s="194"/>
      <c r="N296" s="194"/>
      <c r="O296" s="194"/>
      <c r="P296" s="194"/>
      <c r="Q296" s="194"/>
      <c r="R296" s="194"/>
      <c r="S296" s="194"/>
      <c r="T296" s="194"/>
      <c r="U296" s="194"/>
      <c r="V296" s="194"/>
      <c r="W296" s="194"/>
      <c r="X296" s="194"/>
      <c r="Y296" s="194"/>
      <c r="Z296" s="194"/>
      <c r="AA296" s="194"/>
      <c r="AB296" s="194"/>
      <c r="AC296" s="194"/>
      <c r="AD296" s="194"/>
      <c r="AE296" s="194"/>
      <c r="AF296" s="194"/>
      <c r="AG296" s="194"/>
      <c r="AH296" s="194"/>
      <c r="AI296" s="194"/>
      <c r="AJ296" s="194"/>
    </row>
    <row r="297" spans="1:36" ht="15.5" x14ac:dyDescent="0.35">
      <c r="A297" s="194"/>
      <c r="B297" s="194"/>
      <c r="C297" s="194"/>
      <c r="D297" s="194"/>
      <c r="E297" s="194"/>
      <c r="F297" s="194"/>
      <c r="G297" s="194"/>
      <c r="H297" s="194"/>
      <c r="I297" s="194"/>
      <c r="J297" s="194"/>
      <c r="K297" s="194"/>
      <c r="L297" s="194"/>
      <c r="M297" s="194"/>
      <c r="N297" s="194"/>
      <c r="O297" s="194"/>
      <c r="P297" s="194"/>
      <c r="Q297" s="194"/>
      <c r="R297" s="194"/>
      <c r="S297" s="194"/>
      <c r="T297" s="194"/>
      <c r="U297" s="194"/>
      <c r="V297" s="194"/>
      <c r="W297" s="194"/>
      <c r="X297" s="194"/>
      <c r="Y297" s="194"/>
      <c r="Z297" s="194"/>
      <c r="AA297" s="194"/>
      <c r="AB297" s="194"/>
      <c r="AC297" s="194"/>
      <c r="AD297" s="194"/>
      <c r="AE297" s="194"/>
      <c r="AF297" s="194"/>
      <c r="AG297" s="194"/>
      <c r="AH297" s="194"/>
      <c r="AI297" s="194"/>
      <c r="AJ297" s="194"/>
    </row>
    <row r="298" spans="1:36" ht="15.5" x14ac:dyDescent="0.35">
      <c r="A298" s="194"/>
      <c r="B298" s="194"/>
      <c r="C298" s="194"/>
      <c r="D298" s="194"/>
      <c r="E298" s="194"/>
      <c r="F298" s="194"/>
      <c r="G298" s="194"/>
      <c r="H298" s="194"/>
      <c r="I298" s="194"/>
      <c r="J298" s="194"/>
      <c r="K298" s="194"/>
      <c r="L298" s="194"/>
      <c r="M298" s="194"/>
      <c r="N298" s="194"/>
      <c r="O298" s="194"/>
      <c r="P298" s="194"/>
      <c r="Q298" s="194"/>
      <c r="R298" s="194"/>
      <c r="S298" s="194"/>
      <c r="T298" s="194"/>
      <c r="U298" s="194"/>
      <c r="V298" s="194"/>
      <c r="W298" s="194"/>
      <c r="X298" s="194"/>
      <c r="Y298" s="194"/>
      <c r="Z298" s="194"/>
      <c r="AA298" s="194"/>
      <c r="AB298" s="194"/>
      <c r="AC298" s="194"/>
      <c r="AD298" s="194"/>
      <c r="AE298" s="194"/>
      <c r="AF298" s="194"/>
      <c r="AG298" s="194"/>
      <c r="AH298" s="194"/>
      <c r="AI298" s="194"/>
      <c r="AJ298" s="194"/>
    </row>
    <row r="299" spans="1:36" ht="15.5" x14ac:dyDescent="0.35">
      <c r="A299" s="194"/>
      <c r="B299" s="194"/>
      <c r="C299" s="194"/>
      <c r="D299" s="194"/>
      <c r="E299" s="194"/>
      <c r="F299" s="194"/>
      <c r="G299" s="194"/>
      <c r="H299" s="194"/>
      <c r="I299" s="194"/>
      <c r="J299" s="194"/>
      <c r="K299" s="194"/>
      <c r="L299" s="194"/>
      <c r="M299" s="194"/>
      <c r="N299" s="194"/>
      <c r="O299" s="194"/>
      <c r="P299" s="194"/>
      <c r="Q299" s="194"/>
      <c r="R299" s="194"/>
      <c r="S299" s="194"/>
      <c r="T299" s="194"/>
      <c r="U299" s="194"/>
      <c r="V299" s="194"/>
      <c r="W299" s="194"/>
      <c r="X299" s="194"/>
      <c r="Y299" s="194"/>
      <c r="Z299" s="194"/>
      <c r="AA299" s="194"/>
      <c r="AB299" s="194"/>
      <c r="AC299" s="194"/>
      <c r="AD299" s="194"/>
      <c r="AE299" s="194"/>
      <c r="AF299" s="194"/>
      <c r="AG299" s="194"/>
      <c r="AH299" s="194"/>
      <c r="AI299" s="194"/>
      <c r="AJ299" s="194"/>
    </row>
    <row r="300" spans="1:36" ht="15.5" x14ac:dyDescent="0.35">
      <c r="A300" s="194"/>
      <c r="B300" s="194"/>
      <c r="C300" s="194"/>
      <c r="D300" s="194"/>
      <c r="E300" s="194"/>
      <c r="F300" s="194"/>
      <c r="G300" s="194"/>
      <c r="H300" s="194"/>
      <c r="I300" s="194"/>
      <c r="J300" s="194"/>
      <c r="K300" s="194"/>
      <c r="L300" s="194"/>
      <c r="M300" s="194"/>
      <c r="N300" s="194"/>
      <c r="O300" s="194"/>
      <c r="P300" s="194"/>
      <c r="Q300" s="194"/>
      <c r="R300" s="194"/>
      <c r="S300" s="194"/>
      <c r="T300" s="194"/>
      <c r="U300" s="194"/>
      <c r="V300" s="194"/>
      <c r="W300" s="194"/>
      <c r="X300" s="194"/>
      <c r="Y300" s="194"/>
      <c r="Z300" s="194"/>
      <c r="AA300" s="194"/>
      <c r="AB300" s="194"/>
      <c r="AC300" s="194"/>
      <c r="AD300" s="194"/>
      <c r="AE300" s="194"/>
      <c r="AF300" s="194"/>
      <c r="AG300" s="194"/>
      <c r="AH300" s="194"/>
      <c r="AI300" s="194"/>
      <c r="AJ300" s="194"/>
    </row>
    <row r="301" spans="1:36" ht="15.5" x14ac:dyDescent="0.35">
      <c r="A301" s="194"/>
      <c r="B301" s="194"/>
      <c r="C301" s="194"/>
      <c r="D301" s="194"/>
      <c r="E301" s="194"/>
      <c r="F301" s="194"/>
      <c r="G301" s="194"/>
      <c r="H301" s="194"/>
      <c r="I301" s="194"/>
      <c r="J301" s="194"/>
      <c r="K301" s="194"/>
      <c r="L301" s="194"/>
      <c r="M301" s="194"/>
      <c r="N301" s="194"/>
      <c r="O301" s="194"/>
      <c r="P301" s="194"/>
      <c r="Q301" s="194"/>
      <c r="R301" s="194"/>
      <c r="S301" s="194"/>
      <c r="T301" s="194"/>
      <c r="U301" s="194"/>
      <c r="V301" s="194"/>
      <c r="W301" s="194"/>
      <c r="X301" s="194"/>
      <c r="Y301" s="194"/>
      <c r="Z301" s="194"/>
      <c r="AA301" s="194"/>
      <c r="AB301" s="194"/>
      <c r="AC301" s="194"/>
      <c r="AD301" s="194"/>
      <c r="AE301" s="194"/>
      <c r="AF301" s="194"/>
      <c r="AG301" s="194"/>
      <c r="AH301" s="194"/>
      <c r="AI301" s="194"/>
      <c r="AJ301" s="194"/>
    </row>
    <row r="302" spans="1:36" ht="15.5" x14ac:dyDescent="0.35">
      <c r="A302" s="194"/>
      <c r="B302" s="194"/>
      <c r="C302" s="194"/>
      <c r="D302" s="194"/>
      <c r="E302" s="194"/>
      <c r="F302" s="194"/>
      <c r="G302" s="194"/>
      <c r="H302" s="194"/>
      <c r="I302" s="194"/>
      <c r="J302" s="194"/>
      <c r="K302" s="194"/>
      <c r="L302" s="194"/>
      <c r="M302" s="194"/>
      <c r="N302" s="194"/>
      <c r="O302" s="194"/>
      <c r="P302" s="194"/>
      <c r="Q302" s="194"/>
      <c r="R302" s="194"/>
      <c r="S302" s="194"/>
      <c r="T302" s="194"/>
      <c r="U302" s="194"/>
      <c r="V302" s="194"/>
      <c r="W302" s="194"/>
      <c r="X302" s="194"/>
      <c r="Y302" s="194"/>
      <c r="Z302" s="194"/>
      <c r="AA302" s="194"/>
      <c r="AB302" s="194"/>
      <c r="AC302" s="194"/>
      <c r="AD302" s="194"/>
      <c r="AE302" s="194"/>
      <c r="AF302" s="194"/>
      <c r="AG302" s="194"/>
      <c r="AH302" s="194"/>
      <c r="AI302" s="194"/>
      <c r="AJ302" s="194"/>
    </row>
    <row r="303" spans="1:36" ht="15.5" x14ac:dyDescent="0.35">
      <c r="A303" s="194"/>
      <c r="B303" s="194"/>
      <c r="C303" s="194"/>
      <c r="D303" s="194"/>
      <c r="E303" s="194"/>
      <c r="F303" s="194"/>
      <c r="G303" s="194"/>
      <c r="H303" s="194"/>
      <c r="I303" s="194"/>
      <c r="J303" s="194"/>
      <c r="K303" s="194"/>
      <c r="L303" s="194"/>
      <c r="M303" s="194"/>
      <c r="N303" s="194"/>
      <c r="O303" s="194"/>
      <c r="P303" s="194"/>
      <c r="Q303" s="194"/>
      <c r="R303" s="194"/>
      <c r="S303" s="194"/>
      <c r="T303" s="194"/>
      <c r="U303" s="194"/>
      <c r="V303" s="194"/>
      <c r="W303" s="194"/>
      <c r="X303" s="194"/>
      <c r="Y303" s="194"/>
      <c r="Z303" s="194"/>
      <c r="AA303" s="194"/>
      <c r="AB303" s="194"/>
      <c r="AC303" s="194"/>
      <c r="AD303" s="194"/>
      <c r="AE303" s="194"/>
      <c r="AF303" s="194"/>
      <c r="AG303" s="194"/>
      <c r="AH303" s="194"/>
      <c r="AI303" s="194"/>
      <c r="AJ303" s="194"/>
    </row>
    <row r="304" spans="1:36" ht="15.5" x14ac:dyDescent="0.35">
      <c r="A304" s="194"/>
      <c r="B304" s="194"/>
      <c r="C304" s="194"/>
      <c r="D304" s="194"/>
      <c r="E304" s="194"/>
      <c r="F304" s="194"/>
      <c r="G304" s="194"/>
      <c r="H304" s="194"/>
      <c r="I304" s="194"/>
      <c r="J304" s="194"/>
      <c r="K304" s="194"/>
      <c r="L304" s="194"/>
      <c r="M304" s="194"/>
      <c r="N304" s="194"/>
      <c r="O304" s="194"/>
      <c r="P304" s="194"/>
      <c r="Q304" s="194"/>
      <c r="R304" s="194"/>
      <c r="S304" s="194"/>
      <c r="T304" s="194"/>
      <c r="U304" s="194"/>
      <c r="V304" s="194"/>
      <c r="W304" s="194"/>
      <c r="X304" s="194"/>
      <c r="Y304" s="194"/>
      <c r="Z304" s="194"/>
      <c r="AA304" s="194"/>
      <c r="AB304" s="194"/>
      <c r="AC304" s="194"/>
      <c r="AD304" s="194"/>
      <c r="AE304" s="194"/>
      <c r="AF304" s="194"/>
      <c r="AG304" s="194"/>
      <c r="AH304" s="194"/>
      <c r="AI304" s="194"/>
      <c r="AJ304" s="194"/>
    </row>
    <row r="305" spans="1:36" ht="15.5" x14ac:dyDescent="0.35">
      <c r="A305" s="194"/>
      <c r="B305" s="194"/>
      <c r="C305" s="194"/>
      <c r="D305" s="194"/>
      <c r="E305" s="194"/>
      <c r="F305" s="194"/>
      <c r="G305" s="194"/>
      <c r="H305" s="194"/>
      <c r="I305" s="194"/>
      <c r="J305" s="194"/>
      <c r="K305" s="194"/>
      <c r="L305" s="194"/>
      <c r="M305" s="194"/>
      <c r="N305" s="194"/>
      <c r="O305" s="194"/>
      <c r="P305" s="194"/>
      <c r="Q305" s="194"/>
      <c r="R305" s="194"/>
      <c r="S305" s="194"/>
      <c r="T305" s="194"/>
      <c r="U305" s="194"/>
      <c r="V305" s="194"/>
      <c r="W305" s="194"/>
      <c r="X305" s="194"/>
      <c r="Y305" s="194"/>
      <c r="Z305" s="194"/>
      <c r="AA305" s="194"/>
      <c r="AB305" s="194"/>
      <c r="AC305" s="194"/>
      <c r="AD305" s="194"/>
      <c r="AE305" s="194"/>
      <c r="AF305" s="194"/>
      <c r="AG305" s="194"/>
      <c r="AH305" s="194"/>
      <c r="AI305" s="194"/>
      <c r="AJ305" s="194"/>
    </row>
    <row r="306" spans="1:36" ht="15.5" x14ac:dyDescent="0.35">
      <c r="A306" s="194"/>
      <c r="B306" s="194"/>
      <c r="C306" s="194"/>
      <c r="D306" s="194"/>
      <c r="E306" s="194"/>
      <c r="F306" s="194"/>
      <c r="G306" s="194"/>
      <c r="H306" s="194"/>
      <c r="I306" s="194"/>
      <c r="J306" s="194"/>
      <c r="K306" s="194"/>
      <c r="L306" s="194"/>
      <c r="M306" s="194"/>
      <c r="N306" s="194"/>
      <c r="O306" s="194"/>
      <c r="P306" s="194"/>
      <c r="Q306" s="194"/>
      <c r="R306" s="194"/>
      <c r="S306" s="194"/>
      <c r="T306" s="194"/>
      <c r="U306" s="194"/>
      <c r="V306" s="194"/>
      <c r="W306" s="194"/>
      <c r="X306" s="194"/>
      <c r="Y306" s="194"/>
      <c r="Z306" s="194"/>
      <c r="AA306" s="194"/>
      <c r="AB306" s="194"/>
      <c r="AC306" s="194"/>
      <c r="AD306" s="194"/>
      <c r="AE306" s="194"/>
      <c r="AF306" s="194"/>
      <c r="AG306" s="194"/>
      <c r="AH306" s="194"/>
      <c r="AI306" s="194"/>
      <c r="AJ306" s="194"/>
    </row>
    <row r="307" spans="1:36" ht="15.5" x14ac:dyDescent="0.35">
      <c r="A307" s="194"/>
      <c r="B307" s="194"/>
      <c r="C307" s="194"/>
      <c r="D307" s="194"/>
      <c r="E307" s="194"/>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row>
    <row r="308" spans="1:36" ht="15.5" x14ac:dyDescent="0.35">
      <c r="A308" s="194"/>
      <c r="B308" s="194"/>
      <c r="C308" s="194"/>
      <c r="D308" s="194"/>
      <c r="E308" s="194"/>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row>
    <row r="309" spans="1:36" ht="15.5" x14ac:dyDescent="0.35">
      <c r="A309" s="194"/>
      <c r="B309" s="194"/>
      <c r="C309" s="194"/>
      <c r="D309" s="194"/>
      <c r="E309" s="194"/>
      <c r="F309" s="194"/>
      <c r="G309" s="194"/>
      <c r="H309" s="194"/>
      <c r="I309" s="194"/>
      <c r="J309" s="194"/>
      <c r="K309" s="194"/>
      <c r="L309" s="194"/>
      <c r="M309" s="194"/>
      <c r="N309" s="194"/>
      <c r="O309" s="194"/>
      <c r="P309" s="194"/>
      <c r="Q309" s="194"/>
      <c r="R309" s="194"/>
      <c r="S309" s="194"/>
      <c r="T309" s="194"/>
      <c r="U309" s="194"/>
      <c r="V309" s="194"/>
      <c r="W309" s="194"/>
      <c r="X309" s="194"/>
      <c r="Y309" s="194"/>
      <c r="Z309" s="194"/>
      <c r="AA309" s="194"/>
      <c r="AB309" s="194"/>
      <c r="AC309" s="194"/>
      <c r="AD309" s="194"/>
      <c r="AE309" s="194"/>
      <c r="AF309" s="194"/>
      <c r="AG309" s="194"/>
      <c r="AH309" s="194"/>
      <c r="AI309" s="194"/>
      <c r="AJ309" s="194"/>
    </row>
    <row r="310" spans="1:36" ht="15.5" x14ac:dyDescent="0.35">
      <c r="A310" s="194"/>
      <c r="B310" s="194"/>
      <c r="C310" s="194"/>
      <c r="D310" s="194"/>
      <c r="E310" s="194"/>
      <c r="F310" s="194"/>
      <c r="G310" s="194"/>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row>
    <row r="311" spans="1:36" ht="15.5" x14ac:dyDescent="0.35">
      <c r="A311" s="194"/>
      <c r="B311" s="194"/>
      <c r="C311" s="194"/>
      <c r="D311" s="194"/>
      <c r="E311" s="194"/>
      <c r="F311" s="194"/>
      <c r="G311" s="194"/>
      <c r="H311" s="194"/>
      <c r="I311" s="194"/>
      <c r="J311" s="194"/>
      <c r="K311" s="194"/>
      <c r="L311" s="194"/>
      <c r="M311" s="194"/>
      <c r="N311" s="194"/>
      <c r="O311" s="194"/>
      <c r="P311" s="194"/>
      <c r="Q311" s="194"/>
      <c r="R311" s="194"/>
      <c r="S311" s="194"/>
      <c r="T311" s="194"/>
      <c r="U311" s="194"/>
      <c r="V311" s="194"/>
      <c r="W311" s="194"/>
      <c r="X311" s="194"/>
      <c r="Y311" s="194"/>
      <c r="Z311" s="194"/>
      <c r="AA311" s="194"/>
      <c r="AB311" s="194"/>
      <c r="AC311" s="194"/>
      <c r="AD311" s="194"/>
      <c r="AE311" s="194"/>
      <c r="AF311" s="194"/>
      <c r="AG311" s="194"/>
      <c r="AH311" s="194"/>
      <c r="AI311" s="194"/>
      <c r="AJ311" s="194"/>
    </row>
    <row r="312" spans="1:36" ht="15.5" x14ac:dyDescent="0.35">
      <c r="A312" s="194"/>
      <c r="B312" s="194"/>
      <c r="C312" s="194"/>
      <c r="D312" s="194"/>
      <c r="E312" s="194"/>
      <c r="F312" s="194"/>
      <c r="G312" s="194"/>
      <c r="H312" s="194"/>
      <c r="I312" s="194"/>
      <c r="J312" s="194"/>
      <c r="K312" s="194"/>
      <c r="L312" s="194"/>
      <c r="M312" s="194"/>
      <c r="N312" s="194"/>
      <c r="O312" s="194"/>
      <c r="P312" s="194"/>
      <c r="Q312" s="194"/>
      <c r="R312" s="194"/>
      <c r="S312" s="194"/>
      <c r="T312" s="194"/>
      <c r="U312" s="194"/>
      <c r="V312" s="194"/>
      <c r="W312" s="194"/>
      <c r="X312" s="194"/>
      <c r="Y312" s="194"/>
      <c r="Z312" s="194"/>
      <c r="AA312" s="194"/>
      <c r="AB312" s="194"/>
      <c r="AC312" s="194"/>
      <c r="AD312" s="194"/>
      <c r="AE312" s="194"/>
      <c r="AF312" s="194"/>
      <c r="AG312" s="194"/>
      <c r="AH312" s="194"/>
      <c r="AI312" s="194"/>
      <c r="AJ312" s="194"/>
    </row>
    <row r="313" spans="1:36" ht="15.5" x14ac:dyDescent="0.35">
      <c r="A313" s="194"/>
      <c r="B313" s="194"/>
      <c r="C313" s="194"/>
      <c r="D313" s="194"/>
      <c r="E313" s="194"/>
      <c r="F313" s="194"/>
      <c r="G313" s="194"/>
      <c r="H313" s="194"/>
      <c r="I313" s="194"/>
      <c r="J313" s="194"/>
      <c r="K313" s="194"/>
      <c r="L313" s="194"/>
      <c r="M313" s="194"/>
      <c r="N313" s="194"/>
      <c r="O313" s="194"/>
      <c r="P313" s="194"/>
      <c r="Q313" s="194"/>
      <c r="R313" s="194"/>
      <c r="S313" s="194"/>
      <c r="T313" s="194"/>
      <c r="U313" s="194"/>
      <c r="V313" s="194"/>
      <c r="W313" s="194"/>
      <c r="X313" s="194"/>
      <c r="Y313" s="194"/>
      <c r="Z313" s="194"/>
      <c r="AA313" s="194"/>
      <c r="AB313" s="194"/>
      <c r="AC313" s="194"/>
      <c r="AD313" s="194"/>
      <c r="AE313" s="194"/>
      <c r="AF313" s="194"/>
      <c r="AG313" s="194"/>
      <c r="AH313" s="194"/>
      <c r="AI313" s="194"/>
      <c r="AJ313" s="194"/>
    </row>
    <row r="314" spans="1:36" ht="15.5" x14ac:dyDescent="0.35">
      <c r="A314" s="194"/>
      <c r="B314" s="194"/>
      <c r="C314" s="194"/>
      <c r="D314" s="194"/>
      <c r="E314" s="194"/>
      <c r="F314" s="194"/>
      <c r="G314" s="194"/>
      <c r="H314" s="194"/>
      <c r="I314" s="194"/>
      <c r="J314" s="194"/>
      <c r="K314" s="194"/>
      <c r="L314" s="194"/>
      <c r="M314" s="194"/>
      <c r="N314" s="194"/>
      <c r="O314" s="194"/>
      <c r="P314" s="194"/>
      <c r="Q314" s="194"/>
      <c r="R314" s="194"/>
      <c r="S314" s="194"/>
      <c r="T314" s="194"/>
      <c r="U314" s="194"/>
      <c r="V314" s="194"/>
      <c r="W314" s="194"/>
      <c r="X314" s="194"/>
      <c r="Y314" s="194"/>
      <c r="Z314" s="194"/>
      <c r="AA314" s="194"/>
      <c r="AB314" s="194"/>
      <c r="AC314" s="194"/>
      <c r="AD314" s="194"/>
      <c r="AE314" s="194"/>
      <c r="AF314" s="194"/>
      <c r="AG314" s="194"/>
      <c r="AH314" s="194"/>
      <c r="AI314" s="194"/>
      <c r="AJ314" s="194"/>
    </row>
    <row r="315" spans="1:36" ht="15.5" x14ac:dyDescent="0.35">
      <c r="A315" s="194"/>
      <c r="B315" s="194"/>
      <c r="C315" s="194"/>
      <c r="D315" s="194"/>
      <c r="E315" s="194"/>
      <c r="F315" s="194"/>
      <c r="G315" s="194"/>
      <c r="H315" s="194"/>
      <c r="I315" s="194"/>
      <c r="J315" s="194"/>
      <c r="K315" s="194"/>
      <c r="L315" s="194"/>
      <c r="M315" s="194"/>
      <c r="N315" s="194"/>
      <c r="O315" s="194"/>
      <c r="P315" s="194"/>
      <c r="Q315" s="194"/>
      <c r="R315" s="194"/>
      <c r="S315" s="194"/>
      <c r="T315" s="194"/>
      <c r="U315" s="194"/>
      <c r="V315" s="194"/>
      <c r="W315" s="194"/>
      <c r="X315" s="194"/>
      <c r="Y315" s="194"/>
      <c r="Z315" s="194"/>
      <c r="AA315" s="194"/>
      <c r="AB315" s="194"/>
      <c r="AC315" s="194"/>
      <c r="AD315" s="194"/>
      <c r="AE315" s="194"/>
      <c r="AF315" s="194"/>
      <c r="AG315" s="194"/>
      <c r="AH315" s="194"/>
      <c r="AI315" s="194"/>
      <c r="AJ315" s="194"/>
    </row>
    <row r="316" spans="1:36" ht="15.5" x14ac:dyDescent="0.35">
      <c r="A316" s="194"/>
      <c r="B316" s="194"/>
      <c r="C316" s="194"/>
      <c r="D316" s="194"/>
      <c r="E316" s="194"/>
      <c r="F316" s="194"/>
      <c r="G316" s="194"/>
      <c r="H316" s="194"/>
      <c r="I316" s="194"/>
      <c r="J316" s="194"/>
      <c r="K316" s="194"/>
      <c r="L316" s="194"/>
      <c r="M316" s="194"/>
      <c r="N316" s="194"/>
      <c r="O316" s="194"/>
      <c r="P316" s="194"/>
      <c r="Q316" s="194"/>
      <c r="R316" s="194"/>
      <c r="S316" s="194"/>
      <c r="T316" s="194"/>
      <c r="U316" s="194"/>
      <c r="V316" s="194"/>
      <c r="W316" s="194"/>
      <c r="X316" s="194"/>
      <c r="Y316" s="194"/>
      <c r="Z316" s="194"/>
      <c r="AA316" s="194"/>
      <c r="AB316" s="194"/>
      <c r="AC316" s="194"/>
      <c r="AD316" s="194"/>
      <c r="AE316" s="194"/>
      <c r="AF316" s="194"/>
      <c r="AG316" s="194"/>
      <c r="AH316" s="194"/>
      <c r="AI316" s="194"/>
      <c r="AJ316" s="194"/>
    </row>
    <row r="317" spans="1:36" ht="15.5" x14ac:dyDescent="0.35">
      <c r="A317" s="194"/>
      <c r="B317" s="194"/>
      <c r="C317" s="194"/>
      <c r="D317" s="194"/>
      <c r="E317" s="194"/>
      <c r="F317" s="194"/>
      <c r="G317" s="194"/>
      <c r="H317" s="194"/>
      <c r="I317" s="194"/>
      <c r="J317" s="194"/>
      <c r="K317" s="194"/>
      <c r="L317" s="194"/>
      <c r="M317" s="194"/>
      <c r="N317" s="194"/>
      <c r="O317" s="194"/>
      <c r="P317" s="194"/>
      <c r="Q317" s="194"/>
      <c r="R317" s="194"/>
      <c r="S317" s="194"/>
      <c r="T317" s="194"/>
      <c r="U317" s="194"/>
      <c r="V317" s="194"/>
      <c r="W317" s="194"/>
      <c r="X317" s="194"/>
      <c r="Y317" s="194"/>
      <c r="Z317" s="194"/>
      <c r="AA317" s="194"/>
      <c r="AB317" s="194"/>
      <c r="AC317" s="194"/>
      <c r="AD317" s="194"/>
      <c r="AE317" s="194"/>
      <c r="AF317" s="194"/>
      <c r="AG317" s="194"/>
      <c r="AH317" s="194"/>
      <c r="AI317" s="194"/>
      <c r="AJ317" s="194"/>
    </row>
    <row r="318" spans="1:36" ht="15.5" x14ac:dyDescent="0.35">
      <c r="A318" s="194"/>
      <c r="B318" s="194"/>
      <c r="C318" s="194"/>
      <c r="D318" s="194"/>
      <c r="E318" s="194"/>
      <c r="F318" s="194"/>
      <c r="G318" s="194"/>
      <c r="H318" s="194"/>
      <c r="I318" s="194"/>
      <c r="J318" s="194"/>
      <c r="K318" s="194"/>
      <c r="L318" s="194"/>
      <c r="M318" s="194"/>
      <c r="N318" s="194"/>
      <c r="O318" s="194"/>
      <c r="P318" s="194"/>
      <c r="Q318" s="194"/>
      <c r="R318" s="194"/>
      <c r="S318" s="194"/>
      <c r="T318" s="194"/>
      <c r="U318" s="194"/>
      <c r="V318" s="194"/>
      <c r="W318" s="194"/>
      <c r="X318" s="194"/>
      <c r="Y318" s="194"/>
      <c r="Z318" s="194"/>
      <c r="AA318" s="194"/>
      <c r="AB318" s="194"/>
      <c r="AC318" s="194"/>
      <c r="AD318" s="194"/>
      <c r="AE318" s="194"/>
      <c r="AF318" s="194"/>
      <c r="AG318" s="194"/>
      <c r="AH318" s="194"/>
      <c r="AI318" s="194"/>
      <c r="AJ318" s="194"/>
    </row>
    <row r="319" spans="1:36" ht="15.5" x14ac:dyDescent="0.35">
      <c r="A319" s="194"/>
      <c r="B319" s="194"/>
      <c r="C319" s="194"/>
      <c r="D319" s="194"/>
      <c r="E319" s="194"/>
      <c r="F319" s="194"/>
      <c r="G319" s="194"/>
      <c r="H319" s="194"/>
      <c r="I319" s="194"/>
      <c r="J319" s="194"/>
      <c r="K319" s="194"/>
      <c r="L319" s="194"/>
      <c r="M319" s="194"/>
      <c r="N319" s="194"/>
      <c r="O319" s="194"/>
      <c r="P319" s="194"/>
      <c r="Q319" s="194"/>
      <c r="R319" s="194"/>
      <c r="S319" s="194"/>
      <c r="T319" s="194"/>
      <c r="U319" s="194"/>
      <c r="V319" s="194"/>
      <c r="W319" s="194"/>
      <c r="X319" s="194"/>
      <c r="Y319" s="194"/>
      <c r="Z319" s="194"/>
      <c r="AA319" s="194"/>
      <c r="AB319" s="194"/>
      <c r="AC319" s="194"/>
      <c r="AD319" s="194"/>
      <c r="AE319" s="194"/>
      <c r="AF319" s="194"/>
      <c r="AG319" s="194"/>
      <c r="AH319" s="194"/>
      <c r="AI319" s="194"/>
      <c r="AJ319" s="194"/>
    </row>
    <row r="320" spans="1:36" ht="15.5" x14ac:dyDescent="0.35">
      <c r="A320" s="194"/>
      <c r="B320" s="194"/>
      <c r="C320" s="194"/>
      <c r="D320" s="194"/>
      <c r="E320" s="194"/>
      <c r="F320" s="194"/>
      <c r="G320" s="194"/>
      <c r="H320" s="194"/>
      <c r="I320" s="194"/>
      <c r="J320" s="194"/>
      <c r="K320" s="194"/>
      <c r="L320" s="194"/>
      <c r="M320" s="194"/>
      <c r="N320" s="194"/>
      <c r="O320" s="194"/>
      <c r="P320" s="194"/>
      <c r="Q320" s="194"/>
      <c r="R320" s="194"/>
      <c r="S320" s="194"/>
      <c r="T320" s="194"/>
      <c r="U320" s="194"/>
      <c r="V320" s="194"/>
      <c r="W320" s="194"/>
      <c r="X320" s="194"/>
      <c r="Y320" s="194"/>
      <c r="Z320" s="194"/>
      <c r="AA320" s="194"/>
      <c r="AB320" s="194"/>
      <c r="AC320" s="194"/>
      <c r="AD320" s="194"/>
      <c r="AE320" s="194"/>
      <c r="AF320" s="194"/>
      <c r="AG320" s="194"/>
      <c r="AH320" s="194"/>
      <c r="AI320" s="194"/>
      <c r="AJ320" s="194"/>
    </row>
    <row r="321" spans="1:36" ht="15.5" x14ac:dyDescent="0.35">
      <c r="A321" s="194"/>
      <c r="B321" s="194"/>
      <c r="C321" s="194"/>
      <c r="D321" s="194"/>
      <c r="E321" s="194"/>
      <c r="F321" s="194"/>
      <c r="G321" s="194"/>
      <c r="H321" s="194"/>
      <c r="I321" s="194"/>
      <c r="J321" s="194"/>
      <c r="K321" s="194"/>
      <c r="L321" s="194"/>
      <c r="M321" s="194"/>
      <c r="N321" s="194"/>
      <c r="O321" s="194"/>
      <c r="P321" s="194"/>
      <c r="Q321" s="194"/>
      <c r="R321" s="194"/>
      <c r="S321" s="194"/>
      <c r="T321" s="194"/>
      <c r="U321" s="194"/>
      <c r="V321" s="194"/>
      <c r="W321" s="194"/>
      <c r="X321" s="194"/>
      <c r="Y321" s="194"/>
      <c r="Z321" s="194"/>
      <c r="AA321" s="194"/>
      <c r="AB321" s="194"/>
      <c r="AC321" s="194"/>
      <c r="AD321" s="194"/>
      <c r="AE321" s="194"/>
      <c r="AF321" s="194"/>
      <c r="AG321" s="194"/>
      <c r="AH321" s="194"/>
      <c r="AI321" s="194"/>
      <c r="AJ321" s="194"/>
    </row>
    <row r="322" spans="1:36" ht="15.5" x14ac:dyDescent="0.35">
      <c r="A322" s="194"/>
      <c r="B322" s="194"/>
      <c r="C322" s="194"/>
      <c r="D322" s="194"/>
      <c r="E322" s="194"/>
      <c r="F322" s="194"/>
      <c r="G322" s="194"/>
      <c r="H322" s="194"/>
      <c r="I322" s="194"/>
      <c r="J322" s="194"/>
      <c r="K322" s="194"/>
      <c r="L322" s="194"/>
      <c r="M322" s="194"/>
      <c r="N322" s="194"/>
      <c r="O322" s="194"/>
      <c r="P322" s="194"/>
      <c r="Q322" s="194"/>
      <c r="R322" s="194"/>
      <c r="S322" s="194"/>
      <c r="T322" s="194"/>
      <c r="U322" s="194"/>
      <c r="V322" s="194"/>
      <c r="W322" s="194"/>
      <c r="X322" s="194"/>
      <c r="Y322" s="194"/>
      <c r="Z322" s="194"/>
      <c r="AA322" s="194"/>
      <c r="AB322" s="194"/>
      <c r="AC322" s="194"/>
      <c r="AD322" s="194"/>
      <c r="AE322" s="194"/>
      <c r="AF322" s="194"/>
      <c r="AG322" s="194"/>
      <c r="AH322" s="194"/>
      <c r="AI322" s="194"/>
      <c r="AJ322" s="194"/>
    </row>
    <row r="323" spans="1:36" ht="15.5" x14ac:dyDescent="0.35">
      <c r="A323" s="194"/>
      <c r="B323" s="194"/>
      <c r="C323" s="194"/>
      <c r="D323" s="194"/>
      <c r="E323" s="194"/>
      <c r="F323" s="194"/>
      <c r="G323" s="194"/>
      <c r="H323" s="194"/>
      <c r="I323" s="194"/>
      <c r="J323" s="194"/>
      <c r="K323" s="194"/>
      <c r="L323" s="194"/>
      <c r="M323" s="194"/>
      <c r="N323" s="194"/>
      <c r="O323" s="194"/>
      <c r="P323" s="194"/>
      <c r="Q323" s="194"/>
      <c r="R323" s="194"/>
      <c r="S323" s="194"/>
      <c r="T323" s="194"/>
      <c r="U323" s="194"/>
      <c r="V323" s="194"/>
      <c r="W323" s="194"/>
      <c r="X323" s="194"/>
      <c r="Y323" s="194"/>
      <c r="Z323" s="194"/>
      <c r="AA323" s="194"/>
      <c r="AB323" s="194"/>
      <c r="AC323" s="194"/>
      <c r="AD323" s="194"/>
      <c r="AE323" s="194"/>
      <c r="AF323" s="194"/>
      <c r="AG323" s="194"/>
      <c r="AH323" s="194"/>
      <c r="AI323" s="194"/>
      <c r="AJ323" s="194"/>
    </row>
    <row r="324" spans="1:36" ht="15.5" x14ac:dyDescent="0.35">
      <c r="A324" s="194"/>
      <c r="B324" s="194"/>
      <c r="C324" s="194"/>
      <c r="D324" s="194"/>
      <c r="E324" s="194"/>
      <c r="F324" s="194"/>
      <c r="G324" s="194"/>
      <c r="H324" s="194"/>
      <c r="I324" s="194"/>
      <c r="J324" s="194"/>
      <c r="K324" s="194"/>
      <c r="L324" s="194"/>
      <c r="M324" s="194"/>
      <c r="N324" s="194"/>
      <c r="O324" s="194"/>
      <c r="P324" s="194"/>
      <c r="Q324" s="194"/>
      <c r="R324" s="194"/>
      <c r="S324" s="194"/>
      <c r="T324" s="194"/>
      <c r="U324" s="194"/>
      <c r="V324" s="194"/>
      <c r="W324" s="194"/>
      <c r="X324" s="194"/>
      <c r="Y324" s="194"/>
      <c r="Z324" s="194"/>
      <c r="AA324" s="194"/>
      <c r="AB324" s="194"/>
      <c r="AC324" s="194"/>
      <c r="AD324" s="194"/>
      <c r="AE324" s="194"/>
      <c r="AF324" s="194"/>
      <c r="AG324" s="194"/>
      <c r="AH324" s="194"/>
      <c r="AI324" s="194"/>
      <c r="AJ324" s="194"/>
    </row>
    <row r="325" spans="1:36" ht="15.5" x14ac:dyDescent="0.35">
      <c r="A325" s="194"/>
      <c r="B325" s="194"/>
      <c r="C325" s="194"/>
      <c r="D325" s="194"/>
      <c r="E325" s="194"/>
      <c r="F325" s="194"/>
      <c r="G325" s="194"/>
      <c r="H325" s="194"/>
      <c r="I325" s="194"/>
      <c r="J325" s="194"/>
      <c r="K325" s="194"/>
      <c r="L325" s="194"/>
      <c r="M325" s="194"/>
      <c r="N325" s="194"/>
      <c r="O325" s="194"/>
      <c r="P325" s="194"/>
      <c r="Q325" s="194"/>
      <c r="R325" s="194"/>
      <c r="S325" s="194"/>
      <c r="T325" s="194"/>
      <c r="U325" s="194"/>
      <c r="V325" s="194"/>
      <c r="W325" s="194"/>
      <c r="X325" s="194"/>
      <c r="Y325" s="194"/>
      <c r="Z325" s="194"/>
      <c r="AA325" s="194"/>
      <c r="AB325" s="194"/>
      <c r="AC325" s="194"/>
      <c r="AD325" s="194"/>
      <c r="AE325" s="194"/>
      <c r="AF325" s="194"/>
      <c r="AG325" s="194"/>
      <c r="AH325" s="194"/>
      <c r="AI325" s="194"/>
      <c r="AJ325" s="194"/>
    </row>
    <row r="326" spans="1:36" ht="15.5" x14ac:dyDescent="0.35">
      <c r="A326" s="194"/>
      <c r="B326" s="194"/>
      <c r="C326" s="194"/>
      <c r="D326" s="194"/>
      <c r="E326" s="194"/>
      <c r="F326" s="194"/>
      <c r="G326" s="194"/>
      <c r="H326" s="194"/>
      <c r="I326" s="194"/>
      <c r="J326" s="194"/>
      <c r="K326" s="194"/>
      <c r="L326" s="194"/>
      <c r="M326" s="194"/>
      <c r="N326" s="194"/>
      <c r="O326" s="194"/>
      <c r="P326" s="194"/>
      <c r="Q326" s="194"/>
      <c r="R326" s="194"/>
      <c r="S326" s="194"/>
      <c r="T326" s="194"/>
      <c r="U326" s="194"/>
      <c r="V326" s="194"/>
      <c r="W326" s="194"/>
      <c r="X326" s="194"/>
      <c r="Y326" s="194"/>
      <c r="Z326" s="194"/>
      <c r="AA326" s="194"/>
      <c r="AB326" s="194"/>
      <c r="AC326" s="194"/>
      <c r="AD326" s="194"/>
      <c r="AE326" s="194"/>
      <c r="AF326" s="194"/>
      <c r="AG326" s="194"/>
      <c r="AH326" s="194"/>
      <c r="AI326" s="194"/>
      <c r="AJ326" s="194"/>
    </row>
    <row r="327" spans="1:36" ht="15.5" x14ac:dyDescent="0.35">
      <c r="A327" s="194"/>
      <c r="B327" s="194"/>
      <c r="C327" s="194"/>
      <c r="D327" s="194"/>
      <c r="E327" s="194"/>
      <c r="F327" s="194"/>
      <c r="G327" s="194"/>
      <c r="H327" s="194"/>
      <c r="I327" s="194"/>
      <c r="J327" s="194"/>
      <c r="K327" s="194"/>
      <c r="L327" s="194"/>
      <c r="M327" s="194"/>
      <c r="N327" s="194"/>
      <c r="O327" s="194"/>
      <c r="P327" s="194"/>
      <c r="Q327" s="194"/>
      <c r="R327" s="194"/>
      <c r="S327" s="194"/>
      <c r="T327" s="194"/>
      <c r="U327" s="194"/>
      <c r="V327" s="194"/>
      <c r="W327" s="194"/>
      <c r="X327" s="194"/>
      <c r="Y327" s="194"/>
      <c r="Z327" s="194"/>
      <c r="AA327" s="194"/>
      <c r="AB327" s="194"/>
      <c r="AC327" s="194"/>
      <c r="AD327" s="194"/>
      <c r="AE327" s="194"/>
      <c r="AF327" s="194"/>
      <c r="AG327" s="194"/>
      <c r="AH327" s="194"/>
      <c r="AI327" s="194"/>
      <c r="AJ327" s="194"/>
    </row>
    <row r="328" spans="1:36" ht="15.5" x14ac:dyDescent="0.35">
      <c r="A328" s="194"/>
      <c r="B328" s="194"/>
      <c r="C328" s="194"/>
      <c r="D328" s="194"/>
      <c r="E328" s="194"/>
      <c r="F328" s="194"/>
      <c r="G328" s="194"/>
      <c r="H328" s="194"/>
      <c r="I328" s="194"/>
      <c r="J328" s="194"/>
      <c r="K328" s="194"/>
      <c r="L328" s="194"/>
      <c r="M328" s="194"/>
      <c r="N328" s="194"/>
      <c r="O328" s="194"/>
      <c r="P328" s="194"/>
      <c r="Q328" s="194"/>
      <c r="R328" s="194"/>
      <c r="S328" s="194"/>
      <c r="T328" s="194"/>
      <c r="U328" s="194"/>
      <c r="V328" s="194"/>
      <c r="W328" s="194"/>
      <c r="X328" s="194"/>
      <c r="Y328" s="194"/>
      <c r="Z328" s="194"/>
      <c r="AA328" s="194"/>
      <c r="AB328" s="194"/>
      <c r="AC328" s="194"/>
      <c r="AD328" s="194"/>
      <c r="AE328" s="194"/>
      <c r="AF328" s="194"/>
      <c r="AG328" s="194"/>
      <c r="AH328" s="194"/>
      <c r="AI328" s="194"/>
      <c r="AJ328" s="194"/>
    </row>
    <row r="329" spans="1:36" ht="15.5" x14ac:dyDescent="0.35">
      <c r="A329" s="194"/>
      <c r="B329" s="194"/>
      <c r="C329" s="194"/>
      <c r="D329" s="194"/>
      <c r="E329" s="194"/>
      <c r="F329" s="194"/>
      <c r="G329" s="194"/>
      <c r="H329" s="194"/>
      <c r="I329" s="194"/>
      <c r="J329" s="194"/>
      <c r="K329" s="194"/>
      <c r="L329" s="194"/>
      <c r="M329" s="194"/>
      <c r="N329" s="194"/>
      <c r="O329" s="194"/>
      <c r="P329" s="194"/>
      <c r="Q329" s="194"/>
      <c r="R329" s="194"/>
      <c r="S329" s="194"/>
      <c r="T329" s="194"/>
      <c r="U329" s="194"/>
      <c r="V329" s="194"/>
      <c r="W329" s="194"/>
      <c r="X329" s="194"/>
      <c r="Y329" s="194"/>
      <c r="Z329" s="194"/>
      <c r="AA329" s="194"/>
      <c r="AB329" s="194"/>
      <c r="AC329" s="194"/>
      <c r="AD329" s="194"/>
      <c r="AE329" s="194"/>
      <c r="AF329" s="194"/>
      <c r="AG329" s="194"/>
      <c r="AH329" s="194"/>
      <c r="AI329" s="194"/>
      <c r="AJ329" s="194"/>
    </row>
    <row r="330" spans="1:36" ht="15.5" x14ac:dyDescent="0.35">
      <c r="A330" s="194"/>
      <c r="B330" s="194"/>
      <c r="C330" s="194"/>
      <c r="D330" s="194"/>
      <c r="E330" s="194"/>
      <c r="F330" s="194"/>
      <c r="G330" s="194"/>
      <c r="H330" s="194"/>
      <c r="I330" s="194"/>
      <c r="J330" s="194"/>
      <c r="K330" s="194"/>
      <c r="L330" s="194"/>
      <c r="M330" s="194"/>
      <c r="N330" s="194"/>
      <c r="O330" s="194"/>
      <c r="P330" s="194"/>
      <c r="Q330" s="194"/>
      <c r="R330" s="194"/>
      <c r="S330" s="194"/>
      <c r="T330" s="194"/>
      <c r="U330" s="194"/>
      <c r="V330" s="194"/>
      <c r="W330" s="194"/>
      <c r="X330" s="194"/>
      <c r="Y330" s="194"/>
      <c r="Z330" s="194"/>
      <c r="AA330" s="194"/>
      <c r="AB330" s="194"/>
      <c r="AC330" s="194"/>
      <c r="AD330" s="194"/>
      <c r="AE330" s="194"/>
      <c r="AF330" s="194"/>
      <c r="AG330" s="194"/>
      <c r="AH330" s="194"/>
      <c r="AI330" s="194"/>
      <c r="AJ330" s="194"/>
    </row>
    <row r="331" spans="1:36" ht="15.5" x14ac:dyDescent="0.35">
      <c r="A331" s="194"/>
      <c r="B331" s="194"/>
      <c r="C331" s="194"/>
      <c r="D331" s="194"/>
      <c r="E331" s="194"/>
      <c r="F331" s="194"/>
      <c r="G331" s="194"/>
      <c r="H331" s="194"/>
      <c r="I331" s="194"/>
      <c r="J331" s="194"/>
      <c r="K331" s="194"/>
      <c r="L331" s="194"/>
      <c r="M331" s="194"/>
      <c r="N331" s="194"/>
      <c r="O331" s="194"/>
      <c r="P331" s="194"/>
      <c r="Q331" s="194"/>
      <c r="R331" s="194"/>
      <c r="S331" s="194"/>
      <c r="T331" s="194"/>
      <c r="U331" s="194"/>
      <c r="V331" s="194"/>
      <c r="W331" s="194"/>
      <c r="X331" s="194"/>
      <c r="Y331" s="194"/>
      <c r="Z331" s="194"/>
      <c r="AA331" s="194"/>
      <c r="AB331" s="194"/>
      <c r="AC331" s="194"/>
      <c r="AD331" s="194"/>
      <c r="AE331" s="194"/>
      <c r="AF331" s="194"/>
      <c r="AG331" s="194"/>
      <c r="AH331" s="194"/>
      <c r="AI331" s="194"/>
      <c r="AJ331" s="194"/>
    </row>
    <row r="332" spans="1:36" ht="15.5" x14ac:dyDescent="0.35">
      <c r="A332" s="194"/>
      <c r="B332" s="194"/>
      <c r="C332" s="194"/>
      <c r="D332" s="194"/>
      <c r="E332" s="194"/>
      <c r="F332" s="194"/>
      <c r="G332" s="194"/>
      <c r="H332" s="194"/>
      <c r="I332" s="194"/>
      <c r="J332" s="194"/>
      <c r="K332" s="194"/>
      <c r="L332" s="194"/>
      <c r="M332" s="194"/>
      <c r="N332" s="194"/>
      <c r="O332" s="194"/>
      <c r="P332" s="194"/>
      <c r="Q332" s="194"/>
      <c r="R332" s="194"/>
      <c r="S332" s="194"/>
      <c r="T332" s="194"/>
      <c r="U332" s="194"/>
      <c r="V332" s="194"/>
      <c r="W332" s="194"/>
      <c r="X332" s="194"/>
      <c r="Y332" s="194"/>
      <c r="Z332" s="194"/>
      <c r="AA332" s="194"/>
      <c r="AB332" s="194"/>
      <c r="AC332" s="194"/>
      <c r="AD332" s="194"/>
      <c r="AE332" s="194"/>
      <c r="AF332" s="194"/>
      <c r="AG332" s="194"/>
      <c r="AH332" s="194"/>
      <c r="AI332" s="194"/>
      <c r="AJ332" s="194"/>
    </row>
    <row r="333" spans="1:36" ht="15.5" x14ac:dyDescent="0.35">
      <c r="A333" s="194"/>
      <c r="B333" s="194"/>
      <c r="C333" s="194"/>
      <c r="D333" s="194"/>
      <c r="E333" s="194"/>
      <c r="F333" s="194"/>
      <c r="G333" s="194"/>
      <c r="H333" s="194"/>
      <c r="I333" s="194"/>
      <c r="J333" s="194"/>
      <c r="K333" s="194"/>
      <c r="L333" s="194"/>
      <c r="M333" s="194"/>
      <c r="N333" s="194"/>
      <c r="O333" s="194"/>
      <c r="P333" s="194"/>
      <c r="Q333" s="194"/>
      <c r="R333" s="194"/>
      <c r="S333" s="194"/>
      <c r="T333" s="194"/>
      <c r="U333" s="194"/>
      <c r="V333" s="194"/>
      <c r="W333" s="194"/>
      <c r="X333" s="194"/>
      <c r="Y333" s="194"/>
      <c r="Z333" s="194"/>
      <c r="AA333" s="194"/>
      <c r="AB333" s="194"/>
      <c r="AC333" s="194"/>
      <c r="AD333" s="194"/>
      <c r="AE333" s="194"/>
      <c r="AF333" s="194"/>
      <c r="AG333" s="194"/>
      <c r="AH333" s="194"/>
      <c r="AI333" s="194"/>
      <c r="AJ333" s="194"/>
    </row>
    <row r="334" spans="1:36" ht="15.5" x14ac:dyDescent="0.35">
      <c r="A334" s="194"/>
      <c r="B334" s="194"/>
      <c r="C334" s="194"/>
      <c r="D334" s="194"/>
      <c r="E334" s="194"/>
      <c r="F334" s="194"/>
      <c r="G334" s="194"/>
      <c r="H334" s="194"/>
      <c r="I334" s="194"/>
      <c r="J334" s="194"/>
      <c r="K334" s="194"/>
      <c r="L334" s="194"/>
      <c r="M334" s="194"/>
      <c r="N334" s="194"/>
      <c r="O334" s="194"/>
      <c r="P334" s="194"/>
      <c r="Q334" s="194"/>
      <c r="R334" s="194"/>
      <c r="S334" s="194"/>
      <c r="T334" s="194"/>
      <c r="U334" s="194"/>
      <c r="V334" s="194"/>
      <c r="W334" s="194"/>
      <c r="X334" s="194"/>
      <c r="Y334" s="194"/>
      <c r="Z334" s="194"/>
      <c r="AA334" s="194"/>
      <c r="AB334" s="194"/>
      <c r="AC334" s="194"/>
      <c r="AD334" s="194"/>
      <c r="AE334" s="194"/>
      <c r="AF334" s="194"/>
      <c r="AG334" s="194"/>
      <c r="AH334" s="194"/>
      <c r="AI334" s="194"/>
      <c r="AJ334" s="194"/>
    </row>
    <row r="335" spans="1:36" ht="15.5" x14ac:dyDescent="0.35">
      <c r="A335" s="194"/>
      <c r="B335" s="194"/>
      <c r="C335" s="194"/>
      <c r="D335" s="194"/>
      <c r="E335" s="194"/>
      <c r="F335" s="194"/>
      <c r="G335" s="194"/>
      <c r="H335" s="194"/>
      <c r="I335" s="194"/>
      <c r="J335" s="194"/>
      <c r="K335" s="194"/>
      <c r="L335" s="194"/>
      <c r="M335" s="194"/>
      <c r="N335" s="194"/>
      <c r="O335" s="194"/>
      <c r="P335" s="194"/>
      <c r="Q335" s="194"/>
      <c r="R335" s="194"/>
      <c r="S335" s="194"/>
      <c r="T335" s="194"/>
      <c r="U335" s="194"/>
      <c r="V335" s="194"/>
      <c r="W335" s="194"/>
      <c r="X335" s="194"/>
      <c r="Y335" s="194"/>
      <c r="Z335" s="194"/>
      <c r="AA335" s="194"/>
      <c r="AB335" s="194"/>
      <c r="AC335" s="194"/>
      <c r="AD335" s="194"/>
      <c r="AE335" s="194"/>
      <c r="AF335" s="194"/>
      <c r="AG335" s="194"/>
      <c r="AH335" s="194"/>
      <c r="AI335" s="194"/>
      <c r="AJ335" s="194"/>
    </row>
    <row r="336" spans="1:36" ht="15.5" x14ac:dyDescent="0.35">
      <c r="A336" s="194"/>
      <c r="B336" s="194"/>
      <c r="C336" s="194"/>
      <c r="D336" s="194"/>
      <c r="E336" s="194"/>
      <c r="F336" s="194"/>
      <c r="G336" s="194"/>
      <c r="H336" s="194"/>
      <c r="I336" s="194"/>
      <c r="J336" s="194"/>
      <c r="K336" s="194"/>
      <c r="L336" s="194"/>
      <c r="M336" s="194"/>
      <c r="N336" s="194"/>
      <c r="O336" s="194"/>
      <c r="P336" s="194"/>
      <c r="Q336" s="194"/>
      <c r="R336" s="194"/>
      <c r="S336" s="194"/>
      <c r="T336" s="194"/>
      <c r="U336" s="194"/>
      <c r="V336" s="194"/>
      <c r="W336" s="194"/>
      <c r="X336" s="194"/>
      <c r="Y336" s="194"/>
      <c r="Z336" s="194"/>
      <c r="AA336" s="194"/>
      <c r="AB336" s="194"/>
      <c r="AC336" s="194"/>
      <c r="AD336" s="194"/>
      <c r="AE336" s="194"/>
      <c r="AF336" s="194"/>
      <c r="AG336" s="194"/>
      <c r="AH336" s="194"/>
      <c r="AI336" s="194"/>
      <c r="AJ336" s="194"/>
    </row>
    <row r="337" spans="1:36" ht="15.5" x14ac:dyDescent="0.35">
      <c r="A337" s="194"/>
      <c r="B337" s="194"/>
      <c r="C337" s="194"/>
      <c r="D337" s="194"/>
      <c r="E337" s="194"/>
      <c r="F337" s="194"/>
      <c r="G337" s="194"/>
      <c r="H337" s="194"/>
      <c r="I337" s="194"/>
      <c r="J337" s="194"/>
      <c r="K337" s="194"/>
      <c r="L337" s="194"/>
      <c r="M337" s="194"/>
      <c r="N337" s="194"/>
      <c r="O337" s="194"/>
      <c r="P337" s="194"/>
      <c r="Q337" s="194"/>
      <c r="R337" s="194"/>
      <c r="S337" s="194"/>
      <c r="T337" s="194"/>
      <c r="U337" s="194"/>
      <c r="V337" s="194"/>
      <c r="W337" s="194"/>
      <c r="X337" s="194"/>
      <c r="Y337" s="194"/>
      <c r="Z337" s="194"/>
      <c r="AA337" s="194"/>
      <c r="AB337" s="194"/>
      <c r="AC337" s="194"/>
      <c r="AD337" s="194"/>
      <c r="AE337" s="194"/>
      <c r="AF337" s="194"/>
      <c r="AG337" s="194"/>
      <c r="AH337" s="194"/>
      <c r="AI337" s="194"/>
      <c r="AJ337" s="194"/>
    </row>
    <row r="338" spans="1:36" ht="15.5" x14ac:dyDescent="0.35">
      <c r="A338" s="194"/>
      <c r="B338" s="194"/>
      <c r="C338" s="194"/>
      <c r="D338" s="194"/>
      <c r="E338" s="194"/>
      <c r="F338" s="194"/>
      <c r="G338" s="194"/>
      <c r="H338" s="194"/>
      <c r="I338" s="194"/>
      <c r="J338" s="194"/>
      <c r="K338" s="194"/>
      <c r="L338" s="194"/>
      <c r="M338" s="194"/>
      <c r="N338" s="194"/>
      <c r="O338" s="194"/>
      <c r="P338" s="194"/>
      <c r="Q338" s="194"/>
      <c r="R338" s="194"/>
      <c r="S338" s="194"/>
      <c r="T338" s="194"/>
      <c r="U338" s="194"/>
      <c r="V338" s="194"/>
      <c r="W338" s="194"/>
      <c r="X338" s="194"/>
      <c r="Y338" s="194"/>
      <c r="Z338" s="194"/>
      <c r="AA338" s="194"/>
      <c r="AB338" s="194"/>
      <c r="AC338" s="194"/>
      <c r="AD338" s="194"/>
      <c r="AE338" s="194"/>
      <c r="AF338" s="194"/>
      <c r="AG338" s="194"/>
      <c r="AH338" s="194"/>
      <c r="AI338" s="194"/>
      <c r="AJ338" s="194"/>
    </row>
    <row r="339" spans="1:36" ht="15.5" x14ac:dyDescent="0.35">
      <c r="A339" s="194"/>
      <c r="B339" s="194"/>
      <c r="C339" s="194"/>
      <c r="D339" s="194"/>
      <c r="E339" s="194"/>
      <c r="F339" s="194"/>
      <c r="G339" s="194"/>
      <c r="H339" s="194"/>
      <c r="I339" s="194"/>
      <c r="J339" s="194"/>
      <c r="K339" s="194"/>
      <c r="L339" s="194"/>
      <c r="M339" s="194"/>
      <c r="N339" s="194"/>
      <c r="O339" s="194"/>
      <c r="P339" s="194"/>
      <c r="Q339" s="194"/>
      <c r="R339" s="194"/>
      <c r="S339" s="194"/>
      <c r="T339" s="194"/>
      <c r="U339" s="194"/>
      <c r="V339" s="194"/>
      <c r="W339" s="194"/>
      <c r="X339" s="194"/>
      <c r="Y339" s="194"/>
      <c r="Z339" s="194"/>
      <c r="AA339" s="194"/>
      <c r="AB339" s="194"/>
      <c r="AC339" s="194"/>
      <c r="AD339" s="194"/>
      <c r="AE339" s="194"/>
      <c r="AF339" s="194"/>
      <c r="AG339" s="194"/>
      <c r="AH339" s="194"/>
      <c r="AI339" s="194"/>
      <c r="AJ339" s="194"/>
    </row>
    <row r="340" spans="1:36" ht="15.5" x14ac:dyDescent="0.35">
      <c r="A340" s="194"/>
      <c r="B340" s="194"/>
      <c r="C340" s="194"/>
      <c r="D340" s="194"/>
      <c r="E340" s="194"/>
      <c r="F340" s="194"/>
      <c r="G340" s="194"/>
      <c r="H340" s="194"/>
      <c r="I340" s="194"/>
      <c r="J340" s="194"/>
      <c r="K340" s="194"/>
      <c r="L340" s="194"/>
      <c r="M340" s="194"/>
      <c r="N340" s="194"/>
      <c r="O340" s="194"/>
      <c r="P340" s="194"/>
      <c r="Q340" s="194"/>
      <c r="R340" s="194"/>
      <c r="S340" s="194"/>
      <c r="T340" s="194"/>
      <c r="U340" s="194"/>
      <c r="V340" s="194"/>
      <c r="W340" s="194"/>
      <c r="X340" s="194"/>
      <c r="Y340" s="194"/>
      <c r="Z340" s="194"/>
      <c r="AA340" s="194"/>
      <c r="AB340" s="194"/>
      <c r="AC340" s="194"/>
      <c r="AD340" s="194"/>
      <c r="AE340" s="194"/>
      <c r="AF340" s="194"/>
      <c r="AG340" s="194"/>
      <c r="AH340" s="194"/>
      <c r="AI340" s="194"/>
      <c r="AJ340" s="194"/>
    </row>
    <row r="341" spans="1:36" ht="15.5" x14ac:dyDescent="0.35">
      <c r="A341" s="194"/>
      <c r="B341" s="194"/>
      <c r="C341" s="194"/>
      <c r="D341" s="194"/>
      <c r="E341" s="194"/>
      <c r="F341" s="194"/>
      <c r="G341" s="194"/>
      <c r="H341" s="194"/>
      <c r="I341" s="194"/>
      <c r="J341" s="194"/>
      <c r="K341" s="194"/>
      <c r="L341" s="194"/>
      <c r="M341" s="194"/>
      <c r="N341" s="194"/>
      <c r="O341" s="194"/>
      <c r="P341" s="194"/>
      <c r="Q341" s="194"/>
      <c r="R341" s="194"/>
      <c r="S341" s="194"/>
      <c r="T341" s="194"/>
      <c r="U341" s="194"/>
      <c r="V341" s="194"/>
      <c r="W341" s="194"/>
      <c r="X341" s="194"/>
      <c r="Y341" s="194"/>
      <c r="Z341" s="194"/>
      <c r="AA341" s="194"/>
      <c r="AB341" s="194"/>
      <c r="AC341" s="194"/>
      <c r="AD341" s="194"/>
      <c r="AE341" s="194"/>
      <c r="AF341" s="194"/>
      <c r="AG341" s="194"/>
      <c r="AH341" s="194"/>
      <c r="AI341" s="194"/>
      <c r="AJ341" s="194"/>
    </row>
    <row r="342" spans="1:36" ht="15.5" x14ac:dyDescent="0.35">
      <c r="A342" s="194"/>
      <c r="B342" s="194"/>
      <c r="C342" s="194"/>
      <c r="D342" s="194"/>
      <c r="E342" s="194"/>
      <c r="F342" s="194"/>
      <c r="G342" s="194"/>
      <c r="H342" s="194"/>
      <c r="I342" s="194"/>
      <c r="J342" s="194"/>
      <c r="K342" s="194"/>
      <c r="L342" s="194"/>
      <c r="M342" s="194"/>
      <c r="N342" s="194"/>
      <c r="O342" s="194"/>
      <c r="P342" s="194"/>
      <c r="Q342" s="194"/>
      <c r="R342" s="194"/>
      <c r="S342" s="194"/>
      <c r="T342" s="194"/>
      <c r="U342" s="194"/>
      <c r="V342" s="194"/>
      <c r="W342" s="194"/>
      <c r="X342" s="194"/>
      <c r="Y342" s="194"/>
      <c r="Z342" s="194"/>
      <c r="AA342" s="194"/>
      <c r="AB342" s="194"/>
      <c r="AC342" s="194"/>
      <c r="AD342" s="194"/>
      <c r="AE342" s="194"/>
      <c r="AF342" s="194"/>
      <c r="AG342" s="194"/>
      <c r="AH342" s="194"/>
      <c r="AI342" s="194"/>
      <c r="AJ342" s="194"/>
    </row>
    <row r="343" spans="1:36" ht="15.5" x14ac:dyDescent="0.35">
      <c r="A343" s="194"/>
      <c r="B343" s="194"/>
      <c r="C343" s="194"/>
      <c r="D343" s="194"/>
      <c r="E343" s="194"/>
      <c r="F343" s="194"/>
      <c r="G343" s="194"/>
      <c r="H343" s="194"/>
      <c r="I343" s="194"/>
      <c r="J343" s="194"/>
      <c r="K343" s="194"/>
      <c r="L343" s="194"/>
      <c r="M343" s="194"/>
      <c r="N343" s="194"/>
      <c r="O343" s="194"/>
      <c r="P343" s="194"/>
      <c r="Q343" s="194"/>
      <c r="R343" s="194"/>
      <c r="S343" s="194"/>
      <c r="T343" s="194"/>
      <c r="U343" s="194"/>
      <c r="V343" s="194"/>
      <c r="W343" s="194"/>
      <c r="X343" s="194"/>
      <c r="Y343" s="194"/>
      <c r="Z343" s="194"/>
      <c r="AA343" s="194"/>
      <c r="AB343" s="194"/>
      <c r="AC343" s="194"/>
      <c r="AD343" s="194"/>
      <c r="AE343" s="194"/>
      <c r="AF343" s="194"/>
      <c r="AG343" s="194"/>
      <c r="AH343" s="194"/>
      <c r="AI343" s="194"/>
      <c r="AJ343" s="194"/>
    </row>
    <row r="344" spans="1:36" ht="15.5" x14ac:dyDescent="0.35">
      <c r="A344" s="194"/>
      <c r="B344" s="194"/>
      <c r="C344" s="194"/>
      <c r="D344" s="194"/>
      <c r="E344" s="194"/>
      <c r="F344" s="194"/>
      <c r="G344" s="194"/>
      <c r="H344" s="194"/>
      <c r="I344" s="194"/>
      <c r="J344" s="194"/>
      <c r="K344" s="194"/>
      <c r="L344" s="194"/>
      <c r="M344" s="194"/>
      <c r="N344" s="194"/>
      <c r="O344" s="194"/>
      <c r="P344" s="194"/>
      <c r="Q344" s="194"/>
      <c r="R344" s="194"/>
      <c r="S344" s="194"/>
      <c r="T344" s="194"/>
      <c r="U344" s="194"/>
      <c r="V344" s="194"/>
      <c r="W344" s="194"/>
      <c r="X344" s="194"/>
      <c r="Y344" s="194"/>
      <c r="Z344" s="194"/>
      <c r="AA344" s="194"/>
      <c r="AB344" s="194"/>
      <c r="AC344" s="194"/>
      <c r="AD344" s="194"/>
      <c r="AE344" s="194"/>
      <c r="AF344" s="194"/>
      <c r="AG344" s="194"/>
      <c r="AH344" s="194"/>
      <c r="AI344" s="194"/>
      <c r="AJ344" s="194"/>
    </row>
    <row r="345" spans="1:36" ht="15.5" x14ac:dyDescent="0.35">
      <c r="A345" s="194"/>
      <c r="B345" s="194"/>
      <c r="C345" s="194"/>
      <c r="D345" s="194"/>
      <c r="E345" s="194"/>
      <c r="F345" s="194"/>
      <c r="G345" s="194"/>
      <c r="H345" s="194"/>
      <c r="I345" s="194"/>
      <c r="J345" s="194"/>
      <c r="K345" s="194"/>
      <c r="L345" s="194"/>
      <c r="M345" s="194"/>
      <c r="N345" s="194"/>
      <c r="O345" s="194"/>
      <c r="P345" s="194"/>
      <c r="Q345" s="194"/>
      <c r="R345" s="194"/>
      <c r="S345" s="194"/>
      <c r="T345" s="194"/>
      <c r="U345" s="194"/>
      <c r="V345" s="194"/>
      <c r="W345" s="194"/>
      <c r="X345" s="194"/>
      <c r="Y345" s="194"/>
      <c r="Z345" s="194"/>
      <c r="AA345" s="194"/>
      <c r="AB345" s="194"/>
      <c r="AC345" s="194"/>
      <c r="AD345" s="194"/>
      <c r="AE345" s="194"/>
      <c r="AF345" s="194"/>
      <c r="AG345" s="194"/>
      <c r="AH345" s="194"/>
      <c r="AI345" s="194"/>
      <c r="AJ345" s="194"/>
    </row>
    <row r="346" spans="1:36" ht="15.5" x14ac:dyDescent="0.35">
      <c r="A346" s="194"/>
      <c r="B346" s="194"/>
      <c r="C346" s="194"/>
      <c r="D346" s="194"/>
      <c r="E346" s="194"/>
      <c r="F346" s="194"/>
      <c r="G346" s="194"/>
      <c r="H346" s="194"/>
      <c r="I346" s="194"/>
      <c r="J346" s="194"/>
      <c r="K346" s="194"/>
      <c r="L346" s="194"/>
      <c r="M346" s="194"/>
      <c r="N346" s="194"/>
      <c r="O346" s="194"/>
      <c r="P346" s="194"/>
      <c r="Q346" s="194"/>
      <c r="R346" s="194"/>
      <c r="S346" s="194"/>
      <c r="T346" s="194"/>
      <c r="U346" s="194"/>
      <c r="V346" s="194"/>
      <c r="W346" s="194"/>
      <c r="X346" s="194"/>
      <c r="Y346" s="194"/>
      <c r="Z346" s="194"/>
      <c r="AA346" s="194"/>
      <c r="AB346" s="194"/>
      <c r="AC346" s="194"/>
      <c r="AD346" s="194"/>
      <c r="AE346" s="194"/>
      <c r="AF346" s="194"/>
      <c r="AG346" s="194"/>
      <c r="AH346" s="194"/>
      <c r="AI346" s="194"/>
      <c r="AJ346" s="194"/>
    </row>
    <row r="347" spans="1:36" ht="15.5" x14ac:dyDescent="0.35">
      <c r="A347" s="194"/>
      <c r="B347" s="194"/>
      <c r="C347" s="194"/>
      <c r="D347" s="194"/>
      <c r="E347" s="194"/>
      <c r="F347" s="194"/>
      <c r="G347" s="194"/>
      <c r="H347" s="194"/>
      <c r="I347" s="194"/>
      <c r="J347" s="194"/>
      <c r="K347" s="194"/>
      <c r="L347" s="194"/>
      <c r="M347" s="194"/>
      <c r="N347" s="194"/>
      <c r="O347" s="194"/>
      <c r="P347" s="194"/>
      <c r="Q347" s="194"/>
      <c r="R347" s="194"/>
      <c r="S347" s="194"/>
      <c r="T347" s="194"/>
      <c r="U347" s="194"/>
      <c r="V347" s="194"/>
      <c r="W347" s="194"/>
      <c r="X347" s="194"/>
      <c r="Y347" s="194"/>
      <c r="Z347" s="194"/>
      <c r="AA347" s="194"/>
      <c r="AB347" s="194"/>
      <c r="AC347" s="194"/>
      <c r="AD347" s="194"/>
      <c r="AE347" s="194"/>
      <c r="AF347" s="194"/>
      <c r="AG347" s="194"/>
      <c r="AH347" s="194"/>
      <c r="AI347" s="194"/>
      <c r="AJ347" s="194"/>
    </row>
    <row r="348" spans="1:36" ht="15.5" x14ac:dyDescent="0.35">
      <c r="A348" s="194"/>
      <c r="B348" s="194"/>
      <c r="C348" s="194"/>
      <c r="D348" s="194"/>
      <c r="E348" s="194"/>
      <c r="F348" s="194"/>
      <c r="G348" s="194"/>
      <c r="H348" s="194"/>
      <c r="I348" s="194"/>
      <c r="J348" s="194"/>
      <c r="K348" s="194"/>
      <c r="L348" s="194"/>
      <c r="M348" s="194"/>
      <c r="N348" s="194"/>
      <c r="O348" s="194"/>
      <c r="P348" s="194"/>
      <c r="Q348" s="194"/>
      <c r="R348" s="194"/>
      <c r="S348" s="194"/>
      <c r="T348" s="194"/>
      <c r="U348" s="194"/>
      <c r="V348" s="194"/>
      <c r="W348" s="194"/>
      <c r="X348" s="194"/>
      <c r="Y348" s="194"/>
      <c r="Z348" s="194"/>
      <c r="AA348" s="194"/>
      <c r="AB348" s="194"/>
      <c r="AC348" s="194"/>
      <c r="AD348" s="194"/>
      <c r="AE348" s="194"/>
      <c r="AF348" s="194"/>
      <c r="AG348" s="194"/>
      <c r="AH348" s="194"/>
      <c r="AI348" s="194"/>
      <c r="AJ348" s="194"/>
    </row>
    <row r="349" spans="1:36" ht="15.5" x14ac:dyDescent="0.35">
      <c r="A349" s="194"/>
      <c r="B349" s="194"/>
      <c r="C349" s="194"/>
      <c r="D349" s="194"/>
      <c r="E349" s="194"/>
      <c r="F349" s="194"/>
      <c r="G349" s="194"/>
      <c r="H349" s="194"/>
      <c r="I349" s="194"/>
      <c r="J349" s="194"/>
      <c r="K349" s="194"/>
      <c r="L349" s="194"/>
      <c r="M349" s="194"/>
      <c r="N349" s="194"/>
      <c r="O349" s="194"/>
      <c r="P349" s="194"/>
      <c r="Q349" s="194"/>
      <c r="R349" s="194"/>
      <c r="S349" s="194"/>
      <c r="T349" s="194"/>
      <c r="U349" s="194"/>
      <c r="V349" s="194"/>
      <c r="W349" s="194"/>
      <c r="X349" s="194"/>
      <c r="Y349" s="194"/>
      <c r="Z349" s="194"/>
      <c r="AA349" s="194"/>
      <c r="AB349" s="194"/>
      <c r="AC349" s="194"/>
      <c r="AD349" s="194"/>
      <c r="AE349" s="194"/>
      <c r="AF349" s="194"/>
      <c r="AG349" s="194"/>
      <c r="AH349" s="194"/>
      <c r="AI349" s="194"/>
      <c r="AJ349" s="194"/>
    </row>
    <row r="350" spans="1:36" ht="15.5" x14ac:dyDescent="0.35">
      <c r="A350" s="194"/>
      <c r="B350" s="194"/>
      <c r="C350" s="194"/>
      <c r="D350" s="194"/>
      <c r="E350" s="194"/>
      <c r="F350" s="194"/>
      <c r="G350" s="194"/>
      <c r="H350" s="194"/>
      <c r="I350" s="194"/>
      <c r="J350" s="194"/>
      <c r="K350" s="194"/>
      <c r="L350" s="194"/>
      <c r="M350" s="194"/>
      <c r="N350" s="194"/>
      <c r="O350" s="194"/>
      <c r="P350" s="194"/>
      <c r="Q350" s="194"/>
      <c r="R350" s="194"/>
      <c r="S350" s="194"/>
      <c r="T350" s="194"/>
      <c r="U350" s="194"/>
      <c r="V350" s="194"/>
      <c r="W350" s="194"/>
      <c r="X350" s="194"/>
      <c r="Y350" s="194"/>
      <c r="Z350" s="194"/>
      <c r="AA350" s="194"/>
      <c r="AB350" s="194"/>
      <c r="AC350" s="194"/>
      <c r="AD350" s="194"/>
      <c r="AE350" s="194"/>
      <c r="AF350" s="194"/>
      <c r="AG350" s="194"/>
      <c r="AH350" s="194"/>
      <c r="AI350" s="194"/>
      <c r="AJ350" s="194"/>
    </row>
    <row r="351" spans="1:36" ht="15.5" x14ac:dyDescent="0.35">
      <c r="A351" s="194"/>
      <c r="B351" s="194"/>
      <c r="C351" s="194"/>
      <c r="D351" s="194"/>
      <c r="E351" s="194"/>
      <c r="F351" s="194"/>
      <c r="G351" s="194"/>
      <c r="H351" s="194"/>
      <c r="I351" s="194"/>
      <c r="J351" s="194"/>
      <c r="K351" s="194"/>
      <c r="L351" s="194"/>
      <c r="M351" s="194"/>
      <c r="N351" s="194"/>
      <c r="O351" s="194"/>
      <c r="P351" s="194"/>
      <c r="Q351" s="194"/>
      <c r="R351" s="194"/>
      <c r="S351" s="194"/>
      <c r="T351" s="194"/>
      <c r="U351" s="194"/>
      <c r="V351" s="194"/>
      <c r="W351" s="194"/>
      <c r="X351" s="194"/>
      <c r="Y351" s="194"/>
      <c r="Z351" s="194"/>
      <c r="AA351" s="194"/>
      <c r="AB351" s="194"/>
      <c r="AC351" s="194"/>
      <c r="AD351" s="194"/>
      <c r="AE351" s="194"/>
      <c r="AF351" s="194"/>
      <c r="AG351" s="194"/>
      <c r="AH351" s="194"/>
      <c r="AI351" s="194"/>
      <c r="AJ351" s="194"/>
    </row>
    <row r="352" spans="1:36" ht="15.5" x14ac:dyDescent="0.35">
      <c r="A352" s="194"/>
      <c r="B352" s="194"/>
      <c r="C352" s="194"/>
      <c r="D352" s="194"/>
      <c r="E352" s="194"/>
      <c r="F352" s="194"/>
      <c r="G352" s="194"/>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row>
    <row r="353" spans="1:36" ht="15.5" x14ac:dyDescent="0.35">
      <c r="A353" s="194"/>
      <c r="B353" s="194"/>
      <c r="C353" s="194"/>
      <c r="D353" s="194"/>
      <c r="E353" s="194"/>
      <c r="F353" s="194"/>
      <c r="G353" s="194"/>
      <c r="H353" s="194"/>
      <c r="I353" s="194"/>
      <c r="J353" s="194"/>
      <c r="K353" s="194"/>
      <c r="L353" s="194"/>
      <c r="M353" s="194"/>
      <c r="N353" s="194"/>
      <c r="O353" s="194"/>
      <c r="P353" s="194"/>
      <c r="Q353" s="194"/>
      <c r="R353" s="194"/>
      <c r="S353" s="194"/>
      <c r="T353" s="194"/>
      <c r="U353" s="194"/>
      <c r="V353" s="194"/>
      <c r="W353" s="194"/>
      <c r="X353" s="194"/>
      <c r="Y353" s="194"/>
      <c r="Z353" s="194"/>
      <c r="AA353" s="194"/>
      <c r="AB353" s="194"/>
      <c r="AC353" s="194"/>
      <c r="AD353" s="194"/>
      <c r="AE353" s="194"/>
      <c r="AF353" s="194"/>
      <c r="AG353" s="194"/>
      <c r="AH353" s="194"/>
      <c r="AI353" s="194"/>
      <c r="AJ353" s="194"/>
    </row>
    <row r="354" spans="1:36" ht="15.5" x14ac:dyDescent="0.35">
      <c r="A354" s="194"/>
      <c r="B354" s="194"/>
      <c r="C354" s="194"/>
      <c r="D354" s="194"/>
      <c r="E354" s="194"/>
      <c r="F354" s="194"/>
      <c r="G354" s="194"/>
      <c r="H354" s="194"/>
      <c r="I354" s="194"/>
      <c r="J354" s="194"/>
      <c r="K354" s="194"/>
      <c r="L354" s="194"/>
      <c r="M354" s="194"/>
      <c r="N354" s="194"/>
      <c r="O354" s="194"/>
      <c r="P354" s="194"/>
      <c r="Q354" s="194"/>
      <c r="R354" s="194"/>
      <c r="S354" s="194"/>
      <c r="T354" s="194"/>
      <c r="U354" s="194"/>
      <c r="V354" s="194"/>
      <c r="W354" s="194"/>
      <c r="X354" s="194"/>
      <c r="Y354" s="194"/>
      <c r="Z354" s="194"/>
      <c r="AA354" s="194"/>
      <c r="AB354" s="194"/>
      <c r="AC354" s="194"/>
      <c r="AD354" s="194"/>
      <c r="AE354" s="194"/>
      <c r="AF354" s="194"/>
      <c r="AG354" s="194"/>
      <c r="AH354" s="194"/>
      <c r="AI354" s="194"/>
      <c r="AJ354" s="194"/>
    </row>
    <row r="355" spans="1:36" ht="15.5" x14ac:dyDescent="0.35">
      <c r="A355" s="194"/>
      <c r="B355" s="194"/>
      <c r="C355" s="194"/>
      <c r="D355" s="194"/>
      <c r="E355" s="194"/>
      <c r="F355" s="194"/>
      <c r="G355" s="194"/>
      <c r="H355" s="194"/>
      <c r="I355" s="194"/>
      <c r="J355" s="194"/>
      <c r="K355" s="194"/>
      <c r="L355" s="194"/>
      <c r="M355" s="194"/>
      <c r="N355" s="194"/>
      <c r="O355" s="194"/>
      <c r="P355" s="194"/>
      <c r="Q355" s="194"/>
      <c r="R355" s="194"/>
      <c r="S355" s="194"/>
      <c r="T355" s="194"/>
      <c r="U355" s="194"/>
      <c r="V355" s="194"/>
      <c r="W355" s="194"/>
      <c r="X355" s="194"/>
      <c r="Y355" s="194"/>
      <c r="Z355" s="194"/>
      <c r="AA355" s="194"/>
      <c r="AB355" s="194"/>
      <c r="AC355" s="194"/>
      <c r="AD355" s="194"/>
      <c r="AE355" s="194"/>
      <c r="AF355" s="194"/>
      <c r="AG355" s="194"/>
      <c r="AH355" s="194"/>
      <c r="AI355" s="194"/>
      <c r="AJ355" s="194"/>
    </row>
    <row r="356" spans="1:36" ht="15.5" x14ac:dyDescent="0.35">
      <c r="A356" s="194"/>
      <c r="B356" s="194"/>
      <c r="C356" s="194"/>
      <c r="D356" s="194"/>
      <c r="E356" s="194"/>
      <c r="F356" s="194"/>
      <c r="G356" s="194"/>
      <c r="H356" s="194"/>
      <c r="I356" s="194"/>
      <c r="J356" s="194"/>
      <c r="K356" s="194"/>
      <c r="L356" s="194"/>
      <c r="M356" s="194"/>
      <c r="N356" s="194"/>
      <c r="O356" s="194"/>
      <c r="P356" s="194"/>
      <c r="Q356" s="194"/>
      <c r="R356" s="194"/>
      <c r="S356" s="194"/>
      <c r="T356" s="194"/>
      <c r="U356" s="194"/>
      <c r="V356" s="194"/>
      <c r="W356" s="194"/>
      <c r="X356" s="194"/>
      <c r="Y356" s="194"/>
      <c r="Z356" s="194"/>
      <c r="AA356" s="194"/>
      <c r="AB356" s="194"/>
      <c r="AC356" s="194"/>
      <c r="AD356" s="194"/>
      <c r="AE356" s="194"/>
      <c r="AF356" s="194"/>
      <c r="AG356" s="194"/>
      <c r="AH356" s="194"/>
      <c r="AI356" s="194"/>
      <c r="AJ356" s="194"/>
    </row>
    <row r="357" spans="1:36" ht="15.5" x14ac:dyDescent="0.35">
      <c r="A357" s="194"/>
      <c r="B357" s="194"/>
      <c r="C357" s="194"/>
      <c r="D357" s="194"/>
      <c r="E357" s="194"/>
      <c r="F357" s="194"/>
      <c r="G357" s="194"/>
      <c r="H357" s="194"/>
      <c r="I357" s="194"/>
      <c r="J357" s="194"/>
      <c r="K357" s="194"/>
      <c r="L357" s="194"/>
      <c r="M357" s="194"/>
      <c r="N357" s="194"/>
      <c r="O357" s="194"/>
      <c r="P357" s="194"/>
      <c r="Q357" s="194"/>
      <c r="R357" s="194"/>
      <c r="S357" s="194"/>
      <c r="T357" s="194"/>
      <c r="U357" s="194"/>
      <c r="V357" s="194"/>
      <c r="W357" s="194"/>
      <c r="X357" s="194"/>
      <c r="Y357" s="194"/>
      <c r="Z357" s="194"/>
      <c r="AA357" s="194"/>
      <c r="AB357" s="194"/>
      <c r="AC357" s="194"/>
      <c r="AD357" s="194"/>
      <c r="AE357" s="194"/>
      <c r="AF357" s="194"/>
      <c r="AG357" s="194"/>
      <c r="AH357" s="194"/>
      <c r="AI357" s="194"/>
      <c r="AJ357" s="194"/>
    </row>
    <row r="358" spans="1:36" ht="15.5" x14ac:dyDescent="0.35">
      <c r="A358" s="194"/>
      <c r="B358" s="194"/>
      <c r="C358" s="194"/>
      <c r="D358" s="194"/>
      <c r="E358" s="194"/>
      <c r="F358" s="194"/>
      <c r="G358" s="194"/>
      <c r="H358" s="194"/>
      <c r="I358" s="194"/>
      <c r="J358" s="194"/>
      <c r="K358" s="194"/>
      <c r="L358" s="194"/>
      <c r="M358" s="194"/>
      <c r="N358" s="194"/>
      <c r="O358" s="194"/>
      <c r="P358" s="194"/>
      <c r="Q358" s="194"/>
      <c r="R358" s="194"/>
      <c r="S358" s="194"/>
      <c r="T358" s="194"/>
      <c r="U358" s="194"/>
      <c r="V358" s="194"/>
      <c r="W358" s="194"/>
      <c r="X358" s="194"/>
      <c r="Y358" s="194"/>
      <c r="Z358" s="194"/>
      <c r="AA358" s="194"/>
      <c r="AB358" s="194"/>
      <c r="AC358" s="194"/>
      <c r="AD358" s="194"/>
      <c r="AE358" s="194"/>
      <c r="AF358" s="194"/>
      <c r="AG358" s="194"/>
      <c r="AH358" s="194"/>
      <c r="AI358" s="194"/>
      <c r="AJ358" s="194"/>
    </row>
    <row r="359" spans="1:36" ht="15.5" x14ac:dyDescent="0.35">
      <c r="A359" s="194"/>
      <c r="B359" s="194"/>
      <c r="C359" s="194"/>
      <c r="D359" s="194"/>
      <c r="E359" s="194"/>
      <c r="F359" s="194"/>
      <c r="G359" s="194"/>
      <c r="H359" s="194"/>
      <c r="I359" s="194"/>
      <c r="J359" s="194"/>
      <c r="K359" s="194"/>
      <c r="L359" s="194"/>
      <c r="M359" s="194"/>
      <c r="N359" s="194"/>
      <c r="O359" s="194"/>
      <c r="P359" s="194"/>
      <c r="Q359" s="194"/>
      <c r="R359" s="194"/>
      <c r="S359" s="194"/>
      <c r="T359" s="194"/>
      <c r="U359" s="194"/>
      <c r="V359" s="194"/>
      <c r="W359" s="194"/>
      <c r="X359" s="194"/>
      <c r="Y359" s="194"/>
      <c r="Z359" s="194"/>
      <c r="AA359" s="194"/>
      <c r="AB359" s="194"/>
      <c r="AC359" s="194"/>
      <c r="AD359" s="194"/>
      <c r="AE359" s="194"/>
      <c r="AF359" s="194"/>
      <c r="AG359" s="194"/>
      <c r="AH359" s="194"/>
      <c r="AI359" s="194"/>
      <c r="AJ359" s="194"/>
    </row>
    <row r="360" spans="1:36" ht="15.5" x14ac:dyDescent="0.35">
      <c r="A360" s="194"/>
      <c r="B360" s="194"/>
      <c r="C360" s="194"/>
      <c r="D360" s="194"/>
      <c r="E360" s="194"/>
      <c r="F360" s="194"/>
      <c r="G360" s="194"/>
      <c r="H360" s="194"/>
      <c r="I360" s="194"/>
      <c r="J360" s="194"/>
      <c r="K360" s="194"/>
      <c r="L360" s="194"/>
      <c r="M360" s="194"/>
      <c r="N360" s="194"/>
      <c r="O360" s="194"/>
      <c r="P360" s="194"/>
      <c r="Q360" s="194"/>
      <c r="R360" s="194"/>
      <c r="S360" s="194"/>
      <c r="T360" s="194"/>
      <c r="U360" s="194"/>
      <c r="V360" s="194"/>
      <c r="W360" s="194"/>
      <c r="X360" s="194"/>
      <c r="Y360" s="194"/>
      <c r="Z360" s="194"/>
      <c r="AA360" s="194"/>
      <c r="AB360" s="194"/>
      <c r="AC360" s="194"/>
      <c r="AD360" s="194"/>
      <c r="AE360" s="194"/>
      <c r="AF360" s="194"/>
      <c r="AG360" s="194"/>
      <c r="AH360" s="194"/>
      <c r="AI360" s="194"/>
      <c r="AJ360" s="194"/>
    </row>
    <row r="361" spans="1:36" ht="15.5" x14ac:dyDescent="0.35">
      <c r="A361" s="194"/>
      <c r="B361" s="194"/>
      <c r="C361" s="194"/>
      <c r="D361" s="194"/>
      <c r="E361" s="194"/>
      <c r="F361" s="194"/>
      <c r="G361" s="194"/>
      <c r="H361" s="194"/>
      <c r="I361" s="194"/>
      <c r="J361" s="194"/>
      <c r="K361" s="194"/>
      <c r="L361" s="194"/>
      <c r="M361" s="194"/>
      <c r="N361" s="194"/>
      <c r="O361" s="194"/>
      <c r="P361" s="194"/>
      <c r="Q361" s="194"/>
      <c r="R361" s="194"/>
      <c r="S361" s="194"/>
      <c r="T361" s="194"/>
      <c r="U361" s="194"/>
      <c r="V361" s="194"/>
      <c r="W361" s="194"/>
      <c r="X361" s="194"/>
      <c r="Y361" s="194"/>
      <c r="Z361" s="194"/>
      <c r="AA361" s="194"/>
      <c r="AB361" s="194"/>
      <c r="AC361" s="194"/>
      <c r="AD361" s="194"/>
      <c r="AE361" s="194"/>
      <c r="AF361" s="194"/>
      <c r="AG361" s="194"/>
      <c r="AH361" s="194"/>
      <c r="AI361" s="194"/>
      <c r="AJ361" s="194"/>
    </row>
    <row r="362" spans="1:36" ht="15.5" x14ac:dyDescent="0.35">
      <c r="A362" s="194"/>
      <c r="B362" s="194"/>
      <c r="C362" s="194"/>
      <c r="D362" s="194"/>
      <c r="E362" s="194"/>
      <c r="F362" s="194"/>
      <c r="G362" s="194"/>
      <c r="H362" s="194"/>
      <c r="I362" s="194"/>
      <c r="J362" s="194"/>
      <c r="K362" s="194"/>
      <c r="L362" s="194"/>
      <c r="M362" s="194"/>
      <c r="N362" s="194"/>
      <c r="O362" s="194"/>
      <c r="P362" s="194"/>
      <c r="Q362" s="194"/>
      <c r="R362" s="194"/>
      <c r="S362" s="194"/>
      <c r="T362" s="194"/>
      <c r="U362" s="194"/>
      <c r="V362" s="194"/>
      <c r="W362" s="194"/>
      <c r="X362" s="194"/>
      <c r="Y362" s="194"/>
      <c r="Z362" s="194"/>
      <c r="AA362" s="194"/>
      <c r="AB362" s="194"/>
      <c r="AC362" s="194"/>
      <c r="AD362" s="194"/>
      <c r="AE362" s="194"/>
      <c r="AF362" s="194"/>
      <c r="AG362" s="194"/>
      <c r="AH362" s="194"/>
      <c r="AI362" s="194"/>
      <c r="AJ362" s="194"/>
    </row>
    <row r="363" spans="1:36" ht="15.5" x14ac:dyDescent="0.35">
      <c r="A363" s="194"/>
      <c r="B363" s="194"/>
      <c r="C363" s="194"/>
      <c r="D363" s="194"/>
      <c r="E363" s="194"/>
      <c r="F363" s="194"/>
      <c r="G363" s="194"/>
      <c r="H363" s="194"/>
      <c r="I363" s="194"/>
      <c r="J363" s="194"/>
      <c r="K363" s="194"/>
      <c r="L363" s="194"/>
      <c r="M363" s="194"/>
      <c r="N363" s="194"/>
      <c r="O363" s="194"/>
      <c r="P363" s="194"/>
      <c r="Q363" s="194"/>
      <c r="R363" s="194"/>
      <c r="S363" s="194"/>
      <c r="T363" s="194"/>
      <c r="U363" s="194"/>
      <c r="V363" s="194"/>
      <c r="W363" s="194"/>
      <c r="X363" s="194"/>
      <c r="Y363" s="194"/>
      <c r="Z363" s="194"/>
      <c r="AA363" s="194"/>
      <c r="AB363" s="194"/>
      <c r="AC363" s="194"/>
      <c r="AD363" s="194"/>
      <c r="AE363" s="194"/>
      <c r="AF363" s="194"/>
      <c r="AG363" s="194"/>
      <c r="AH363" s="194"/>
      <c r="AI363" s="194"/>
      <c r="AJ363" s="194"/>
    </row>
    <row r="364" spans="1:36" ht="15.5" x14ac:dyDescent="0.35">
      <c r="A364" s="194"/>
      <c r="B364" s="194"/>
      <c r="C364" s="194"/>
      <c r="D364" s="194"/>
      <c r="E364" s="194"/>
      <c r="F364" s="194"/>
      <c r="G364" s="194"/>
      <c r="H364" s="194"/>
      <c r="I364" s="194"/>
      <c r="J364" s="194"/>
      <c r="K364" s="194"/>
      <c r="L364" s="194"/>
      <c r="M364" s="194"/>
      <c r="N364" s="194"/>
      <c r="O364" s="194"/>
      <c r="P364" s="194"/>
      <c r="Q364" s="194"/>
      <c r="R364" s="194"/>
      <c r="S364" s="194"/>
      <c r="T364" s="194"/>
      <c r="U364" s="194"/>
      <c r="V364" s="194"/>
      <c r="W364" s="194"/>
      <c r="X364" s="194"/>
      <c r="Y364" s="194"/>
      <c r="Z364" s="194"/>
      <c r="AA364" s="194"/>
      <c r="AB364" s="194"/>
      <c r="AC364" s="194"/>
      <c r="AD364" s="194"/>
      <c r="AE364" s="194"/>
      <c r="AF364" s="194"/>
      <c r="AG364" s="194"/>
      <c r="AH364" s="194"/>
      <c r="AI364" s="194"/>
      <c r="AJ364" s="194"/>
    </row>
    <row r="365" spans="1:36" ht="15.5" x14ac:dyDescent="0.35">
      <c r="A365" s="194"/>
      <c r="B365" s="194"/>
      <c r="C365" s="194"/>
      <c r="D365" s="194"/>
      <c r="E365" s="194"/>
      <c r="F365" s="194"/>
      <c r="G365" s="194"/>
      <c r="H365" s="194"/>
      <c r="I365" s="194"/>
      <c r="J365" s="194"/>
      <c r="K365" s="194"/>
      <c r="L365" s="194"/>
      <c r="M365" s="194"/>
      <c r="N365" s="194"/>
      <c r="O365" s="194"/>
      <c r="P365" s="194"/>
      <c r="Q365" s="194"/>
      <c r="R365" s="194"/>
      <c r="S365" s="194"/>
      <c r="T365" s="194"/>
      <c r="U365" s="194"/>
      <c r="V365" s="194"/>
      <c r="W365" s="194"/>
      <c r="X365" s="194"/>
      <c r="Y365" s="194"/>
      <c r="Z365" s="194"/>
      <c r="AA365" s="194"/>
      <c r="AB365" s="194"/>
      <c r="AC365" s="194"/>
      <c r="AD365" s="194"/>
      <c r="AE365" s="194"/>
      <c r="AF365" s="194"/>
      <c r="AG365" s="194"/>
      <c r="AH365" s="194"/>
      <c r="AI365" s="194"/>
      <c r="AJ365" s="194"/>
    </row>
    <row r="366" spans="1:36" ht="15.5" x14ac:dyDescent="0.35">
      <c r="A366" s="194"/>
      <c r="B366" s="194"/>
      <c r="C366" s="194"/>
      <c r="D366" s="194"/>
      <c r="E366" s="194"/>
      <c r="F366" s="194"/>
      <c r="G366" s="194"/>
      <c r="H366" s="194"/>
      <c r="I366" s="194"/>
      <c r="J366" s="194"/>
      <c r="K366" s="194"/>
      <c r="L366" s="194"/>
      <c r="M366" s="194"/>
      <c r="N366" s="194"/>
      <c r="O366" s="194"/>
      <c r="P366" s="194"/>
      <c r="Q366" s="194"/>
      <c r="R366" s="194"/>
      <c r="S366" s="194"/>
      <c r="T366" s="194"/>
      <c r="U366" s="194"/>
      <c r="V366" s="194"/>
      <c r="W366" s="194"/>
      <c r="X366" s="194"/>
      <c r="Y366" s="194"/>
      <c r="Z366" s="194"/>
      <c r="AA366" s="194"/>
      <c r="AB366" s="194"/>
      <c r="AC366" s="194"/>
      <c r="AD366" s="194"/>
      <c r="AE366" s="194"/>
      <c r="AF366" s="194"/>
      <c r="AG366" s="194"/>
      <c r="AH366" s="194"/>
      <c r="AI366" s="194"/>
      <c r="AJ366" s="194"/>
    </row>
    <row r="367" spans="1:36" ht="15.5" x14ac:dyDescent="0.35">
      <c r="A367" s="194"/>
      <c r="B367" s="194"/>
      <c r="C367" s="194"/>
      <c r="D367" s="194"/>
      <c r="E367" s="194"/>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row>
    <row r="368" spans="1:36" ht="15.5" x14ac:dyDescent="0.35">
      <c r="A368" s="194"/>
      <c r="B368" s="194"/>
      <c r="C368" s="194"/>
      <c r="D368" s="194"/>
      <c r="E368" s="194"/>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row>
    <row r="369" spans="1:36" ht="15.5" x14ac:dyDescent="0.35">
      <c r="A369" s="194"/>
      <c r="B369" s="194"/>
      <c r="C369" s="194"/>
      <c r="D369" s="194"/>
      <c r="E369" s="194"/>
      <c r="F369" s="194"/>
      <c r="G369" s="194"/>
      <c r="H369" s="194"/>
      <c r="I369" s="194"/>
      <c r="J369" s="194"/>
      <c r="K369" s="194"/>
      <c r="L369" s="194"/>
      <c r="M369" s="194"/>
      <c r="N369" s="194"/>
      <c r="O369" s="194"/>
      <c r="P369" s="194"/>
      <c r="Q369" s="194"/>
      <c r="R369" s="194"/>
      <c r="S369" s="194"/>
      <c r="T369" s="194"/>
      <c r="U369" s="194"/>
      <c r="V369" s="194"/>
      <c r="W369" s="194"/>
      <c r="X369" s="194"/>
      <c r="Y369" s="194"/>
      <c r="Z369" s="194"/>
      <c r="AA369" s="194"/>
      <c r="AB369" s="194"/>
      <c r="AC369" s="194"/>
      <c r="AD369" s="194"/>
      <c r="AE369" s="194"/>
      <c r="AF369" s="194"/>
      <c r="AG369" s="194"/>
      <c r="AH369" s="194"/>
      <c r="AI369" s="194"/>
      <c r="AJ369" s="194"/>
    </row>
    <row r="370" spans="1:36" ht="15.5" x14ac:dyDescent="0.35">
      <c r="A370" s="194"/>
      <c r="B370" s="194"/>
      <c r="C370" s="194"/>
      <c r="D370" s="194"/>
      <c r="E370" s="194"/>
      <c r="F370" s="194"/>
      <c r="G370" s="194"/>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row>
    <row r="371" spans="1:36" ht="15.5" x14ac:dyDescent="0.35">
      <c r="A371" s="194"/>
      <c r="B371" s="194"/>
      <c r="C371" s="194"/>
      <c r="D371" s="194"/>
      <c r="E371" s="194"/>
      <c r="F371" s="194"/>
      <c r="G371" s="194"/>
      <c r="H371" s="194"/>
      <c r="I371" s="194"/>
      <c r="J371" s="194"/>
      <c r="K371" s="194"/>
      <c r="L371" s="194"/>
      <c r="M371" s="194"/>
      <c r="N371" s="194"/>
      <c r="O371" s="194"/>
      <c r="P371" s="194"/>
      <c r="Q371" s="194"/>
      <c r="R371" s="194"/>
      <c r="S371" s="194"/>
      <c r="T371" s="194"/>
      <c r="U371" s="194"/>
      <c r="V371" s="194"/>
      <c r="W371" s="194"/>
      <c r="X371" s="194"/>
      <c r="Y371" s="194"/>
      <c r="Z371" s="194"/>
      <c r="AA371" s="194"/>
      <c r="AB371" s="194"/>
      <c r="AC371" s="194"/>
      <c r="AD371" s="194"/>
      <c r="AE371" s="194"/>
      <c r="AF371" s="194"/>
      <c r="AG371" s="194"/>
      <c r="AH371" s="194"/>
      <c r="AI371" s="194"/>
      <c r="AJ371" s="194"/>
    </row>
    <row r="372" spans="1:36" ht="15.5" x14ac:dyDescent="0.35">
      <c r="A372" s="194"/>
      <c r="B372" s="194"/>
      <c r="C372" s="194"/>
      <c r="D372" s="194"/>
      <c r="E372" s="194"/>
      <c r="F372" s="194"/>
      <c r="G372" s="194"/>
      <c r="H372" s="194"/>
      <c r="I372" s="194"/>
      <c r="J372" s="194"/>
      <c r="K372" s="194"/>
      <c r="L372" s="194"/>
      <c r="M372" s="194"/>
      <c r="N372" s="194"/>
      <c r="O372" s="194"/>
      <c r="P372" s="194"/>
      <c r="Q372" s="194"/>
      <c r="R372" s="194"/>
      <c r="S372" s="194"/>
      <c r="T372" s="194"/>
      <c r="U372" s="194"/>
      <c r="V372" s="194"/>
      <c r="W372" s="194"/>
      <c r="X372" s="194"/>
      <c r="Y372" s="194"/>
      <c r="Z372" s="194"/>
      <c r="AA372" s="194"/>
      <c r="AB372" s="194"/>
      <c r="AC372" s="194"/>
      <c r="AD372" s="194"/>
      <c r="AE372" s="194"/>
      <c r="AF372" s="194"/>
      <c r="AG372" s="194"/>
      <c r="AH372" s="194"/>
      <c r="AI372" s="194"/>
      <c r="AJ372" s="194"/>
    </row>
    <row r="373" spans="1:36" ht="15.5" x14ac:dyDescent="0.35">
      <c r="A373" s="194"/>
      <c r="B373" s="194"/>
      <c r="C373" s="194"/>
      <c r="D373" s="194"/>
      <c r="E373" s="194"/>
      <c r="F373" s="194"/>
      <c r="G373" s="194"/>
      <c r="H373" s="194"/>
      <c r="I373" s="194"/>
      <c r="J373" s="194"/>
      <c r="K373" s="194"/>
      <c r="L373" s="194"/>
      <c r="M373" s="194"/>
      <c r="N373" s="194"/>
      <c r="O373" s="194"/>
      <c r="P373" s="194"/>
      <c r="Q373" s="194"/>
      <c r="R373" s="194"/>
      <c r="S373" s="194"/>
      <c r="T373" s="194"/>
      <c r="U373" s="194"/>
      <c r="V373" s="194"/>
      <c r="W373" s="194"/>
      <c r="X373" s="194"/>
      <c r="Y373" s="194"/>
      <c r="Z373" s="194"/>
      <c r="AA373" s="194"/>
      <c r="AB373" s="194"/>
      <c r="AC373" s="194"/>
      <c r="AD373" s="194"/>
      <c r="AE373" s="194"/>
      <c r="AF373" s="194"/>
      <c r="AG373" s="194"/>
      <c r="AH373" s="194"/>
      <c r="AI373" s="194"/>
      <c r="AJ373" s="194"/>
    </row>
    <row r="374" spans="1:36" ht="15.5" x14ac:dyDescent="0.35">
      <c r="A374" s="194"/>
      <c r="B374" s="194"/>
      <c r="C374" s="194"/>
      <c r="D374" s="194"/>
      <c r="E374" s="194"/>
      <c r="F374" s="194"/>
      <c r="G374" s="194"/>
      <c r="H374" s="194"/>
      <c r="I374" s="194"/>
      <c r="J374" s="194"/>
      <c r="K374" s="194"/>
      <c r="L374" s="194"/>
      <c r="M374" s="194"/>
      <c r="N374" s="194"/>
      <c r="O374" s="194"/>
      <c r="P374" s="194"/>
      <c r="Q374" s="194"/>
      <c r="R374" s="194"/>
      <c r="S374" s="194"/>
      <c r="T374" s="194"/>
      <c r="U374" s="194"/>
      <c r="V374" s="194"/>
      <c r="W374" s="194"/>
      <c r="X374" s="194"/>
      <c r="Y374" s="194"/>
      <c r="Z374" s="194"/>
      <c r="AA374" s="194"/>
      <c r="AB374" s="194"/>
      <c r="AC374" s="194"/>
      <c r="AD374" s="194"/>
      <c r="AE374" s="194"/>
      <c r="AF374" s="194"/>
      <c r="AG374" s="194"/>
      <c r="AH374" s="194"/>
      <c r="AI374" s="194"/>
      <c r="AJ374" s="194"/>
    </row>
    <row r="375" spans="1:36" ht="15.5" x14ac:dyDescent="0.35">
      <c r="A375" s="194"/>
      <c r="B375" s="194"/>
      <c r="C375" s="194"/>
      <c r="D375" s="194"/>
      <c r="E375" s="194"/>
      <c r="F375" s="194"/>
      <c r="G375" s="194"/>
      <c r="H375" s="194"/>
      <c r="I375" s="194"/>
      <c r="J375" s="194"/>
      <c r="K375" s="194"/>
      <c r="L375" s="194"/>
      <c r="M375" s="194"/>
      <c r="N375" s="194"/>
      <c r="O375" s="194"/>
      <c r="P375" s="194"/>
      <c r="Q375" s="194"/>
      <c r="R375" s="194"/>
      <c r="S375" s="194"/>
      <c r="T375" s="194"/>
      <c r="U375" s="194"/>
      <c r="V375" s="194"/>
      <c r="W375" s="194"/>
      <c r="X375" s="194"/>
      <c r="Y375" s="194"/>
      <c r="Z375" s="194"/>
      <c r="AA375" s="194"/>
      <c r="AB375" s="194"/>
      <c r="AC375" s="194"/>
      <c r="AD375" s="194"/>
      <c r="AE375" s="194"/>
      <c r="AF375" s="194"/>
      <c r="AG375" s="194"/>
      <c r="AH375" s="194"/>
      <c r="AI375" s="194"/>
      <c r="AJ375" s="194"/>
    </row>
    <row r="376" spans="1:36" ht="15.5" x14ac:dyDescent="0.35">
      <c r="A376" s="194"/>
      <c r="B376" s="194"/>
      <c r="C376" s="194"/>
      <c r="D376" s="194"/>
      <c r="E376" s="194"/>
      <c r="F376" s="194"/>
      <c r="G376" s="194"/>
      <c r="H376" s="194"/>
      <c r="I376" s="194"/>
      <c r="J376" s="194"/>
      <c r="K376" s="194"/>
      <c r="L376" s="194"/>
      <c r="M376" s="194"/>
      <c r="N376" s="194"/>
      <c r="O376" s="194"/>
      <c r="P376" s="194"/>
      <c r="Q376" s="194"/>
      <c r="R376" s="194"/>
      <c r="S376" s="194"/>
      <c r="T376" s="194"/>
      <c r="U376" s="194"/>
      <c r="V376" s="194"/>
      <c r="W376" s="194"/>
      <c r="X376" s="194"/>
      <c r="Y376" s="194"/>
      <c r="Z376" s="194"/>
      <c r="AA376" s="194"/>
      <c r="AB376" s="194"/>
      <c r="AC376" s="194"/>
      <c r="AD376" s="194"/>
      <c r="AE376" s="194"/>
      <c r="AF376" s="194"/>
      <c r="AG376" s="194"/>
      <c r="AH376" s="194"/>
      <c r="AI376" s="194"/>
      <c r="AJ376" s="194"/>
    </row>
    <row r="377" spans="1:36" ht="15.5" x14ac:dyDescent="0.35">
      <c r="A377" s="194"/>
      <c r="B377" s="194"/>
      <c r="C377" s="194"/>
      <c r="D377" s="194"/>
      <c r="E377" s="194"/>
      <c r="F377" s="194"/>
      <c r="G377" s="194"/>
      <c r="H377" s="194"/>
      <c r="I377" s="194"/>
      <c r="J377" s="194"/>
      <c r="K377" s="194"/>
      <c r="L377" s="194"/>
      <c r="M377" s="194"/>
      <c r="N377" s="194"/>
      <c r="O377" s="194"/>
      <c r="P377" s="194"/>
      <c r="Q377" s="194"/>
      <c r="R377" s="194"/>
      <c r="S377" s="194"/>
      <c r="T377" s="194"/>
      <c r="U377" s="194"/>
      <c r="V377" s="194"/>
      <c r="W377" s="194"/>
      <c r="X377" s="194"/>
      <c r="Y377" s="194"/>
      <c r="Z377" s="194"/>
      <c r="AA377" s="194"/>
      <c r="AB377" s="194"/>
      <c r="AC377" s="194"/>
      <c r="AD377" s="194"/>
      <c r="AE377" s="194"/>
      <c r="AF377" s="194"/>
      <c r="AG377" s="194"/>
      <c r="AH377" s="194"/>
      <c r="AI377" s="194"/>
      <c r="AJ377" s="194"/>
    </row>
    <row r="378" spans="1:36" ht="15.5" x14ac:dyDescent="0.35">
      <c r="A378" s="194"/>
      <c r="B378" s="194"/>
      <c r="C378" s="194"/>
      <c r="D378" s="194"/>
      <c r="E378" s="194"/>
      <c r="F378" s="194"/>
      <c r="G378" s="194"/>
      <c r="H378" s="194"/>
      <c r="I378" s="194"/>
      <c r="J378" s="194"/>
      <c r="K378" s="194"/>
      <c r="L378" s="194"/>
      <c r="M378" s="194"/>
      <c r="N378" s="194"/>
      <c r="O378" s="194"/>
      <c r="P378" s="194"/>
      <c r="Q378" s="194"/>
      <c r="R378" s="194"/>
      <c r="S378" s="194"/>
      <c r="T378" s="194"/>
      <c r="U378" s="194"/>
      <c r="V378" s="194"/>
      <c r="W378" s="194"/>
      <c r="X378" s="194"/>
      <c r="Y378" s="194"/>
      <c r="Z378" s="194"/>
      <c r="AA378" s="194"/>
      <c r="AB378" s="194"/>
      <c r="AC378" s="194"/>
      <c r="AD378" s="194"/>
      <c r="AE378" s="194"/>
      <c r="AF378" s="194"/>
      <c r="AG378" s="194"/>
      <c r="AH378" s="194"/>
      <c r="AI378" s="194"/>
      <c r="AJ378" s="194"/>
    </row>
    <row r="379" spans="1:36" ht="15.5" x14ac:dyDescent="0.35">
      <c r="A379" s="194"/>
      <c r="B379" s="194"/>
      <c r="C379" s="194"/>
      <c r="D379" s="194"/>
      <c r="E379" s="194"/>
      <c r="F379" s="194"/>
      <c r="G379" s="194"/>
      <c r="H379" s="194"/>
      <c r="I379" s="194"/>
      <c r="J379" s="194"/>
      <c r="K379" s="194"/>
      <c r="L379" s="194"/>
      <c r="M379" s="194"/>
      <c r="N379" s="194"/>
      <c r="O379" s="194"/>
      <c r="P379" s="194"/>
      <c r="Q379" s="194"/>
      <c r="R379" s="194"/>
      <c r="S379" s="194"/>
      <c r="T379" s="194"/>
      <c r="U379" s="194"/>
      <c r="V379" s="194"/>
      <c r="W379" s="194"/>
      <c r="X379" s="194"/>
      <c r="Y379" s="194"/>
      <c r="Z379" s="194"/>
      <c r="AA379" s="194"/>
      <c r="AB379" s="194"/>
      <c r="AC379" s="194"/>
      <c r="AD379" s="194"/>
      <c r="AE379" s="194"/>
      <c r="AF379" s="194"/>
      <c r="AG379" s="194"/>
      <c r="AH379" s="194"/>
      <c r="AI379" s="194"/>
      <c r="AJ379" s="194"/>
    </row>
    <row r="380" spans="1:36" ht="15.5" x14ac:dyDescent="0.35">
      <c r="A380" s="194"/>
      <c r="B380" s="194"/>
      <c r="C380" s="194"/>
      <c r="D380" s="194"/>
      <c r="E380" s="194"/>
      <c r="F380" s="194"/>
      <c r="G380" s="194"/>
      <c r="H380" s="194"/>
      <c r="I380" s="194"/>
      <c r="J380" s="194"/>
      <c r="K380" s="194"/>
      <c r="L380" s="194"/>
      <c r="M380" s="194"/>
      <c r="N380" s="194"/>
      <c r="O380" s="194"/>
      <c r="P380" s="194"/>
      <c r="Q380" s="194"/>
      <c r="R380" s="194"/>
      <c r="S380" s="194"/>
      <c r="T380" s="194"/>
      <c r="U380" s="194"/>
      <c r="V380" s="194"/>
      <c r="W380" s="194"/>
      <c r="X380" s="194"/>
      <c r="Y380" s="194"/>
      <c r="Z380" s="194"/>
      <c r="AA380" s="194"/>
      <c r="AB380" s="194"/>
      <c r="AC380" s="194"/>
      <c r="AD380" s="194"/>
      <c r="AE380" s="194"/>
      <c r="AF380" s="194"/>
      <c r="AG380" s="194"/>
      <c r="AH380" s="194"/>
      <c r="AI380" s="194"/>
      <c r="AJ380" s="194"/>
    </row>
    <row r="381" spans="1:36" ht="15.5" x14ac:dyDescent="0.35">
      <c r="A381" s="194"/>
      <c r="B381" s="194"/>
      <c r="C381" s="194"/>
      <c r="D381" s="194"/>
      <c r="E381" s="194"/>
      <c r="F381" s="194"/>
      <c r="G381" s="194"/>
      <c r="H381" s="194"/>
      <c r="I381" s="194"/>
      <c r="J381" s="194"/>
      <c r="K381" s="194"/>
      <c r="L381" s="194"/>
      <c r="M381" s="194"/>
      <c r="N381" s="194"/>
      <c r="O381" s="194"/>
      <c r="P381" s="194"/>
      <c r="Q381" s="194"/>
      <c r="R381" s="194"/>
      <c r="S381" s="194"/>
      <c r="T381" s="194"/>
      <c r="U381" s="194"/>
      <c r="V381" s="194"/>
      <c r="W381" s="194"/>
      <c r="X381" s="194"/>
      <c r="Y381" s="194"/>
      <c r="Z381" s="194"/>
      <c r="AA381" s="194"/>
      <c r="AB381" s="194"/>
      <c r="AC381" s="194"/>
      <c r="AD381" s="194"/>
      <c r="AE381" s="194"/>
      <c r="AF381" s="194"/>
      <c r="AG381" s="194"/>
      <c r="AH381" s="194"/>
      <c r="AI381" s="194"/>
      <c r="AJ381" s="194"/>
    </row>
    <row r="382" spans="1:36" ht="15.5" x14ac:dyDescent="0.35">
      <c r="A382" s="194"/>
      <c r="B382" s="194"/>
      <c r="C382" s="194"/>
      <c r="D382" s="194"/>
      <c r="E382" s="194"/>
      <c r="F382" s="194"/>
      <c r="G382" s="194"/>
      <c r="H382" s="194"/>
      <c r="I382" s="194"/>
      <c r="J382" s="194"/>
      <c r="K382" s="194"/>
      <c r="L382" s="194"/>
      <c r="M382" s="194"/>
      <c r="N382" s="194"/>
      <c r="O382" s="194"/>
      <c r="P382" s="194"/>
      <c r="Q382" s="194"/>
      <c r="R382" s="194"/>
      <c r="S382" s="194"/>
      <c r="T382" s="194"/>
      <c r="U382" s="194"/>
      <c r="V382" s="194"/>
      <c r="W382" s="194"/>
      <c r="X382" s="194"/>
      <c r="Y382" s="194"/>
      <c r="Z382" s="194"/>
      <c r="AA382" s="194"/>
      <c r="AB382" s="194"/>
      <c r="AC382" s="194"/>
      <c r="AD382" s="194"/>
      <c r="AE382" s="194"/>
      <c r="AF382" s="194"/>
      <c r="AG382" s="194"/>
      <c r="AH382" s="194"/>
      <c r="AI382" s="194"/>
      <c r="AJ382" s="194"/>
    </row>
    <row r="383" spans="1:36" ht="15.5" x14ac:dyDescent="0.35">
      <c r="A383" s="194"/>
      <c r="B383" s="194"/>
      <c r="C383" s="194"/>
      <c r="D383" s="194"/>
      <c r="E383" s="194"/>
      <c r="F383" s="194"/>
      <c r="G383" s="194"/>
      <c r="H383" s="194"/>
      <c r="I383" s="194"/>
      <c r="J383" s="194"/>
      <c r="K383" s="194"/>
      <c r="L383" s="194"/>
      <c r="M383" s="194"/>
      <c r="N383" s="194"/>
      <c r="O383" s="194"/>
      <c r="P383" s="194"/>
      <c r="Q383" s="194"/>
      <c r="R383" s="194"/>
      <c r="S383" s="194"/>
      <c r="T383" s="194"/>
      <c r="U383" s="194"/>
      <c r="V383" s="194"/>
      <c r="W383" s="194"/>
      <c r="X383" s="194"/>
      <c r="Y383" s="194"/>
      <c r="Z383" s="194"/>
      <c r="AA383" s="194"/>
      <c r="AB383" s="194"/>
      <c r="AC383" s="194"/>
      <c r="AD383" s="194"/>
      <c r="AE383" s="194"/>
      <c r="AF383" s="194"/>
      <c r="AG383" s="194"/>
      <c r="AH383" s="194"/>
      <c r="AI383" s="194"/>
      <c r="AJ383" s="194"/>
    </row>
    <row r="384" spans="1:36" ht="15.5" x14ac:dyDescent="0.35">
      <c r="A384" s="194"/>
      <c r="B384" s="194"/>
      <c r="C384" s="194"/>
      <c r="D384" s="194"/>
      <c r="E384" s="194"/>
      <c r="F384" s="194"/>
      <c r="G384" s="194"/>
      <c r="H384" s="194"/>
      <c r="I384" s="194"/>
      <c r="J384" s="194"/>
      <c r="K384" s="194"/>
      <c r="L384" s="194"/>
      <c r="M384" s="194"/>
      <c r="N384" s="194"/>
      <c r="O384" s="194"/>
      <c r="P384" s="194"/>
      <c r="Q384" s="194"/>
      <c r="R384" s="194"/>
      <c r="S384" s="194"/>
      <c r="T384" s="194"/>
      <c r="U384" s="194"/>
      <c r="V384" s="194"/>
      <c r="W384" s="194"/>
      <c r="X384" s="194"/>
      <c r="Y384" s="194"/>
      <c r="Z384" s="194"/>
      <c r="AA384" s="194"/>
      <c r="AB384" s="194"/>
      <c r="AC384" s="194"/>
      <c r="AD384" s="194"/>
      <c r="AE384" s="194"/>
      <c r="AF384" s="194"/>
      <c r="AG384" s="194"/>
      <c r="AH384" s="194"/>
      <c r="AI384" s="194"/>
      <c r="AJ384" s="194"/>
    </row>
    <row r="385" spans="1:36" ht="15.5" x14ac:dyDescent="0.35">
      <c r="A385" s="194"/>
      <c r="B385" s="194"/>
      <c r="C385" s="194"/>
      <c r="D385" s="194"/>
      <c r="E385" s="194"/>
      <c r="F385" s="194"/>
      <c r="G385" s="194"/>
      <c r="H385" s="194"/>
      <c r="I385" s="194"/>
      <c r="J385" s="194"/>
      <c r="K385" s="194"/>
      <c r="L385" s="194"/>
      <c r="M385" s="194"/>
      <c r="N385" s="194"/>
      <c r="O385" s="194"/>
      <c r="P385" s="194"/>
      <c r="Q385" s="194"/>
      <c r="R385" s="194"/>
      <c r="S385" s="194"/>
      <c r="T385" s="194"/>
      <c r="U385" s="194"/>
      <c r="V385" s="194"/>
      <c r="W385" s="194"/>
      <c r="X385" s="194"/>
      <c r="Y385" s="194"/>
      <c r="Z385" s="194"/>
      <c r="AA385" s="194"/>
      <c r="AB385" s="194"/>
      <c r="AC385" s="194"/>
      <c r="AD385" s="194"/>
      <c r="AE385" s="194"/>
      <c r="AF385" s="194"/>
      <c r="AG385" s="194"/>
      <c r="AH385" s="194"/>
      <c r="AI385" s="194"/>
      <c r="AJ385" s="194"/>
    </row>
    <row r="386" spans="1:36" ht="15.5" x14ac:dyDescent="0.35">
      <c r="A386" s="194"/>
      <c r="B386" s="194"/>
      <c r="C386" s="194"/>
      <c r="D386" s="194"/>
      <c r="E386" s="194"/>
      <c r="F386" s="194"/>
      <c r="G386" s="194"/>
      <c r="H386" s="194"/>
      <c r="I386" s="194"/>
      <c r="J386" s="194"/>
      <c r="K386" s="194"/>
      <c r="L386" s="194"/>
      <c r="M386" s="194"/>
      <c r="N386" s="194"/>
      <c r="O386" s="194"/>
      <c r="P386" s="194"/>
      <c r="Q386" s="194"/>
      <c r="R386" s="194"/>
      <c r="S386" s="194"/>
      <c r="T386" s="194"/>
      <c r="U386" s="194"/>
      <c r="V386" s="194"/>
      <c r="W386" s="194"/>
      <c r="X386" s="194"/>
      <c r="Y386" s="194"/>
      <c r="Z386" s="194"/>
      <c r="AA386" s="194"/>
      <c r="AB386" s="194"/>
      <c r="AC386" s="194"/>
      <c r="AD386" s="194"/>
      <c r="AE386" s="194"/>
      <c r="AF386" s="194"/>
      <c r="AG386" s="194"/>
      <c r="AH386" s="194"/>
      <c r="AI386" s="194"/>
      <c r="AJ386" s="194"/>
    </row>
    <row r="387" spans="1:36" ht="15.5" x14ac:dyDescent="0.35">
      <c r="A387" s="194"/>
      <c r="B387" s="194"/>
      <c r="C387" s="194"/>
      <c r="D387" s="194"/>
      <c r="E387" s="194"/>
      <c r="F387" s="194"/>
      <c r="G387" s="194"/>
      <c r="H387" s="194"/>
      <c r="I387" s="194"/>
      <c r="J387" s="194"/>
      <c r="K387" s="194"/>
      <c r="L387" s="194"/>
      <c r="M387" s="194"/>
      <c r="N387" s="194"/>
      <c r="O387" s="194"/>
      <c r="P387" s="194"/>
      <c r="Q387" s="194"/>
      <c r="R387" s="194"/>
      <c r="S387" s="194"/>
      <c r="T387" s="194"/>
      <c r="U387" s="194"/>
      <c r="V387" s="194"/>
      <c r="W387" s="194"/>
      <c r="X387" s="194"/>
      <c r="Y387" s="194"/>
      <c r="Z387" s="194"/>
      <c r="AA387" s="194"/>
      <c r="AB387" s="194"/>
      <c r="AC387" s="194"/>
      <c r="AD387" s="194"/>
      <c r="AE387" s="194"/>
      <c r="AF387" s="194"/>
      <c r="AG387" s="194"/>
      <c r="AH387" s="194"/>
      <c r="AI387" s="194"/>
      <c r="AJ387" s="194"/>
    </row>
    <row r="388" spans="1:36" ht="15.5" x14ac:dyDescent="0.35">
      <c r="A388" s="194"/>
      <c r="B388" s="194"/>
      <c r="C388" s="194"/>
      <c r="D388" s="194"/>
      <c r="E388" s="194"/>
      <c r="F388" s="194"/>
      <c r="G388" s="194"/>
      <c r="H388" s="194"/>
      <c r="I388" s="194"/>
      <c r="J388" s="194"/>
      <c r="K388" s="194"/>
      <c r="L388" s="194"/>
      <c r="M388" s="194"/>
      <c r="N388" s="194"/>
      <c r="O388" s="194"/>
      <c r="P388" s="194"/>
      <c r="Q388" s="194"/>
      <c r="R388" s="194"/>
      <c r="S388" s="194"/>
      <c r="T388" s="194"/>
      <c r="U388" s="194"/>
      <c r="V388" s="194"/>
      <c r="W388" s="194"/>
      <c r="X388" s="194"/>
      <c r="Y388" s="194"/>
      <c r="Z388" s="194"/>
      <c r="AA388" s="194"/>
      <c r="AB388" s="194"/>
      <c r="AC388" s="194"/>
      <c r="AD388" s="194"/>
      <c r="AE388" s="194"/>
      <c r="AF388" s="194"/>
      <c r="AG388" s="194"/>
      <c r="AH388" s="194"/>
      <c r="AI388" s="194"/>
      <c r="AJ388" s="194"/>
    </row>
    <row r="389" spans="1:36" ht="15.5" x14ac:dyDescent="0.35">
      <c r="A389" s="194"/>
      <c r="B389" s="194"/>
      <c r="C389" s="194"/>
      <c r="D389" s="194"/>
      <c r="E389" s="194"/>
      <c r="F389" s="194"/>
      <c r="G389" s="194"/>
      <c r="H389" s="194"/>
      <c r="I389" s="194"/>
      <c r="J389" s="194"/>
      <c r="K389" s="194"/>
      <c r="L389" s="194"/>
      <c r="M389" s="194"/>
      <c r="N389" s="194"/>
      <c r="O389" s="194"/>
      <c r="P389" s="194"/>
      <c r="Q389" s="194"/>
      <c r="R389" s="194"/>
      <c r="S389" s="194"/>
      <c r="T389" s="194"/>
      <c r="U389" s="194"/>
      <c r="V389" s="194"/>
      <c r="W389" s="194"/>
      <c r="X389" s="194"/>
      <c r="Y389" s="194"/>
      <c r="Z389" s="194"/>
      <c r="AA389" s="194"/>
      <c r="AB389" s="194"/>
      <c r="AC389" s="194"/>
      <c r="AD389" s="194"/>
      <c r="AE389" s="194"/>
      <c r="AF389" s="194"/>
      <c r="AG389" s="194"/>
      <c r="AH389" s="194"/>
      <c r="AI389" s="194"/>
      <c r="AJ389" s="194"/>
    </row>
    <row r="390" spans="1:36" ht="15.5" x14ac:dyDescent="0.35">
      <c r="A390" s="194"/>
      <c r="B390" s="194"/>
      <c r="C390" s="194"/>
      <c r="D390" s="194"/>
      <c r="E390" s="194"/>
      <c r="F390" s="194"/>
      <c r="G390" s="194"/>
      <c r="H390" s="194"/>
      <c r="I390" s="194"/>
      <c r="J390" s="194"/>
      <c r="K390" s="194"/>
      <c r="L390" s="194"/>
      <c r="M390" s="194"/>
      <c r="N390" s="194"/>
      <c r="O390" s="194"/>
      <c r="P390" s="194"/>
      <c r="Q390" s="194"/>
      <c r="R390" s="194"/>
      <c r="S390" s="194"/>
      <c r="T390" s="194"/>
      <c r="U390" s="194"/>
      <c r="V390" s="194"/>
      <c r="W390" s="194"/>
      <c r="X390" s="194"/>
      <c r="Y390" s="194"/>
      <c r="Z390" s="194"/>
      <c r="AA390" s="194"/>
      <c r="AB390" s="194"/>
      <c r="AC390" s="194"/>
      <c r="AD390" s="194"/>
      <c r="AE390" s="194"/>
      <c r="AF390" s="194"/>
      <c r="AG390" s="194"/>
      <c r="AH390" s="194"/>
      <c r="AI390" s="194"/>
      <c r="AJ390" s="194"/>
    </row>
    <row r="391" spans="1:36" ht="15.5" x14ac:dyDescent="0.35">
      <c r="A391" s="194"/>
      <c r="B391" s="194"/>
      <c r="C391" s="194"/>
      <c r="D391" s="194"/>
      <c r="E391" s="194"/>
      <c r="F391" s="194"/>
      <c r="G391" s="194"/>
      <c r="H391" s="194"/>
      <c r="I391" s="194"/>
      <c r="J391" s="194"/>
      <c r="K391" s="194"/>
      <c r="L391" s="194"/>
      <c r="M391" s="194"/>
      <c r="N391" s="194"/>
      <c r="O391" s="194"/>
      <c r="P391" s="194"/>
      <c r="Q391" s="194"/>
      <c r="R391" s="194"/>
      <c r="S391" s="194"/>
      <c r="T391" s="194"/>
      <c r="U391" s="194"/>
      <c r="V391" s="194"/>
      <c r="W391" s="194"/>
      <c r="X391" s="194"/>
      <c r="Y391" s="194"/>
      <c r="Z391" s="194"/>
      <c r="AA391" s="194"/>
      <c r="AB391" s="194"/>
      <c r="AC391" s="194"/>
      <c r="AD391" s="194"/>
      <c r="AE391" s="194"/>
      <c r="AF391" s="194"/>
      <c r="AG391" s="194"/>
      <c r="AH391" s="194"/>
      <c r="AI391" s="194"/>
      <c r="AJ391" s="194"/>
    </row>
    <row r="392" spans="1:36" ht="15.5" x14ac:dyDescent="0.35">
      <c r="A392" s="194"/>
      <c r="B392" s="194"/>
      <c r="C392" s="194"/>
      <c r="D392" s="194"/>
      <c r="E392" s="194"/>
      <c r="F392" s="194"/>
      <c r="G392" s="194"/>
      <c r="H392" s="194"/>
      <c r="I392" s="194"/>
      <c r="J392" s="194"/>
      <c r="K392" s="194"/>
      <c r="L392" s="194"/>
      <c r="M392" s="194"/>
      <c r="N392" s="194"/>
      <c r="O392" s="194"/>
      <c r="P392" s="194"/>
      <c r="Q392" s="194"/>
      <c r="R392" s="194"/>
      <c r="S392" s="194"/>
      <c r="T392" s="194"/>
      <c r="U392" s="194"/>
      <c r="V392" s="194"/>
      <c r="W392" s="194"/>
      <c r="X392" s="194"/>
      <c r="Y392" s="194"/>
      <c r="Z392" s="194"/>
      <c r="AA392" s="194"/>
      <c r="AB392" s="194"/>
      <c r="AC392" s="194"/>
      <c r="AD392" s="194"/>
      <c r="AE392" s="194"/>
      <c r="AF392" s="194"/>
      <c r="AG392" s="194"/>
      <c r="AH392" s="194"/>
      <c r="AI392" s="194"/>
      <c r="AJ392" s="194"/>
    </row>
    <row r="393" spans="1:36" ht="15.5" x14ac:dyDescent="0.35">
      <c r="A393" s="194"/>
      <c r="B393" s="194"/>
      <c r="C393" s="194"/>
      <c r="D393" s="194"/>
      <c r="E393" s="194"/>
      <c r="F393" s="194"/>
      <c r="G393" s="194"/>
      <c r="H393" s="194"/>
      <c r="I393" s="194"/>
      <c r="J393" s="194"/>
      <c r="K393" s="194"/>
      <c r="L393" s="194"/>
      <c r="M393" s="194"/>
      <c r="N393" s="194"/>
      <c r="O393" s="194"/>
      <c r="P393" s="194"/>
      <c r="Q393" s="194"/>
      <c r="R393" s="194"/>
      <c r="S393" s="194"/>
      <c r="T393" s="194"/>
      <c r="U393" s="194"/>
      <c r="V393" s="194"/>
      <c r="W393" s="194"/>
      <c r="X393" s="194"/>
      <c r="Y393" s="194"/>
      <c r="Z393" s="194"/>
      <c r="AA393" s="194"/>
      <c r="AB393" s="194"/>
      <c r="AC393" s="194"/>
      <c r="AD393" s="194"/>
      <c r="AE393" s="194"/>
      <c r="AF393" s="194"/>
      <c r="AG393" s="194"/>
      <c r="AH393" s="194"/>
      <c r="AI393" s="194"/>
      <c r="AJ393" s="194"/>
    </row>
    <row r="394" spans="1:36" ht="15.5" x14ac:dyDescent="0.35">
      <c r="A394" s="194"/>
      <c r="B394" s="194"/>
      <c r="C394" s="194"/>
      <c r="D394" s="194"/>
      <c r="E394" s="194"/>
      <c r="F394" s="194"/>
      <c r="G394" s="194"/>
      <c r="H394" s="194"/>
      <c r="I394" s="194"/>
      <c r="J394" s="194"/>
      <c r="K394" s="194"/>
      <c r="L394" s="194"/>
      <c r="M394" s="194"/>
      <c r="N394" s="194"/>
      <c r="O394" s="194"/>
      <c r="P394" s="194"/>
      <c r="Q394" s="194"/>
      <c r="R394" s="194"/>
      <c r="S394" s="194"/>
      <c r="T394" s="194"/>
      <c r="U394" s="194"/>
      <c r="V394" s="194"/>
      <c r="W394" s="194"/>
      <c r="X394" s="194"/>
      <c r="Y394" s="194"/>
      <c r="Z394" s="194"/>
      <c r="AA394" s="194"/>
      <c r="AB394" s="194"/>
      <c r="AC394" s="194"/>
      <c r="AD394" s="194"/>
      <c r="AE394" s="194"/>
      <c r="AF394" s="194"/>
      <c r="AG394" s="194"/>
      <c r="AH394" s="194"/>
      <c r="AI394" s="194"/>
      <c r="AJ394" s="194"/>
    </row>
    <row r="395" spans="1:36" ht="15.5" x14ac:dyDescent="0.35">
      <c r="A395" s="194"/>
      <c r="B395" s="194"/>
      <c r="C395" s="194"/>
      <c r="D395" s="194"/>
      <c r="E395" s="194"/>
      <c r="F395" s="194"/>
      <c r="G395" s="194"/>
      <c r="H395" s="194"/>
      <c r="I395" s="194"/>
      <c r="J395" s="194"/>
      <c r="K395" s="194"/>
      <c r="L395" s="194"/>
      <c r="M395" s="194"/>
      <c r="N395" s="194"/>
      <c r="O395" s="194"/>
      <c r="P395" s="194"/>
      <c r="Q395" s="194"/>
      <c r="R395" s="194"/>
      <c r="S395" s="194"/>
      <c r="T395" s="194"/>
      <c r="U395" s="194"/>
      <c r="V395" s="194"/>
      <c r="W395" s="194"/>
      <c r="X395" s="194"/>
      <c r="Y395" s="194"/>
      <c r="Z395" s="194"/>
      <c r="AA395" s="194"/>
      <c r="AB395" s="194"/>
      <c r="AC395" s="194"/>
      <c r="AD395" s="194"/>
      <c r="AE395" s="194"/>
      <c r="AF395" s="194"/>
      <c r="AG395" s="194"/>
      <c r="AH395" s="194"/>
      <c r="AI395" s="194"/>
      <c r="AJ395" s="194"/>
    </row>
    <row r="396" spans="1:36" ht="15.5" x14ac:dyDescent="0.35">
      <c r="A396" s="194"/>
      <c r="B396" s="194"/>
      <c r="C396" s="194"/>
      <c r="D396" s="194"/>
      <c r="E396" s="194"/>
      <c r="F396" s="194"/>
      <c r="G396" s="194"/>
      <c r="H396" s="194"/>
      <c r="I396" s="194"/>
      <c r="J396" s="194"/>
      <c r="K396" s="194"/>
      <c r="L396" s="194"/>
      <c r="M396" s="194"/>
      <c r="N396" s="194"/>
      <c r="O396" s="194"/>
      <c r="P396" s="194"/>
      <c r="Q396" s="194"/>
      <c r="R396" s="194"/>
      <c r="S396" s="194"/>
      <c r="T396" s="194"/>
      <c r="U396" s="194"/>
      <c r="V396" s="194"/>
      <c r="W396" s="194"/>
      <c r="X396" s="194"/>
      <c r="Y396" s="194"/>
      <c r="Z396" s="194"/>
      <c r="AA396" s="194"/>
      <c r="AB396" s="194"/>
      <c r="AC396" s="194"/>
      <c r="AD396" s="194"/>
      <c r="AE396" s="194"/>
      <c r="AF396" s="194"/>
      <c r="AG396" s="194"/>
      <c r="AH396" s="194"/>
      <c r="AI396" s="194"/>
      <c r="AJ396" s="194"/>
    </row>
    <row r="397" spans="1:36" ht="15.5" x14ac:dyDescent="0.35">
      <c r="A397" s="194"/>
      <c r="B397" s="194"/>
      <c r="C397" s="194"/>
      <c r="D397" s="194"/>
      <c r="E397" s="194"/>
      <c r="F397" s="194"/>
      <c r="G397" s="194"/>
      <c r="H397" s="194"/>
      <c r="I397" s="194"/>
      <c r="J397" s="194"/>
      <c r="K397" s="194"/>
      <c r="L397" s="194"/>
      <c r="M397" s="194"/>
      <c r="N397" s="194"/>
      <c r="O397" s="194"/>
      <c r="P397" s="194"/>
      <c r="Q397" s="194"/>
      <c r="R397" s="194"/>
      <c r="S397" s="194"/>
      <c r="T397" s="194"/>
      <c r="U397" s="194"/>
      <c r="V397" s="194"/>
      <c r="W397" s="194"/>
      <c r="X397" s="194"/>
      <c r="Y397" s="194"/>
      <c r="Z397" s="194"/>
      <c r="AA397" s="194"/>
      <c r="AB397" s="194"/>
      <c r="AC397" s="194"/>
      <c r="AD397" s="194"/>
      <c r="AE397" s="194"/>
      <c r="AF397" s="194"/>
      <c r="AG397" s="194"/>
      <c r="AH397" s="194"/>
      <c r="AI397" s="194"/>
      <c r="AJ397" s="194"/>
    </row>
    <row r="398" spans="1:36" ht="15.5" x14ac:dyDescent="0.35">
      <c r="A398" s="194"/>
      <c r="B398" s="194"/>
      <c r="C398" s="194"/>
      <c r="D398" s="194"/>
      <c r="E398" s="194"/>
      <c r="F398" s="194"/>
      <c r="G398" s="194"/>
      <c r="H398" s="194"/>
      <c r="I398" s="194"/>
      <c r="J398" s="194"/>
      <c r="K398" s="194"/>
      <c r="L398" s="194"/>
      <c r="M398" s="194"/>
      <c r="N398" s="194"/>
      <c r="O398" s="194"/>
      <c r="P398" s="194"/>
      <c r="Q398" s="194"/>
      <c r="R398" s="194"/>
      <c r="S398" s="194"/>
      <c r="T398" s="194"/>
      <c r="U398" s="194"/>
      <c r="V398" s="194"/>
      <c r="W398" s="194"/>
      <c r="X398" s="194"/>
      <c r="Y398" s="194"/>
      <c r="Z398" s="194"/>
      <c r="AA398" s="194"/>
      <c r="AB398" s="194"/>
      <c r="AC398" s="194"/>
      <c r="AD398" s="194"/>
      <c r="AE398" s="194"/>
      <c r="AF398" s="194"/>
      <c r="AG398" s="194"/>
      <c r="AH398" s="194"/>
      <c r="AI398" s="194"/>
      <c r="AJ398" s="194"/>
    </row>
    <row r="399" spans="1:36" ht="15.5" x14ac:dyDescent="0.35">
      <c r="A399" s="194"/>
      <c r="B399" s="194"/>
      <c r="C399" s="194"/>
      <c r="D399" s="194"/>
      <c r="E399" s="194"/>
      <c r="F399" s="194"/>
      <c r="G399" s="194"/>
      <c r="H399" s="194"/>
      <c r="I399" s="194"/>
      <c r="J399" s="194"/>
      <c r="K399" s="194"/>
      <c r="L399" s="194"/>
      <c r="M399" s="194"/>
      <c r="N399" s="194"/>
      <c r="O399" s="194"/>
      <c r="P399" s="194"/>
      <c r="Q399" s="194"/>
      <c r="R399" s="194"/>
      <c r="S399" s="194"/>
      <c r="T399" s="194"/>
      <c r="U399" s="194"/>
      <c r="V399" s="194"/>
      <c r="W399" s="194"/>
      <c r="X399" s="194"/>
      <c r="Y399" s="194"/>
      <c r="Z399" s="194"/>
      <c r="AA399" s="194"/>
      <c r="AB399" s="194"/>
      <c r="AC399" s="194"/>
      <c r="AD399" s="194"/>
      <c r="AE399" s="194"/>
      <c r="AF399" s="194"/>
      <c r="AG399" s="194"/>
      <c r="AH399" s="194"/>
      <c r="AI399" s="194"/>
      <c r="AJ399" s="194"/>
    </row>
    <row r="400" spans="1:36" ht="15.5" x14ac:dyDescent="0.35">
      <c r="A400" s="194"/>
      <c r="B400" s="194"/>
      <c r="C400" s="194"/>
      <c r="D400" s="194"/>
      <c r="E400" s="194"/>
      <c r="F400" s="194"/>
      <c r="G400" s="194"/>
      <c r="H400" s="194"/>
      <c r="I400" s="194"/>
      <c r="J400" s="194"/>
      <c r="K400" s="194"/>
      <c r="L400" s="194"/>
      <c r="M400" s="194"/>
      <c r="N400" s="194"/>
      <c r="O400" s="194"/>
      <c r="P400" s="194"/>
      <c r="Q400" s="194"/>
      <c r="R400" s="194"/>
      <c r="S400" s="194"/>
      <c r="T400" s="194"/>
      <c r="U400" s="194"/>
      <c r="V400" s="194"/>
      <c r="W400" s="194"/>
      <c r="X400" s="194"/>
      <c r="Y400" s="194"/>
      <c r="Z400" s="194"/>
      <c r="AA400" s="194"/>
      <c r="AB400" s="194"/>
      <c r="AC400" s="194"/>
      <c r="AD400" s="194"/>
      <c r="AE400" s="194"/>
      <c r="AF400" s="194"/>
      <c r="AG400" s="194"/>
      <c r="AH400" s="194"/>
      <c r="AI400" s="194"/>
      <c r="AJ400" s="194"/>
    </row>
    <row r="401" spans="1:36" ht="15.5" x14ac:dyDescent="0.35">
      <c r="A401" s="194"/>
      <c r="B401" s="194"/>
      <c r="C401" s="194"/>
      <c r="D401" s="194"/>
      <c r="E401" s="194"/>
      <c r="F401" s="194"/>
      <c r="G401" s="194"/>
      <c r="H401" s="194"/>
      <c r="I401" s="194"/>
      <c r="J401" s="194"/>
      <c r="K401" s="194"/>
      <c r="L401" s="194"/>
      <c r="M401" s="194"/>
      <c r="N401" s="194"/>
      <c r="O401" s="194"/>
      <c r="P401" s="194"/>
      <c r="Q401" s="194"/>
      <c r="R401" s="194"/>
      <c r="S401" s="194"/>
      <c r="T401" s="194"/>
      <c r="U401" s="194"/>
      <c r="V401" s="194"/>
      <c r="W401" s="194"/>
      <c r="X401" s="194"/>
      <c r="Y401" s="194"/>
      <c r="Z401" s="194"/>
      <c r="AA401" s="194"/>
      <c r="AB401" s="194"/>
      <c r="AC401" s="194"/>
      <c r="AD401" s="194"/>
      <c r="AE401" s="194"/>
      <c r="AF401" s="194"/>
      <c r="AG401" s="194"/>
      <c r="AH401" s="194"/>
      <c r="AI401" s="194"/>
      <c r="AJ401" s="194"/>
    </row>
    <row r="402" spans="1:36" ht="15.5" x14ac:dyDescent="0.35">
      <c r="A402" s="194"/>
      <c r="B402" s="194"/>
      <c r="C402" s="194"/>
      <c r="D402" s="194"/>
      <c r="E402" s="194"/>
      <c r="F402" s="194"/>
      <c r="G402" s="194"/>
      <c r="H402" s="194"/>
      <c r="I402" s="194"/>
      <c r="J402" s="194"/>
      <c r="K402" s="194"/>
      <c r="L402" s="194"/>
      <c r="M402" s="194"/>
      <c r="N402" s="194"/>
      <c r="O402" s="194"/>
      <c r="P402" s="194"/>
      <c r="Q402" s="194"/>
      <c r="R402" s="194"/>
      <c r="S402" s="194"/>
      <c r="T402" s="194"/>
      <c r="U402" s="194"/>
      <c r="V402" s="194"/>
      <c r="W402" s="194"/>
      <c r="X402" s="194"/>
      <c r="Y402" s="194"/>
      <c r="Z402" s="194"/>
      <c r="AA402" s="194"/>
      <c r="AB402" s="194"/>
      <c r="AC402" s="194"/>
      <c r="AD402" s="194"/>
      <c r="AE402" s="194"/>
      <c r="AF402" s="194"/>
      <c r="AG402" s="194"/>
      <c r="AH402" s="194"/>
      <c r="AI402" s="194"/>
      <c r="AJ402" s="194"/>
    </row>
    <row r="403" spans="1:36" ht="15.5" x14ac:dyDescent="0.35">
      <c r="A403" s="194"/>
      <c r="B403" s="194"/>
      <c r="C403" s="194"/>
      <c r="D403" s="194"/>
      <c r="E403" s="194"/>
      <c r="F403" s="194"/>
      <c r="G403" s="194"/>
      <c r="H403" s="194"/>
      <c r="I403" s="194"/>
      <c r="J403" s="194"/>
      <c r="K403" s="194"/>
      <c r="L403" s="194"/>
      <c r="M403" s="194"/>
      <c r="N403" s="194"/>
      <c r="O403" s="194"/>
      <c r="P403" s="194"/>
      <c r="Q403" s="194"/>
      <c r="R403" s="194"/>
      <c r="S403" s="194"/>
      <c r="T403" s="194"/>
      <c r="U403" s="194"/>
      <c r="V403" s="194"/>
      <c r="W403" s="194"/>
      <c r="X403" s="194"/>
      <c r="Y403" s="194"/>
      <c r="Z403" s="194"/>
      <c r="AA403" s="194"/>
      <c r="AB403" s="194"/>
      <c r="AC403" s="194"/>
      <c r="AD403" s="194"/>
      <c r="AE403" s="194"/>
      <c r="AF403" s="194"/>
      <c r="AG403" s="194"/>
      <c r="AH403" s="194"/>
      <c r="AI403" s="194"/>
      <c r="AJ403" s="194"/>
    </row>
    <row r="404" spans="1:36" ht="15.5" x14ac:dyDescent="0.35">
      <c r="A404" s="194"/>
      <c r="B404" s="194"/>
      <c r="C404" s="194"/>
      <c r="D404" s="194"/>
      <c r="E404" s="194"/>
      <c r="F404" s="194"/>
      <c r="G404" s="194"/>
      <c r="H404" s="194"/>
      <c r="I404" s="194"/>
      <c r="J404" s="194"/>
      <c r="K404" s="194"/>
      <c r="L404" s="194"/>
      <c r="M404" s="194"/>
      <c r="N404" s="194"/>
      <c r="O404" s="194"/>
      <c r="P404" s="194"/>
      <c r="Q404" s="194"/>
      <c r="R404" s="194"/>
      <c r="S404" s="194"/>
      <c r="T404" s="194"/>
      <c r="U404" s="194"/>
      <c r="V404" s="194"/>
      <c r="W404" s="194"/>
      <c r="X404" s="194"/>
      <c r="Y404" s="194"/>
      <c r="Z404" s="194"/>
      <c r="AA404" s="194"/>
      <c r="AB404" s="194"/>
      <c r="AC404" s="194"/>
      <c r="AD404" s="194"/>
      <c r="AE404" s="194"/>
      <c r="AF404" s="194"/>
      <c r="AG404" s="194"/>
      <c r="AH404" s="194"/>
      <c r="AI404" s="194"/>
      <c r="AJ404" s="194"/>
    </row>
    <row r="405" spans="1:36" ht="15.5" x14ac:dyDescent="0.35">
      <c r="A405" s="194"/>
      <c r="B405" s="194"/>
      <c r="C405" s="194"/>
      <c r="D405" s="194"/>
      <c r="E405" s="194"/>
      <c r="F405" s="194"/>
      <c r="G405" s="194"/>
      <c r="H405" s="194"/>
      <c r="I405" s="194"/>
      <c r="J405" s="194"/>
      <c r="K405" s="194"/>
      <c r="L405" s="194"/>
      <c r="M405" s="194"/>
      <c r="N405" s="194"/>
      <c r="O405" s="194"/>
      <c r="P405" s="194"/>
      <c r="Q405" s="194"/>
      <c r="R405" s="194"/>
      <c r="S405" s="194"/>
      <c r="T405" s="194"/>
      <c r="U405" s="194"/>
      <c r="V405" s="194"/>
      <c r="W405" s="194"/>
      <c r="X405" s="194"/>
      <c r="Y405" s="194"/>
      <c r="Z405" s="194"/>
      <c r="AA405" s="194"/>
      <c r="AB405" s="194"/>
      <c r="AC405" s="194"/>
      <c r="AD405" s="194"/>
      <c r="AE405" s="194"/>
      <c r="AF405" s="194"/>
      <c r="AG405" s="194"/>
      <c r="AH405" s="194"/>
      <c r="AI405" s="194"/>
      <c r="AJ405" s="194"/>
    </row>
    <row r="406" spans="1:36" ht="15.5" x14ac:dyDescent="0.35">
      <c r="A406" s="194"/>
      <c r="B406" s="194"/>
      <c r="C406" s="194"/>
      <c r="D406" s="194"/>
      <c r="E406" s="194"/>
      <c r="F406" s="194"/>
      <c r="G406" s="194"/>
      <c r="H406" s="194"/>
      <c r="I406" s="194"/>
      <c r="J406" s="194"/>
      <c r="K406" s="194"/>
      <c r="L406" s="194"/>
      <c r="M406" s="194"/>
      <c r="N406" s="194"/>
      <c r="O406" s="194"/>
      <c r="P406" s="194"/>
      <c r="Q406" s="194"/>
      <c r="R406" s="194"/>
      <c r="S406" s="194"/>
      <c r="T406" s="194"/>
      <c r="U406" s="194"/>
      <c r="V406" s="194"/>
      <c r="W406" s="194"/>
      <c r="X406" s="194"/>
      <c r="Y406" s="194"/>
      <c r="Z406" s="194"/>
      <c r="AA406" s="194"/>
      <c r="AB406" s="194"/>
      <c r="AC406" s="194"/>
      <c r="AD406" s="194"/>
      <c r="AE406" s="194"/>
      <c r="AF406" s="194"/>
      <c r="AG406" s="194"/>
      <c r="AH406" s="194"/>
      <c r="AI406" s="194"/>
      <c r="AJ406" s="194"/>
    </row>
    <row r="407" spans="1:36" ht="15.5" x14ac:dyDescent="0.35">
      <c r="A407" s="194"/>
      <c r="B407" s="194"/>
      <c r="C407" s="194"/>
      <c r="D407" s="194"/>
      <c r="E407" s="194"/>
      <c r="F407" s="194"/>
      <c r="G407" s="194"/>
      <c r="H407" s="194"/>
      <c r="I407" s="194"/>
      <c r="J407" s="194"/>
      <c r="K407" s="194"/>
      <c r="L407" s="194"/>
      <c r="M407" s="194"/>
      <c r="N407" s="194"/>
      <c r="O407" s="194"/>
      <c r="P407" s="194"/>
      <c r="Q407" s="194"/>
      <c r="R407" s="194"/>
      <c r="S407" s="194"/>
      <c r="T407" s="194"/>
      <c r="U407" s="194"/>
      <c r="V407" s="194"/>
      <c r="W407" s="194"/>
      <c r="X407" s="194"/>
      <c r="Y407" s="194"/>
      <c r="Z407" s="194"/>
      <c r="AA407" s="194"/>
      <c r="AB407" s="194"/>
      <c r="AC407" s="194"/>
      <c r="AD407" s="194"/>
      <c r="AE407" s="194"/>
      <c r="AF407" s="194"/>
      <c r="AG407" s="194"/>
      <c r="AH407" s="194"/>
      <c r="AI407" s="194"/>
      <c r="AJ407" s="194"/>
    </row>
    <row r="408" spans="1:36" ht="15.5" x14ac:dyDescent="0.35">
      <c r="A408" s="194"/>
      <c r="B408" s="194"/>
      <c r="C408" s="194"/>
      <c r="D408" s="194"/>
      <c r="E408" s="194"/>
      <c r="F408" s="194"/>
      <c r="G408" s="194"/>
      <c r="H408" s="194"/>
      <c r="I408" s="194"/>
      <c r="J408" s="194"/>
      <c r="K408" s="194"/>
      <c r="L408" s="194"/>
      <c r="M408" s="194"/>
      <c r="N408" s="194"/>
      <c r="O408" s="194"/>
      <c r="P408" s="194"/>
      <c r="Q408" s="194"/>
      <c r="R408" s="194"/>
      <c r="S408" s="194"/>
      <c r="T408" s="194"/>
      <c r="U408" s="194"/>
      <c r="V408" s="194"/>
      <c r="W408" s="194"/>
      <c r="X408" s="194"/>
      <c r="Y408" s="194"/>
      <c r="Z408" s="194"/>
      <c r="AA408" s="194"/>
      <c r="AB408" s="194"/>
      <c r="AC408" s="194"/>
      <c r="AD408" s="194"/>
      <c r="AE408" s="194"/>
      <c r="AF408" s="194"/>
      <c r="AG408" s="194"/>
      <c r="AH408" s="194"/>
      <c r="AI408" s="194"/>
      <c r="AJ408" s="194"/>
    </row>
    <row r="409" spans="1:36" ht="15.5" x14ac:dyDescent="0.35">
      <c r="A409" s="194"/>
      <c r="B409" s="194"/>
      <c r="C409" s="194"/>
      <c r="D409" s="194"/>
      <c r="E409" s="194"/>
      <c r="F409" s="194"/>
      <c r="G409" s="194"/>
      <c r="H409" s="194"/>
      <c r="I409" s="194"/>
      <c r="J409" s="194"/>
      <c r="K409" s="194"/>
      <c r="L409" s="194"/>
      <c r="M409" s="194"/>
      <c r="N409" s="194"/>
      <c r="O409" s="194"/>
      <c r="P409" s="194"/>
      <c r="Q409" s="194"/>
      <c r="R409" s="194"/>
      <c r="S409" s="194"/>
      <c r="T409" s="194"/>
      <c r="U409" s="194"/>
      <c r="V409" s="194"/>
      <c r="W409" s="194"/>
      <c r="X409" s="194"/>
      <c r="Y409" s="194"/>
      <c r="Z409" s="194"/>
      <c r="AA409" s="194"/>
      <c r="AB409" s="194"/>
      <c r="AC409" s="194"/>
      <c r="AD409" s="194"/>
      <c r="AE409" s="194"/>
      <c r="AF409" s="194"/>
      <c r="AG409" s="194"/>
      <c r="AH409" s="194"/>
      <c r="AI409" s="194"/>
      <c r="AJ409" s="194"/>
    </row>
    <row r="410" spans="1:36" ht="15.5" x14ac:dyDescent="0.35">
      <c r="A410" s="194"/>
      <c r="B410" s="194"/>
      <c r="C410" s="194"/>
      <c r="D410" s="194"/>
      <c r="E410" s="194"/>
      <c r="F410" s="194"/>
      <c r="G410" s="194"/>
      <c r="H410" s="194"/>
      <c r="I410" s="194"/>
      <c r="J410" s="194"/>
      <c r="K410" s="194"/>
      <c r="L410" s="194"/>
      <c r="M410" s="194"/>
      <c r="N410" s="194"/>
      <c r="O410" s="194"/>
      <c r="P410" s="194"/>
      <c r="Q410" s="194"/>
      <c r="R410" s="194"/>
      <c r="S410" s="194"/>
      <c r="T410" s="194"/>
      <c r="U410" s="194"/>
      <c r="V410" s="194"/>
      <c r="W410" s="194"/>
      <c r="X410" s="194"/>
      <c r="Y410" s="194"/>
      <c r="Z410" s="194"/>
      <c r="AA410" s="194"/>
      <c r="AB410" s="194"/>
      <c r="AC410" s="194"/>
      <c r="AD410" s="194"/>
      <c r="AE410" s="194"/>
      <c r="AF410" s="194"/>
      <c r="AG410" s="194"/>
      <c r="AH410" s="194"/>
      <c r="AI410" s="194"/>
      <c r="AJ410" s="194"/>
    </row>
    <row r="411" spans="1:36" ht="15.5" x14ac:dyDescent="0.35">
      <c r="A411" s="194"/>
      <c r="B411" s="194"/>
      <c r="C411" s="194"/>
      <c r="D411" s="194"/>
      <c r="E411" s="194"/>
      <c r="F411" s="194"/>
      <c r="G411" s="194"/>
      <c r="H411" s="194"/>
      <c r="I411" s="194"/>
      <c r="J411" s="194"/>
      <c r="K411" s="194"/>
      <c r="L411" s="194"/>
      <c r="M411" s="194"/>
      <c r="N411" s="194"/>
      <c r="O411" s="194"/>
      <c r="P411" s="194"/>
      <c r="Q411" s="194"/>
      <c r="R411" s="194"/>
      <c r="S411" s="194"/>
      <c r="T411" s="194"/>
      <c r="U411" s="194"/>
      <c r="V411" s="194"/>
      <c r="W411" s="194"/>
      <c r="X411" s="194"/>
      <c r="Y411" s="194"/>
      <c r="Z411" s="194"/>
      <c r="AA411" s="194"/>
      <c r="AB411" s="194"/>
      <c r="AC411" s="194"/>
      <c r="AD411" s="194"/>
      <c r="AE411" s="194"/>
      <c r="AF411" s="194"/>
      <c r="AG411" s="194"/>
      <c r="AH411" s="194"/>
      <c r="AI411" s="194"/>
      <c r="AJ411" s="194"/>
    </row>
    <row r="412" spans="1:36" ht="15.5" x14ac:dyDescent="0.35">
      <c r="A412" s="194"/>
      <c r="B412" s="194"/>
      <c r="C412" s="194"/>
      <c r="D412" s="194"/>
      <c r="E412" s="194"/>
      <c r="F412" s="194"/>
      <c r="G412" s="194"/>
      <c r="H412" s="194"/>
      <c r="I412" s="194"/>
      <c r="J412" s="194"/>
      <c r="K412" s="194"/>
      <c r="L412" s="194"/>
      <c r="M412" s="194"/>
      <c r="N412" s="194"/>
      <c r="O412" s="194"/>
      <c r="P412" s="194"/>
      <c r="Q412" s="194"/>
      <c r="R412" s="194"/>
      <c r="S412" s="194"/>
      <c r="T412" s="194"/>
      <c r="U412" s="194"/>
      <c r="V412" s="194"/>
      <c r="W412" s="194"/>
      <c r="X412" s="194"/>
      <c r="Y412" s="194"/>
      <c r="Z412" s="194"/>
      <c r="AA412" s="194"/>
      <c r="AB412" s="194"/>
      <c r="AC412" s="194"/>
      <c r="AD412" s="194"/>
      <c r="AE412" s="194"/>
      <c r="AF412" s="194"/>
      <c r="AG412" s="194"/>
      <c r="AH412" s="194"/>
      <c r="AI412" s="194"/>
      <c r="AJ412" s="194"/>
    </row>
    <row r="413" spans="1:36" ht="15.5" x14ac:dyDescent="0.35">
      <c r="A413" s="194"/>
      <c r="B413" s="194"/>
      <c r="C413" s="194"/>
      <c r="D413" s="194"/>
      <c r="E413" s="194"/>
      <c r="F413" s="194"/>
      <c r="G413" s="194"/>
      <c r="H413" s="194"/>
      <c r="I413" s="194"/>
      <c r="J413" s="194"/>
      <c r="K413" s="194"/>
      <c r="L413" s="194"/>
      <c r="M413" s="194"/>
      <c r="N413" s="194"/>
      <c r="O413" s="194"/>
      <c r="P413" s="194"/>
      <c r="Q413" s="194"/>
      <c r="R413" s="194"/>
      <c r="S413" s="194"/>
      <c r="T413" s="194"/>
      <c r="U413" s="194"/>
      <c r="V413" s="194"/>
      <c r="W413" s="194"/>
      <c r="X413" s="194"/>
      <c r="Y413" s="194"/>
      <c r="Z413" s="194"/>
      <c r="AA413" s="194"/>
      <c r="AB413" s="194"/>
      <c r="AC413" s="194"/>
      <c r="AD413" s="194"/>
      <c r="AE413" s="194"/>
      <c r="AF413" s="194"/>
      <c r="AG413" s="194"/>
      <c r="AH413" s="194"/>
      <c r="AI413" s="194"/>
      <c r="AJ413" s="194"/>
    </row>
    <row r="414" spans="1:36" ht="15.5" x14ac:dyDescent="0.35">
      <c r="A414" s="194"/>
      <c r="B414" s="194"/>
      <c r="C414" s="194"/>
      <c r="D414" s="194"/>
      <c r="E414" s="194"/>
      <c r="F414" s="194"/>
      <c r="G414" s="194"/>
      <c r="H414" s="194"/>
      <c r="I414" s="194"/>
      <c r="J414" s="194"/>
      <c r="K414" s="194"/>
      <c r="L414" s="194"/>
      <c r="M414" s="194"/>
      <c r="N414" s="194"/>
      <c r="O414" s="194"/>
      <c r="P414" s="194"/>
      <c r="Q414" s="194"/>
      <c r="R414" s="194"/>
      <c r="S414" s="194"/>
      <c r="T414" s="194"/>
      <c r="U414" s="194"/>
      <c r="V414" s="194"/>
      <c r="W414" s="194"/>
      <c r="X414" s="194"/>
      <c r="Y414" s="194"/>
      <c r="Z414" s="194"/>
      <c r="AA414" s="194"/>
      <c r="AB414" s="194"/>
      <c r="AC414" s="194"/>
      <c r="AD414" s="194"/>
      <c r="AE414" s="194"/>
      <c r="AF414" s="194"/>
      <c r="AG414" s="194"/>
      <c r="AH414" s="194"/>
      <c r="AI414" s="194"/>
      <c r="AJ414" s="194"/>
    </row>
    <row r="415" spans="1:36" ht="15.5" x14ac:dyDescent="0.35">
      <c r="A415" s="194"/>
      <c r="B415" s="194"/>
      <c r="C415" s="194"/>
      <c r="D415" s="194"/>
      <c r="E415" s="194"/>
      <c r="F415" s="194"/>
      <c r="G415" s="194"/>
      <c r="H415" s="194"/>
      <c r="I415" s="194"/>
      <c r="J415" s="194"/>
      <c r="K415" s="194"/>
      <c r="L415" s="194"/>
      <c r="M415" s="194"/>
      <c r="N415" s="194"/>
      <c r="O415" s="194"/>
      <c r="P415" s="194"/>
      <c r="Q415" s="194"/>
      <c r="R415" s="194"/>
      <c r="S415" s="194"/>
      <c r="T415" s="194"/>
      <c r="U415" s="194"/>
      <c r="V415" s="194"/>
      <c r="W415" s="194"/>
      <c r="X415" s="194"/>
      <c r="Y415" s="194"/>
      <c r="Z415" s="194"/>
      <c r="AA415" s="194"/>
      <c r="AB415" s="194"/>
      <c r="AC415" s="194"/>
      <c r="AD415" s="194"/>
      <c r="AE415" s="194"/>
      <c r="AF415" s="194"/>
      <c r="AG415" s="194"/>
      <c r="AH415" s="194"/>
      <c r="AI415" s="194"/>
      <c r="AJ415" s="194"/>
    </row>
    <row r="416" spans="1:36" ht="15.5" x14ac:dyDescent="0.35">
      <c r="A416" s="194"/>
      <c r="B416" s="194"/>
      <c r="C416" s="194"/>
      <c r="D416" s="194"/>
      <c r="E416" s="194"/>
      <c r="F416" s="194"/>
      <c r="G416" s="194"/>
      <c r="H416" s="194"/>
      <c r="I416" s="194"/>
      <c r="J416" s="194"/>
      <c r="K416" s="194"/>
      <c r="L416" s="194"/>
      <c r="M416" s="194"/>
      <c r="N416" s="194"/>
      <c r="O416" s="194"/>
      <c r="P416" s="194"/>
      <c r="Q416" s="194"/>
      <c r="R416" s="194"/>
      <c r="S416" s="194"/>
      <c r="T416" s="194"/>
      <c r="U416" s="194"/>
      <c r="V416" s="194"/>
      <c r="W416" s="194"/>
      <c r="X416" s="194"/>
      <c r="Y416" s="194"/>
      <c r="Z416" s="194"/>
      <c r="AA416" s="194"/>
      <c r="AB416" s="194"/>
      <c r="AC416" s="194"/>
      <c r="AD416" s="194"/>
      <c r="AE416" s="194"/>
      <c r="AF416" s="194"/>
      <c r="AG416" s="194"/>
      <c r="AH416" s="194"/>
      <c r="AI416" s="194"/>
      <c r="AJ416" s="194"/>
    </row>
    <row r="417" spans="1:36" ht="15.5" x14ac:dyDescent="0.35">
      <c r="A417" s="194"/>
      <c r="B417" s="194"/>
      <c r="C417" s="194"/>
      <c r="D417" s="194"/>
      <c r="E417" s="194"/>
      <c r="F417" s="194"/>
      <c r="G417" s="194"/>
      <c r="H417" s="194"/>
      <c r="I417" s="194"/>
      <c r="J417" s="194"/>
      <c r="K417" s="194"/>
      <c r="L417" s="194"/>
      <c r="M417" s="194"/>
      <c r="N417" s="194"/>
      <c r="O417" s="194"/>
      <c r="P417" s="194"/>
      <c r="Q417" s="194"/>
      <c r="R417" s="194"/>
      <c r="S417" s="194"/>
      <c r="T417" s="194"/>
      <c r="U417" s="194"/>
      <c r="V417" s="194"/>
      <c r="W417" s="194"/>
      <c r="X417" s="194"/>
      <c r="Y417" s="194"/>
      <c r="Z417" s="194"/>
      <c r="AA417" s="194"/>
      <c r="AB417" s="194"/>
      <c r="AC417" s="194"/>
      <c r="AD417" s="194"/>
      <c r="AE417" s="194"/>
      <c r="AF417" s="194"/>
      <c r="AG417" s="194"/>
      <c r="AH417" s="194"/>
      <c r="AI417" s="194"/>
      <c r="AJ417" s="194"/>
    </row>
    <row r="418" spans="1:36" ht="15.5" x14ac:dyDescent="0.35">
      <c r="A418" s="194"/>
      <c r="B418" s="194"/>
      <c r="C418" s="194"/>
      <c r="D418" s="194"/>
      <c r="E418" s="194"/>
      <c r="F418" s="194"/>
      <c r="G418" s="194"/>
      <c r="H418" s="194"/>
      <c r="I418" s="194"/>
      <c r="J418" s="194"/>
      <c r="K418" s="194"/>
      <c r="L418" s="194"/>
      <c r="M418" s="194"/>
      <c r="N418" s="194"/>
      <c r="O418" s="194"/>
      <c r="P418" s="194"/>
      <c r="Q418" s="194"/>
      <c r="R418" s="194"/>
      <c r="S418" s="194"/>
      <c r="T418" s="194"/>
      <c r="U418" s="194"/>
      <c r="V418" s="194"/>
      <c r="W418" s="194"/>
      <c r="X418" s="194"/>
      <c r="Y418" s="194"/>
      <c r="Z418" s="194"/>
      <c r="AA418" s="194"/>
      <c r="AB418" s="194"/>
      <c r="AC418" s="194"/>
      <c r="AD418" s="194"/>
      <c r="AE418" s="194"/>
      <c r="AF418" s="194"/>
      <c r="AG418" s="194"/>
      <c r="AH418" s="194"/>
      <c r="AI418" s="194"/>
      <c r="AJ418" s="194"/>
    </row>
    <row r="419" spans="1:36" ht="15.5" x14ac:dyDescent="0.35">
      <c r="A419" s="194"/>
      <c r="B419" s="194"/>
      <c r="C419" s="194"/>
      <c r="D419" s="194"/>
      <c r="E419" s="194"/>
      <c r="F419" s="194"/>
      <c r="G419" s="194"/>
      <c r="H419" s="194"/>
      <c r="I419" s="194"/>
      <c r="J419" s="194"/>
      <c r="K419" s="194"/>
      <c r="L419" s="194"/>
      <c r="M419" s="194"/>
      <c r="N419" s="194"/>
      <c r="O419" s="194"/>
      <c r="P419" s="194"/>
      <c r="Q419" s="194"/>
      <c r="R419" s="194"/>
      <c r="S419" s="194"/>
      <c r="T419" s="194"/>
      <c r="U419" s="194"/>
      <c r="V419" s="194"/>
      <c r="W419" s="194"/>
      <c r="X419" s="194"/>
      <c r="Y419" s="194"/>
      <c r="Z419" s="194"/>
      <c r="AA419" s="194"/>
      <c r="AB419" s="194"/>
      <c r="AC419" s="194"/>
      <c r="AD419" s="194"/>
      <c r="AE419" s="194"/>
      <c r="AF419" s="194"/>
      <c r="AG419" s="194"/>
      <c r="AH419" s="194"/>
      <c r="AI419" s="194"/>
      <c r="AJ419" s="194"/>
    </row>
    <row r="420" spans="1:36" ht="15.5" x14ac:dyDescent="0.35">
      <c r="A420" s="194"/>
      <c r="B420" s="194"/>
      <c r="C420" s="194"/>
      <c r="D420" s="194"/>
      <c r="E420" s="194"/>
      <c r="F420" s="194"/>
      <c r="G420" s="194"/>
      <c r="H420" s="194"/>
      <c r="I420" s="194"/>
      <c r="J420" s="194"/>
      <c r="K420" s="194"/>
      <c r="L420" s="194"/>
      <c r="M420" s="194"/>
      <c r="N420" s="194"/>
      <c r="O420" s="194"/>
      <c r="P420" s="194"/>
      <c r="Q420" s="194"/>
      <c r="R420" s="194"/>
      <c r="S420" s="194"/>
      <c r="T420" s="194"/>
      <c r="U420" s="194"/>
      <c r="V420" s="194"/>
      <c r="W420" s="194"/>
      <c r="X420" s="194"/>
      <c r="Y420" s="194"/>
      <c r="Z420" s="194"/>
      <c r="AA420" s="194"/>
      <c r="AB420" s="194"/>
      <c r="AC420" s="194"/>
      <c r="AD420" s="194"/>
      <c r="AE420" s="194"/>
      <c r="AF420" s="194"/>
      <c r="AG420" s="194"/>
      <c r="AH420" s="194"/>
      <c r="AI420" s="194"/>
      <c r="AJ420" s="194"/>
    </row>
    <row r="421" spans="1:36" ht="15.5" x14ac:dyDescent="0.35">
      <c r="A421" s="194"/>
      <c r="B421" s="194"/>
      <c r="C421" s="194"/>
      <c r="D421" s="194"/>
      <c r="E421" s="194"/>
      <c r="F421" s="194"/>
      <c r="G421" s="194"/>
      <c r="H421" s="194"/>
      <c r="I421" s="194"/>
      <c r="J421" s="194"/>
      <c r="K421" s="194"/>
      <c r="L421" s="194"/>
      <c r="M421" s="194"/>
      <c r="N421" s="194"/>
      <c r="O421" s="194"/>
      <c r="P421" s="194"/>
      <c r="Q421" s="194"/>
      <c r="R421" s="194"/>
      <c r="S421" s="194"/>
      <c r="T421" s="194"/>
      <c r="U421" s="194"/>
      <c r="V421" s="194"/>
      <c r="W421" s="194"/>
      <c r="X421" s="194"/>
      <c r="Y421" s="194"/>
      <c r="Z421" s="194"/>
      <c r="AA421" s="194"/>
      <c r="AB421" s="194"/>
      <c r="AC421" s="194"/>
      <c r="AD421" s="194"/>
      <c r="AE421" s="194"/>
      <c r="AF421" s="194"/>
      <c r="AG421" s="194"/>
      <c r="AH421" s="194"/>
      <c r="AI421" s="194"/>
      <c r="AJ421" s="194"/>
    </row>
    <row r="422" spans="1:36" ht="15.5" x14ac:dyDescent="0.35">
      <c r="A422" s="194"/>
      <c r="B422" s="194"/>
      <c r="C422" s="194"/>
      <c r="D422" s="194"/>
      <c r="E422" s="194"/>
      <c r="F422" s="194"/>
      <c r="G422" s="194"/>
      <c r="H422" s="194"/>
      <c r="I422" s="194"/>
      <c r="J422" s="194"/>
      <c r="K422" s="194"/>
      <c r="L422" s="194"/>
      <c r="M422" s="194"/>
      <c r="N422" s="194"/>
      <c r="O422" s="194"/>
      <c r="P422" s="194"/>
      <c r="Q422" s="194"/>
      <c r="R422" s="194"/>
      <c r="S422" s="194"/>
      <c r="T422" s="194"/>
      <c r="U422" s="194"/>
      <c r="V422" s="194"/>
      <c r="W422" s="194"/>
      <c r="X422" s="194"/>
      <c r="Y422" s="194"/>
      <c r="Z422" s="194"/>
      <c r="AA422" s="194"/>
      <c r="AB422" s="194"/>
      <c r="AC422" s="194"/>
      <c r="AD422" s="194"/>
      <c r="AE422" s="194"/>
      <c r="AF422" s="194"/>
      <c r="AG422" s="194"/>
      <c r="AH422" s="194"/>
      <c r="AI422" s="194"/>
      <c r="AJ422" s="194"/>
    </row>
    <row r="423" spans="1:36" ht="15.5" x14ac:dyDescent="0.35">
      <c r="A423" s="194"/>
      <c r="B423" s="194"/>
      <c r="C423" s="194"/>
      <c r="D423" s="194"/>
      <c r="E423" s="194"/>
      <c r="F423" s="194"/>
      <c r="G423" s="194"/>
      <c r="H423" s="194"/>
      <c r="I423" s="194"/>
      <c r="J423" s="194"/>
      <c r="K423" s="194"/>
      <c r="L423" s="194"/>
      <c r="M423" s="194"/>
      <c r="N423" s="194"/>
      <c r="O423" s="194"/>
      <c r="P423" s="194"/>
      <c r="Q423" s="194"/>
      <c r="R423" s="194"/>
      <c r="S423" s="194"/>
      <c r="T423" s="194"/>
      <c r="U423" s="194"/>
      <c r="V423" s="194"/>
      <c r="W423" s="194"/>
      <c r="X423" s="194"/>
      <c r="Y423" s="194"/>
      <c r="Z423" s="194"/>
      <c r="AA423" s="194"/>
      <c r="AB423" s="194"/>
      <c r="AC423" s="194"/>
      <c r="AD423" s="194"/>
      <c r="AE423" s="194"/>
      <c r="AF423" s="194"/>
      <c r="AG423" s="194"/>
      <c r="AH423" s="194"/>
      <c r="AI423" s="194"/>
      <c r="AJ423" s="194"/>
    </row>
    <row r="424" spans="1:36" ht="15.5" x14ac:dyDescent="0.35">
      <c r="A424" s="194"/>
      <c r="B424" s="194"/>
      <c r="C424" s="194"/>
      <c r="D424" s="194"/>
      <c r="E424" s="194"/>
      <c r="F424" s="194"/>
      <c r="G424" s="194"/>
      <c r="H424" s="194"/>
      <c r="I424" s="194"/>
      <c r="J424" s="194"/>
      <c r="K424" s="194"/>
      <c r="L424" s="194"/>
      <c r="M424" s="194"/>
      <c r="N424" s="194"/>
      <c r="O424" s="194"/>
      <c r="P424" s="194"/>
      <c r="Q424" s="194"/>
      <c r="R424" s="194"/>
      <c r="S424" s="194"/>
      <c r="T424" s="194"/>
      <c r="U424" s="194"/>
      <c r="V424" s="194"/>
      <c r="W424" s="194"/>
      <c r="X424" s="194"/>
      <c r="Y424" s="194"/>
      <c r="Z424" s="194"/>
      <c r="AA424" s="194"/>
      <c r="AB424" s="194"/>
      <c r="AC424" s="194"/>
      <c r="AD424" s="194"/>
      <c r="AE424" s="194"/>
      <c r="AF424" s="194"/>
      <c r="AG424" s="194"/>
      <c r="AH424" s="194"/>
      <c r="AI424" s="194"/>
      <c r="AJ424" s="194"/>
    </row>
    <row r="425" spans="1:36" ht="15.5" x14ac:dyDescent="0.35">
      <c r="A425" s="194"/>
      <c r="B425" s="194"/>
      <c r="C425" s="194"/>
      <c r="D425" s="194"/>
      <c r="E425" s="194"/>
      <c r="F425" s="194"/>
      <c r="G425" s="194"/>
      <c r="H425" s="194"/>
      <c r="I425" s="194"/>
      <c r="J425" s="194"/>
      <c r="K425" s="194"/>
      <c r="L425" s="194"/>
      <c r="M425" s="194"/>
      <c r="N425" s="194"/>
      <c r="O425" s="194"/>
      <c r="P425" s="194"/>
      <c r="Q425" s="194"/>
      <c r="R425" s="194"/>
      <c r="S425" s="194"/>
      <c r="T425" s="194"/>
      <c r="U425" s="194"/>
      <c r="V425" s="194"/>
      <c r="W425" s="194"/>
      <c r="X425" s="194"/>
      <c r="Y425" s="194"/>
      <c r="Z425" s="194"/>
      <c r="AA425" s="194"/>
      <c r="AB425" s="194"/>
      <c r="AC425" s="194"/>
      <c r="AD425" s="194"/>
      <c r="AE425" s="194"/>
      <c r="AF425" s="194"/>
      <c r="AG425" s="194"/>
      <c r="AH425" s="194"/>
      <c r="AI425" s="194"/>
      <c r="AJ425" s="194"/>
    </row>
    <row r="426" spans="1:36" ht="15.5" x14ac:dyDescent="0.35">
      <c r="A426" s="194"/>
      <c r="B426" s="194"/>
      <c r="C426" s="194"/>
      <c r="D426" s="194"/>
      <c r="E426" s="194"/>
      <c r="F426" s="194"/>
      <c r="G426" s="194"/>
      <c r="H426" s="194"/>
      <c r="I426" s="194"/>
      <c r="J426" s="194"/>
      <c r="K426" s="194"/>
      <c r="L426" s="194"/>
      <c r="M426" s="194"/>
      <c r="N426" s="194"/>
      <c r="O426" s="194"/>
      <c r="P426" s="194"/>
      <c r="Q426" s="194"/>
      <c r="R426" s="194"/>
      <c r="S426" s="194"/>
      <c r="T426" s="194"/>
      <c r="U426" s="194"/>
      <c r="V426" s="194"/>
      <c r="W426" s="194"/>
      <c r="X426" s="194"/>
      <c r="Y426" s="194"/>
      <c r="Z426" s="194"/>
      <c r="AA426" s="194"/>
      <c r="AB426" s="194"/>
      <c r="AC426" s="194"/>
      <c r="AD426" s="194"/>
      <c r="AE426" s="194"/>
      <c r="AF426" s="194"/>
      <c r="AG426" s="194"/>
      <c r="AH426" s="194"/>
      <c r="AI426" s="194"/>
      <c r="AJ426" s="194"/>
    </row>
    <row r="427" spans="1:36" ht="15.5" x14ac:dyDescent="0.35">
      <c r="A427" s="194"/>
      <c r="B427" s="194"/>
      <c r="C427" s="194"/>
      <c r="D427" s="194"/>
      <c r="E427" s="194"/>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row>
    <row r="428" spans="1:36" ht="15.5" x14ac:dyDescent="0.35">
      <c r="A428" s="194"/>
      <c r="B428" s="194"/>
      <c r="C428" s="194"/>
      <c r="D428" s="194"/>
      <c r="E428" s="194"/>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row>
    <row r="429" spans="1:36" ht="15.5" x14ac:dyDescent="0.35">
      <c r="A429" s="194"/>
      <c r="B429" s="194"/>
      <c r="C429" s="194"/>
      <c r="D429" s="194"/>
      <c r="E429" s="194"/>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row>
    <row r="430" spans="1:36" ht="15.5" x14ac:dyDescent="0.35">
      <c r="A430" s="194"/>
      <c r="B430" s="194"/>
      <c r="C430" s="194"/>
      <c r="D430" s="194"/>
      <c r="E430" s="194"/>
      <c r="F430" s="194"/>
      <c r="G430" s="194"/>
      <c r="H430" s="194"/>
      <c r="I430" s="194"/>
      <c r="J430" s="194"/>
      <c r="K430" s="194"/>
      <c r="L430" s="194"/>
      <c r="M430" s="194"/>
      <c r="N430" s="194"/>
      <c r="O430" s="194"/>
      <c r="P430" s="194"/>
      <c r="Q430" s="194"/>
      <c r="R430" s="194"/>
      <c r="S430" s="194"/>
      <c r="T430" s="194"/>
      <c r="U430" s="194"/>
      <c r="V430" s="194"/>
      <c r="W430" s="194"/>
      <c r="X430" s="194"/>
      <c r="Y430" s="194"/>
      <c r="Z430" s="194"/>
      <c r="AA430" s="194"/>
      <c r="AB430" s="194"/>
      <c r="AC430" s="194"/>
      <c r="AD430" s="194"/>
      <c r="AE430" s="194"/>
      <c r="AF430" s="194"/>
      <c r="AG430" s="194"/>
      <c r="AH430" s="194"/>
      <c r="AI430" s="194"/>
      <c r="AJ430" s="194"/>
    </row>
    <row r="431" spans="1:36" ht="15.5" x14ac:dyDescent="0.35">
      <c r="A431" s="194"/>
      <c r="B431" s="194"/>
      <c r="C431" s="194"/>
      <c r="D431" s="194"/>
      <c r="E431" s="194"/>
      <c r="F431" s="194"/>
      <c r="G431" s="194"/>
      <c r="H431" s="194"/>
      <c r="I431" s="194"/>
      <c r="J431" s="194"/>
      <c r="K431" s="194"/>
      <c r="L431" s="194"/>
      <c r="M431" s="194"/>
      <c r="N431" s="194"/>
      <c r="O431" s="194"/>
      <c r="P431" s="194"/>
      <c r="Q431" s="194"/>
      <c r="R431" s="194"/>
      <c r="S431" s="194"/>
      <c r="T431" s="194"/>
      <c r="U431" s="194"/>
      <c r="V431" s="194"/>
      <c r="W431" s="194"/>
      <c r="X431" s="194"/>
      <c r="Y431" s="194"/>
      <c r="Z431" s="194"/>
      <c r="AA431" s="194"/>
      <c r="AB431" s="194"/>
      <c r="AC431" s="194"/>
      <c r="AD431" s="194"/>
      <c r="AE431" s="194"/>
      <c r="AF431" s="194"/>
      <c r="AG431" s="194"/>
      <c r="AH431" s="194"/>
      <c r="AI431" s="194"/>
      <c r="AJ431" s="194"/>
    </row>
    <row r="432" spans="1:36" ht="15.5" x14ac:dyDescent="0.35">
      <c r="A432" s="194"/>
      <c r="B432" s="194"/>
      <c r="C432" s="194"/>
      <c r="D432" s="194"/>
      <c r="E432" s="194"/>
      <c r="F432" s="194"/>
      <c r="G432" s="194"/>
      <c r="H432" s="194"/>
      <c r="I432" s="194"/>
      <c r="J432" s="194"/>
      <c r="K432" s="194"/>
      <c r="L432" s="194"/>
      <c r="M432" s="194"/>
      <c r="N432" s="194"/>
      <c r="O432" s="194"/>
      <c r="P432" s="194"/>
      <c r="Q432" s="194"/>
      <c r="R432" s="194"/>
      <c r="S432" s="194"/>
      <c r="T432" s="194"/>
      <c r="U432" s="194"/>
      <c r="V432" s="194"/>
      <c r="W432" s="194"/>
      <c r="X432" s="194"/>
      <c r="Y432" s="194"/>
      <c r="Z432" s="194"/>
      <c r="AA432" s="194"/>
      <c r="AB432" s="194"/>
      <c r="AC432" s="194"/>
      <c r="AD432" s="194"/>
      <c r="AE432" s="194"/>
      <c r="AF432" s="194"/>
      <c r="AG432" s="194"/>
      <c r="AH432" s="194"/>
      <c r="AI432" s="194"/>
      <c r="AJ432" s="194"/>
    </row>
    <row r="433" spans="1:36" ht="15.5" x14ac:dyDescent="0.35">
      <c r="A433" s="194"/>
      <c r="B433" s="194"/>
      <c r="C433" s="194"/>
      <c r="D433" s="194"/>
      <c r="E433" s="194"/>
      <c r="F433" s="194"/>
      <c r="G433" s="194"/>
      <c r="H433" s="194"/>
      <c r="I433" s="194"/>
      <c r="J433" s="194"/>
      <c r="K433" s="194"/>
      <c r="L433" s="194"/>
      <c r="M433" s="194"/>
      <c r="N433" s="194"/>
      <c r="O433" s="194"/>
      <c r="P433" s="194"/>
      <c r="Q433" s="194"/>
      <c r="R433" s="194"/>
      <c r="S433" s="194"/>
      <c r="T433" s="194"/>
      <c r="U433" s="194"/>
      <c r="V433" s="194"/>
      <c r="W433" s="194"/>
      <c r="X433" s="194"/>
      <c r="Y433" s="194"/>
      <c r="Z433" s="194"/>
      <c r="AA433" s="194"/>
      <c r="AB433" s="194"/>
      <c r="AC433" s="194"/>
      <c r="AD433" s="194"/>
      <c r="AE433" s="194"/>
      <c r="AF433" s="194"/>
      <c r="AG433" s="194"/>
      <c r="AH433" s="194"/>
      <c r="AI433" s="194"/>
      <c r="AJ433" s="194"/>
    </row>
    <row r="434" spans="1:36" ht="15.5" x14ac:dyDescent="0.35">
      <c r="A434" s="194"/>
      <c r="B434" s="194"/>
      <c r="C434" s="194"/>
      <c r="D434" s="194"/>
      <c r="E434" s="194"/>
      <c r="F434" s="194"/>
      <c r="G434" s="194"/>
      <c r="H434" s="194"/>
      <c r="I434" s="194"/>
      <c r="J434" s="194"/>
      <c r="K434" s="194"/>
      <c r="L434" s="194"/>
      <c r="M434" s="194"/>
      <c r="N434" s="194"/>
      <c r="O434" s="194"/>
      <c r="P434" s="194"/>
      <c r="Q434" s="194"/>
      <c r="R434" s="194"/>
      <c r="S434" s="194"/>
      <c r="T434" s="194"/>
      <c r="U434" s="194"/>
      <c r="V434" s="194"/>
      <c r="W434" s="194"/>
      <c r="X434" s="194"/>
      <c r="Y434" s="194"/>
      <c r="Z434" s="194"/>
      <c r="AA434" s="194"/>
      <c r="AB434" s="194"/>
      <c r="AC434" s="194"/>
      <c r="AD434" s="194"/>
      <c r="AE434" s="194"/>
      <c r="AF434" s="194"/>
      <c r="AG434" s="194"/>
      <c r="AH434" s="194"/>
      <c r="AI434" s="194"/>
      <c r="AJ434" s="194"/>
    </row>
    <row r="435" spans="1:36" ht="15.5" x14ac:dyDescent="0.35">
      <c r="A435" s="194"/>
      <c r="B435" s="194"/>
      <c r="C435" s="194"/>
      <c r="D435" s="194"/>
      <c r="E435" s="194"/>
      <c r="F435" s="194"/>
      <c r="G435" s="194"/>
      <c r="H435" s="194"/>
      <c r="I435" s="194"/>
      <c r="J435" s="194"/>
      <c r="K435" s="194"/>
      <c r="L435" s="194"/>
      <c r="M435" s="194"/>
      <c r="N435" s="194"/>
      <c r="O435" s="194"/>
      <c r="P435" s="194"/>
      <c r="Q435" s="194"/>
      <c r="R435" s="194"/>
      <c r="S435" s="194"/>
      <c r="T435" s="194"/>
      <c r="U435" s="194"/>
      <c r="V435" s="194"/>
      <c r="W435" s="194"/>
      <c r="X435" s="194"/>
      <c r="Y435" s="194"/>
      <c r="Z435" s="194"/>
      <c r="AA435" s="194"/>
      <c r="AB435" s="194"/>
      <c r="AC435" s="194"/>
      <c r="AD435" s="194"/>
      <c r="AE435" s="194"/>
      <c r="AF435" s="194"/>
      <c r="AG435" s="194"/>
      <c r="AH435" s="194"/>
      <c r="AI435" s="194"/>
      <c r="AJ435" s="194"/>
    </row>
    <row r="436" spans="1:36" ht="15.5" x14ac:dyDescent="0.35">
      <c r="A436" s="194"/>
      <c r="B436" s="194"/>
      <c r="C436" s="194"/>
      <c r="D436" s="194"/>
      <c r="E436" s="194"/>
      <c r="F436" s="194"/>
      <c r="G436" s="194"/>
      <c r="H436" s="194"/>
      <c r="I436" s="194"/>
      <c r="J436" s="194"/>
      <c r="K436" s="194"/>
      <c r="L436" s="194"/>
      <c r="M436" s="194"/>
      <c r="N436" s="194"/>
      <c r="O436" s="194"/>
      <c r="P436" s="194"/>
      <c r="Q436" s="194"/>
      <c r="R436" s="194"/>
      <c r="S436" s="194"/>
      <c r="T436" s="194"/>
      <c r="U436" s="194"/>
      <c r="V436" s="194"/>
      <c r="W436" s="194"/>
      <c r="X436" s="194"/>
      <c r="Y436" s="194"/>
      <c r="Z436" s="194"/>
      <c r="AA436" s="194"/>
      <c r="AB436" s="194"/>
      <c r="AC436" s="194"/>
      <c r="AD436" s="194"/>
      <c r="AE436" s="194"/>
      <c r="AF436" s="194"/>
      <c r="AG436" s="194"/>
      <c r="AH436" s="194"/>
      <c r="AI436" s="194"/>
      <c r="AJ436" s="194"/>
    </row>
    <row r="437" spans="1:36" ht="15.5" x14ac:dyDescent="0.35">
      <c r="A437" s="194"/>
      <c r="B437" s="194"/>
      <c r="C437" s="194"/>
      <c r="D437" s="194"/>
      <c r="E437" s="194"/>
      <c r="F437" s="194"/>
      <c r="G437" s="194"/>
      <c r="H437" s="194"/>
      <c r="I437" s="194"/>
      <c r="J437" s="194"/>
      <c r="K437" s="194"/>
      <c r="L437" s="194"/>
      <c r="M437" s="194"/>
      <c r="N437" s="194"/>
      <c r="O437" s="194"/>
      <c r="P437" s="194"/>
      <c r="Q437" s="194"/>
      <c r="R437" s="194"/>
      <c r="S437" s="194"/>
      <c r="T437" s="194"/>
      <c r="U437" s="194"/>
      <c r="V437" s="194"/>
      <c r="W437" s="194"/>
      <c r="X437" s="194"/>
      <c r="Y437" s="194"/>
      <c r="Z437" s="194"/>
      <c r="AA437" s="194"/>
      <c r="AB437" s="194"/>
      <c r="AC437" s="194"/>
      <c r="AD437" s="194"/>
      <c r="AE437" s="194"/>
      <c r="AF437" s="194"/>
      <c r="AG437" s="194"/>
      <c r="AH437" s="194"/>
      <c r="AI437" s="194"/>
      <c r="AJ437" s="194"/>
    </row>
    <row r="438" spans="1:36" ht="15.5" x14ac:dyDescent="0.35">
      <c r="A438" s="194"/>
      <c r="B438" s="194"/>
      <c r="C438" s="194"/>
      <c r="D438" s="194"/>
      <c r="E438" s="194"/>
      <c r="F438" s="194"/>
      <c r="G438" s="194"/>
      <c r="H438" s="194"/>
      <c r="I438" s="194"/>
      <c r="J438" s="194"/>
      <c r="K438" s="194"/>
      <c r="L438" s="194"/>
      <c r="M438" s="194"/>
      <c r="N438" s="194"/>
      <c r="O438" s="194"/>
      <c r="P438" s="194"/>
      <c r="Q438" s="194"/>
      <c r="R438" s="194"/>
      <c r="S438" s="194"/>
      <c r="T438" s="194"/>
      <c r="U438" s="194"/>
      <c r="V438" s="194"/>
      <c r="W438" s="194"/>
      <c r="X438" s="194"/>
      <c r="Y438" s="194"/>
      <c r="Z438" s="194"/>
      <c r="AA438" s="194"/>
      <c r="AB438" s="194"/>
      <c r="AC438" s="194"/>
      <c r="AD438" s="194"/>
      <c r="AE438" s="194"/>
      <c r="AF438" s="194"/>
      <c r="AG438" s="194"/>
      <c r="AH438" s="194"/>
      <c r="AI438" s="194"/>
      <c r="AJ438" s="194"/>
    </row>
    <row r="439" spans="1:36" ht="15.5" x14ac:dyDescent="0.35">
      <c r="A439" s="194"/>
      <c r="B439" s="194"/>
      <c r="C439" s="194"/>
      <c r="D439" s="194"/>
      <c r="E439" s="194"/>
      <c r="F439" s="194"/>
      <c r="G439" s="194"/>
      <c r="H439" s="194"/>
      <c r="I439" s="194"/>
      <c r="J439" s="194"/>
      <c r="K439" s="194"/>
      <c r="L439" s="194"/>
      <c r="M439" s="194"/>
      <c r="N439" s="194"/>
      <c r="O439" s="194"/>
      <c r="P439" s="194"/>
      <c r="Q439" s="194"/>
      <c r="R439" s="194"/>
      <c r="S439" s="194"/>
      <c r="T439" s="194"/>
      <c r="U439" s="194"/>
      <c r="V439" s="194"/>
      <c r="W439" s="194"/>
      <c r="X439" s="194"/>
      <c r="Y439" s="194"/>
      <c r="Z439" s="194"/>
      <c r="AA439" s="194"/>
      <c r="AB439" s="194"/>
      <c r="AC439" s="194"/>
      <c r="AD439" s="194"/>
      <c r="AE439" s="194"/>
      <c r="AF439" s="194"/>
      <c r="AG439" s="194"/>
      <c r="AH439" s="194"/>
      <c r="AI439" s="194"/>
      <c r="AJ439" s="194"/>
    </row>
    <row r="440" spans="1:36" ht="15.5" x14ac:dyDescent="0.35">
      <c r="A440" s="194"/>
      <c r="B440" s="194"/>
      <c r="C440" s="194"/>
      <c r="D440" s="194"/>
      <c r="E440" s="194"/>
      <c r="F440" s="194"/>
      <c r="G440" s="194"/>
      <c r="H440" s="194"/>
      <c r="I440" s="194"/>
      <c r="J440" s="194"/>
      <c r="K440" s="194"/>
      <c r="L440" s="194"/>
      <c r="M440" s="194"/>
      <c r="N440" s="194"/>
      <c r="O440" s="194"/>
      <c r="P440" s="194"/>
      <c r="Q440" s="194"/>
      <c r="R440" s="194"/>
      <c r="S440" s="194"/>
      <c r="T440" s="194"/>
      <c r="U440" s="194"/>
      <c r="V440" s="194"/>
      <c r="W440" s="194"/>
      <c r="X440" s="194"/>
      <c r="Y440" s="194"/>
      <c r="Z440" s="194"/>
      <c r="AA440" s="194"/>
      <c r="AB440" s="194"/>
      <c r="AC440" s="194"/>
      <c r="AD440" s="194"/>
      <c r="AE440" s="194"/>
      <c r="AF440" s="194"/>
      <c r="AG440" s="194"/>
      <c r="AH440" s="194"/>
      <c r="AI440" s="194"/>
      <c r="AJ440" s="194"/>
    </row>
    <row r="441" spans="1:36" ht="15.5" x14ac:dyDescent="0.35">
      <c r="A441" s="194"/>
      <c r="B441" s="194"/>
      <c r="C441" s="194"/>
      <c r="D441" s="194"/>
      <c r="E441" s="194"/>
      <c r="F441" s="194"/>
      <c r="G441" s="194"/>
      <c r="H441" s="194"/>
      <c r="I441" s="194"/>
      <c r="J441" s="194"/>
      <c r="K441" s="194"/>
      <c r="L441" s="194"/>
      <c r="M441" s="194"/>
      <c r="N441" s="194"/>
      <c r="O441" s="194"/>
      <c r="P441" s="194"/>
      <c r="Q441" s="194"/>
      <c r="R441" s="194"/>
      <c r="S441" s="194"/>
      <c r="T441" s="194"/>
      <c r="U441" s="194"/>
      <c r="V441" s="194"/>
      <c r="W441" s="194"/>
      <c r="X441" s="194"/>
      <c r="Y441" s="194"/>
      <c r="Z441" s="194"/>
      <c r="AA441" s="194"/>
      <c r="AB441" s="194"/>
      <c r="AC441" s="194"/>
      <c r="AD441" s="194"/>
      <c r="AE441" s="194"/>
      <c r="AF441" s="194"/>
      <c r="AG441" s="194"/>
      <c r="AH441" s="194"/>
      <c r="AI441" s="194"/>
      <c r="AJ441" s="194"/>
    </row>
    <row r="442" spans="1:36" ht="15.5" x14ac:dyDescent="0.35">
      <c r="A442" s="194"/>
      <c r="B442" s="194"/>
      <c r="C442" s="194"/>
      <c r="D442" s="194"/>
      <c r="E442" s="194"/>
      <c r="F442" s="194"/>
      <c r="G442" s="194"/>
      <c r="H442" s="194"/>
      <c r="I442" s="194"/>
      <c r="J442" s="194"/>
      <c r="K442" s="194"/>
      <c r="L442" s="194"/>
      <c r="M442" s="194"/>
      <c r="N442" s="194"/>
      <c r="O442" s="194"/>
      <c r="P442" s="194"/>
      <c r="Q442" s="194"/>
      <c r="R442" s="194"/>
      <c r="S442" s="194"/>
      <c r="T442" s="194"/>
      <c r="U442" s="194"/>
      <c r="V442" s="194"/>
      <c r="W442" s="194"/>
      <c r="X442" s="194"/>
      <c r="Y442" s="194"/>
      <c r="Z442" s="194"/>
      <c r="AA442" s="194"/>
      <c r="AB442" s="194"/>
      <c r="AC442" s="194"/>
      <c r="AD442" s="194"/>
      <c r="AE442" s="194"/>
      <c r="AF442" s="194"/>
      <c r="AG442" s="194"/>
      <c r="AH442" s="194"/>
      <c r="AI442" s="194"/>
      <c r="AJ442" s="194"/>
    </row>
    <row r="443" spans="1:36" ht="15.5" x14ac:dyDescent="0.35">
      <c r="A443" s="194"/>
      <c r="B443" s="194"/>
      <c r="C443" s="194"/>
      <c r="D443" s="194"/>
      <c r="E443" s="194"/>
      <c r="F443" s="194"/>
      <c r="G443" s="194"/>
      <c r="H443" s="194"/>
      <c r="I443" s="194"/>
      <c r="J443" s="194"/>
      <c r="K443" s="194"/>
      <c r="L443" s="194"/>
      <c r="M443" s="194"/>
      <c r="N443" s="194"/>
      <c r="O443" s="194"/>
      <c r="P443" s="194"/>
      <c r="Q443" s="194"/>
      <c r="R443" s="194"/>
      <c r="S443" s="194"/>
      <c r="T443" s="194"/>
      <c r="U443" s="194"/>
      <c r="V443" s="194"/>
      <c r="W443" s="194"/>
      <c r="X443" s="194"/>
      <c r="Y443" s="194"/>
      <c r="Z443" s="194"/>
      <c r="AA443" s="194"/>
      <c r="AB443" s="194"/>
      <c r="AC443" s="194"/>
      <c r="AD443" s="194"/>
      <c r="AE443" s="194"/>
      <c r="AF443" s="194"/>
      <c r="AG443" s="194"/>
      <c r="AH443" s="194"/>
      <c r="AI443" s="194"/>
      <c r="AJ443" s="194"/>
    </row>
    <row r="444" spans="1:36" ht="15.5" x14ac:dyDescent="0.35">
      <c r="A444" s="194"/>
      <c r="B444" s="194"/>
      <c r="C444" s="194"/>
      <c r="D444" s="194"/>
      <c r="E444" s="194"/>
      <c r="F444" s="194"/>
      <c r="G444" s="194"/>
      <c r="H444" s="194"/>
      <c r="I444" s="194"/>
      <c r="J444" s="194"/>
      <c r="K444" s="194"/>
      <c r="L444" s="194"/>
      <c r="M444" s="194"/>
      <c r="N444" s="194"/>
      <c r="O444" s="194"/>
      <c r="P444" s="194"/>
      <c r="Q444" s="194"/>
      <c r="R444" s="194"/>
      <c r="S444" s="194"/>
      <c r="T444" s="194"/>
      <c r="U444" s="194"/>
      <c r="V444" s="194"/>
      <c r="W444" s="194"/>
      <c r="X444" s="194"/>
      <c r="Y444" s="194"/>
      <c r="Z444" s="194"/>
      <c r="AA444" s="194"/>
      <c r="AB444" s="194"/>
      <c r="AC444" s="194"/>
      <c r="AD444" s="194"/>
      <c r="AE444" s="194"/>
      <c r="AF444" s="194"/>
      <c r="AG444" s="194"/>
      <c r="AH444" s="194"/>
      <c r="AI444" s="194"/>
      <c r="AJ444" s="194"/>
    </row>
    <row r="445" spans="1:36" ht="15.5" x14ac:dyDescent="0.35">
      <c r="A445" s="194"/>
      <c r="B445" s="194"/>
      <c r="C445" s="194"/>
      <c r="D445" s="194"/>
      <c r="E445" s="194"/>
      <c r="F445" s="194"/>
      <c r="G445" s="194"/>
      <c r="H445" s="194"/>
      <c r="I445" s="194"/>
      <c r="J445" s="194"/>
      <c r="K445" s="194"/>
      <c r="L445" s="194"/>
      <c r="M445" s="194"/>
      <c r="N445" s="194"/>
      <c r="O445" s="194"/>
      <c r="P445" s="194"/>
      <c r="Q445" s="194"/>
      <c r="R445" s="194"/>
      <c r="S445" s="194"/>
      <c r="T445" s="194"/>
      <c r="U445" s="194"/>
      <c r="V445" s="194"/>
      <c r="W445" s="194"/>
      <c r="X445" s="194"/>
      <c r="Y445" s="194"/>
      <c r="Z445" s="194"/>
      <c r="AA445" s="194"/>
      <c r="AB445" s="194"/>
      <c r="AC445" s="194"/>
      <c r="AD445" s="194"/>
      <c r="AE445" s="194"/>
      <c r="AF445" s="194"/>
      <c r="AG445" s="194"/>
      <c r="AH445" s="194"/>
      <c r="AI445" s="194"/>
      <c r="AJ445" s="194"/>
    </row>
    <row r="446" spans="1:36" ht="15.5" x14ac:dyDescent="0.35">
      <c r="A446" s="194"/>
      <c r="B446" s="194"/>
      <c r="C446" s="194"/>
      <c r="D446" s="194"/>
      <c r="E446" s="194"/>
      <c r="F446" s="194"/>
      <c r="G446" s="194"/>
      <c r="H446" s="194"/>
      <c r="I446" s="194"/>
      <c r="J446" s="194"/>
      <c r="K446" s="194"/>
      <c r="L446" s="194"/>
      <c r="M446" s="194"/>
      <c r="N446" s="194"/>
      <c r="O446" s="194"/>
      <c r="P446" s="194"/>
      <c r="Q446" s="194"/>
      <c r="R446" s="194"/>
      <c r="S446" s="194"/>
      <c r="T446" s="194"/>
      <c r="U446" s="194"/>
      <c r="V446" s="194"/>
      <c r="W446" s="194"/>
      <c r="X446" s="194"/>
      <c r="Y446" s="194"/>
      <c r="Z446" s="194"/>
      <c r="AA446" s="194"/>
      <c r="AB446" s="194"/>
      <c r="AC446" s="194"/>
      <c r="AD446" s="194"/>
      <c r="AE446" s="194"/>
      <c r="AF446" s="194"/>
      <c r="AG446" s="194"/>
      <c r="AH446" s="194"/>
      <c r="AI446" s="194"/>
      <c r="AJ446" s="194"/>
    </row>
    <row r="447" spans="1:36" ht="15.5" x14ac:dyDescent="0.35">
      <c r="A447" s="194"/>
      <c r="B447" s="194"/>
      <c r="C447" s="194"/>
      <c r="D447" s="194"/>
      <c r="E447" s="194"/>
      <c r="F447" s="194"/>
      <c r="G447" s="194"/>
      <c r="H447" s="194"/>
      <c r="I447" s="194"/>
      <c r="J447" s="194"/>
      <c r="K447" s="194"/>
      <c r="L447" s="194"/>
      <c r="M447" s="194"/>
      <c r="N447" s="194"/>
      <c r="O447" s="194"/>
      <c r="P447" s="194"/>
      <c r="Q447" s="194"/>
      <c r="R447" s="194"/>
      <c r="S447" s="194"/>
      <c r="T447" s="194"/>
      <c r="U447" s="194"/>
      <c r="V447" s="194"/>
      <c r="W447" s="194"/>
      <c r="X447" s="194"/>
      <c r="Y447" s="194"/>
      <c r="Z447" s="194"/>
      <c r="AA447" s="194"/>
      <c r="AB447" s="194"/>
      <c r="AC447" s="194"/>
      <c r="AD447" s="194"/>
      <c r="AE447" s="194"/>
      <c r="AF447" s="194"/>
      <c r="AG447" s="194"/>
      <c r="AH447" s="194"/>
      <c r="AI447" s="194"/>
      <c r="AJ447" s="194"/>
    </row>
    <row r="448" spans="1:36" ht="15.5" x14ac:dyDescent="0.35">
      <c r="A448" s="194"/>
      <c r="B448" s="194"/>
      <c r="C448" s="194"/>
      <c r="D448" s="194"/>
      <c r="E448" s="194"/>
      <c r="F448" s="194"/>
      <c r="G448" s="194"/>
      <c r="H448" s="194"/>
      <c r="I448" s="194"/>
      <c r="J448" s="194"/>
      <c r="K448" s="194"/>
      <c r="L448" s="194"/>
      <c r="M448" s="194"/>
      <c r="N448" s="194"/>
      <c r="O448" s="194"/>
      <c r="P448" s="194"/>
      <c r="Q448" s="194"/>
      <c r="R448" s="194"/>
      <c r="S448" s="194"/>
      <c r="T448" s="194"/>
      <c r="U448" s="194"/>
      <c r="V448" s="194"/>
      <c r="W448" s="194"/>
      <c r="X448" s="194"/>
      <c r="Y448" s="194"/>
      <c r="Z448" s="194"/>
      <c r="AA448" s="194"/>
      <c r="AB448" s="194"/>
      <c r="AC448" s="194"/>
      <c r="AD448" s="194"/>
      <c r="AE448" s="194"/>
      <c r="AF448" s="194"/>
      <c r="AG448" s="194"/>
      <c r="AH448" s="194"/>
      <c r="AI448" s="194"/>
      <c r="AJ448" s="194"/>
    </row>
    <row r="449" spans="1:36" ht="15.5" x14ac:dyDescent="0.35">
      <c r="A449" s="194"/>
      <c r="B449" s="194"/>
      <c r="C449" s="194"/>
      <c r="D449" s="194"/>
      <c r="E449" s="194"/>
      <c r="F449" s="194"/>
      <c r="G449" s="194"/>
      <c r="H449" s="194"/>
      <c r="I449" s="194"/>
      <c r="J449" s="194"/>
      <c r="K449" s="194"/>
      <c r="L449" s="194"/>
      <c r="M449" s="194"/>
      <c r="N449" s="194"/>
      <c r="O449" s="194"/>
      <c r="P449" s="194"/>
      <c r="Q449" s="194"/>
      <c r="R449" s="194"/>
      <c r="S449" s="194"/>
      <c r="T449" s="194"/>
      <c r="U449" s="194"/>
      <c r="V449" s="194"/>
      <c r="W449" s="194"/>
      <c r="X449" s="194"/>
      <c r="Y449" s="194"/>
      <c r="Z449" s="194"/>
      <c r="AA449" s="194"/>
      <c r="AB449" s="194"/>
      <c r="AC449" s="194"/>
      <c r="AD449" s="194"/>
      <c r="AE449" s="194"/>
      <c r="AF449" s="194"/>
      <c r="AG449" s="194"/>
      <c r="AH449" s="194"/>
      <c r="AI449" s="194"/>
      <c r="AJ449" s="194"/>
    </row>
    <row r="450" spans="1:36" ht="15.5" x14ac:dyDescent="0.35">
      <c r="A450" s="194"/>
      <c r="B450" s="194"/>
      <c r="C450" s="194"/>
      <c r="D450" s="194"/>
      <c r="E450" s="194"/>
      <c r="F450" s="194"/>
      <c r="G450" s="194"/>
      <c r="H450" s="194"/>
      <c r="I450" s="194"/>
      <c r="J450" s="194"/>
      <c r="K450" s="194"/>
      <c r="L450" s="194"/>
      <c r="M450" s="194"/>
      <c r="N450" s="194"/>
      <c r="O450" s="194"/>
      <c r="P450" s="194"/>
      <c r="Q450" s="194"/>
      <c r="R450" s="194"/>
      <c r="S450" s="194"/>
      <c r="T450" s="194"/>
      <c r="U450" s="194"/>
      <c r="V450" s="194"/>
      <c r="W450" s="194"/>
      <c r="X450" s="194"/>
      <c r="Y450" s="194"/>
      <c r="Z450" s="194"/>
      <c r="AA450" s="194"/>
      <c r="AB450" s="194"/>
      <c r="AC450" s="194"/>
      <c r="AD450" s="194"/>
      <c r="AE450" s="194"/>
      <c r="AF450" s="194"/>
      <c r="AG450" s="194"/>
      <c r="AH450" s="194"/>
      <c r="AI450" s="194"/>
      <c r="AJ450" s="194"/>
    </row>
    <row r="451" spans="1:36" ht="15.5" x14ac:dyDescent="0.35">
      <c r="A451" s="194"/>
      <c r="B451" s="194"/>
      <c r="C451" s="194"/>
      <c r="D451" s="194"/>
      <c r="E451" s="194"/>
      <c r="F451" s="194"/>
      <c r="G451" s="194"/>
      <c r="H451" s="194"/>
      <c r="I451" s="194"/>
      <c r="J451" s="194"/>
      <c r="K451" s="194"/>
      <c r="L451" s="194"/>
      <c r="M451" s="194"/>
      <c r="N451" s="194"/>
      <c r="O451" s="194"/>
      <c r="P451" s="194"/>
      <c r="Q451" s="194"/>
      <c r="R451" s="194"/>
      <c r="S451" s="194"/>
      <c r="T451" s="194"/>
      <c r="U451" s="194"/>
      <c r="V451" s="194"/>
      <c r="W451" s="194"/>
      <c r="X451" s="194"/>
      <c r="Y451" s="194"/>
      <c r="Z451" s="194"/>
      <c r="AA451" s="194"/>
      <c r="AB451" s="194"/>
      <c r="AC451" s="194"/>
      <c r="AD451" s="194"/>
      <c r="AE451" s="194"/>
      <c r="AF451" s="194"/>
      <c r="AG451" s="194"/>
      <c r="AH451" s="194"/>
      <c r="AI451" s="194"/>
      <c r="AJ451" s="194"/>
    </row>
    <row r="452" spans="1:36" ht="15.5" x14ac:dyDescent="0.35">
      <c r="A452" s="194"/>
      <c r="B452" s="194"/>
      <c r="C452" s="194"/>
      <c r="D452" s="194"/>
      <c r="E452" s="194"/>
      <c r="F452" s="194"/>
      <c r="G452" s="194"/>
      <c r="H452" s="194"/>
      <c r="I452" s="194"/>
      <c r="J452" s="194"/>
      <c r="K452" s="194"/>
      <c r="L452" s="194"/>
      <c r="M452" s="194"/>
      <c r="N452" s="194"/>
      <c r="O452" s="194"/>
      <c r="P452" s="194"/>
      <c r="Q452" s="194"/>
      <c r="R452" s="194"/>
      <c r="S452" s="194"/>
      <c r="T452" s="194"/>
      <c r="U452" s="194"/>
      <c r="V452" s="194"/>
      <c r="W452" s="194"/>
      <c r="X452" s="194"/>
      <c r="Y452" s="194"/>
      <c r="Z452" s="194"/>
      <c r="AA452" s="194"/>
      <c r="AB452" s="194"/>
      <c r="AC452" s="194"/>
      <c r="AD452" s="194"/>
      <c r="AE452" s="194"/>
      <c r="AF452" s="194"/>
      <c r="AG452" s="194"/>
      <c r="AH452" s="194"/>
      <c r="AI452" s="194"/>
      <c r="AJ452" s="194"/>
    </row>
    <row r="453" spans="1:36" ht="15.5" x14ac:dyDescent="0.35">
      <c r="A453" s="194"/>
      <c r="B453" s="194"/>
      <c r="C453" s="194"/>
      <c r="D453" s="194"/>
      <c r="E453" s="194"/>
      <c r="F453" s="194"/>
      <c r="G453" s="194"/>
      <c r="H453" s="194"/>
      <c r="I453" s="194"/>
      <c r="J453" s="194"/>
      <c r="K453" s="194"/>
      <c r="L453" s="194"/>
      <c r="M453" s="194"/>
      <c r="N453" s="194"/>
      <c r="O453" s="194"/>
      <c r="P453" s="194"/>
      <c r="Q453" s="194"/>
      <c r="R453" s="194"/>
      <c r="S453" s="194"/>
      <c r="T453" s="194"/>
      <c r="U453" s="194"/>
      <c r="V453" s="194"/>
      <c r="W453" s="194"/>
      <c r="X453" s="194"/>
      <c r="Y453" s="194"/>
      <c r="Z453" s="194"/>
      <c r="AA453" s="194"/>
      <c r="AB453" s="194"/>
      <c r="AC453" s="194"/>
      <c r="AD453" s="194"/>
      <c r="AE453" s="194"/>
      <c r="AF453" s="194"/>
      <c r="AG453" s="194"/>
      <c r="AH453" s="194"/>
      <c r="AI453" s="194"/>
      <c r="AJ453" s="194"/>
    </row>
    <row r="454" spans="1:36" ht="15.5" x14ac:dyDescent="0.35">
      <c r="A454" s="194"/>
      <c r="B454" s="194"/>
      <c r="C454" s="194"/>
      <c r="D454" s="194"/>
      <c r="E454" s="194"/>
      <c r="F454" s="194"/>
      <c r="G454" s="194"/>
      <c r="H454" s="194"/>
      <c r="I454" s="194"/>
      <c r="J454" s="194"/>
      <c r="K454" s="194"/>
      <c r="L454" s="194"/>
      <c r="M454" s="194"/>
      <c r="N454" s="194"/>
      <c r="O454" s="194"/>
      <c r="P454" s="194"/>
      <c r="Q454" s="194"/>
      <c r="R454" s="194"/>
      <c r="S454" s="194"/>
      <c r="T454" s="194"/>
      <c r="U454" s="194"/>
      <c r="V454" s="194"/>
      <c r="W454" s="194"/>
      <c r="X454" s="194"/>
      <c r="Y454" s="194"/>
      <c r="Z454" s="194"/>
      <c r="AA454" s="194"/>
      <c r="AB454" s="194"/>
      <c r="AC454" s="194"/>
      <c r="AD454" s="194"/>
      <c r="AE454" s="194"/>
      <c r="AF454" s="194"/>
      <c r="AG454" s="194"/>
      <c r="AH454" s="194"/>
      <c r="AI454" s="194"/>
      <c r="AJ454" s="194"/>
    </row>
    <row r="455" spans="1:36" ht="15.5" x14ac:dyDescent="0.35">
      <c r="A455" s="194"/>
      <c r="B455" s="194"/>
      <c r="C455" s="194"/>
      <c r="D455" s="194"/>
      <c r="E455" s="194"/>
      <c r="F455" s="194"/>
      <c r="G455" s="194"/>
      <c r="H455" s="194"/>
      <c r="I455" s="194"/>
      <c r="J455" s="194"/>
      <c r="K455" s="194"/>
      <c r="L455" s="194"/>
      <c r="M455" s="194"/>
      <c r="N455" s="194"/>
      <c r="O455" s="194"/>
      <c r="P455" s="194"/>
      <c r="Q455" s="194"/>
      <c r="R455" s="194"/>
      <c r="S455" s="194"/>
      <c r="T455" s="194"/>
      <c r="U455" s="194"/>
      <c r="V455" s="194"/>
      <c r="W455" s="194"/>
      <c r="X455" s="194"/>
      <c r="Y455" s="194"/>
      <c r="Z455" s="194"/>
      <c r="AA455" s="194"/>
      <c r="AB455" s="194"/>
      <c r="AC455" s="194"/>
      <c r="AD455" s="194"/>
      <c r="AE455" s="194"/>
      <c r="AF455" s="194"/>
      <c r="AG455" s="194"/>
      <c r="AH455" s="194"/>
      <c r="AI455" s="194"/>
      <c r="AJ455" s="194"/>
    </row>
    <row r="456" spans="1:36" ht="15.5" x14ac:dyDescent="0.35">
      <c r="A456" s="194"/>
      <c r="B456" s="194"/>
      <c r="C456" s="194"/>
      <c r="D456" s="194"/>
      <c r="E456" s="194"/>
      <c r="F456" s="194"/>
      <c r="G456" s="194"/>
      <c r="H456" s="194"/>
      <c r="I456" s="194"/>
      <c r="J456" s="194"/>
      <c r="K456" s="194"/>
      <c r="L456" s="194"/>
      <c r="M456" s="194"/>
      <c r="N456" s="194"/>
      <c r="O456" s="194"/>
      <c r="P456" s="194"/>
      <c r="Q456" s="194"/>
      <c r="R456" s="194"/>
      <c r="S456" s="194"/>
      <c r="T456" s="194"/>
      <c r="U456" s="194"/>
      <c r="V456" s="194"/>
      <c r="W456" s="194"/>
      <c r="X456" s="194"/>
      <c r="Y456" s="194"/>
      <c r="Z456" s="194"/>
      <c r="AA456" s="194"/>
      <c r="AB456" s="194"/>
      <c r="AC456" s="194"/>
      <c r="AD456" s="194"/>
      <c r="AE456" s="194"/>
      <c r="AF456" s="194"/>
      <c r="AG456" s="194"/>
      <c r="AH456" s="194"/>
      <c r="AI456" s="194"/>
      <c r="AJ456" s="194"/>
    </row>
    <row r="457" spans="1:36" ht="15.5" x14ac:dyDescent="0.35">
      <c r="A457" s="194"/>
      <c r="B457" s="194"/>
      <c r="C457" s="194"/>
      <c r="D457" s="194"/>
      <c r="E457" s="194"/>
      <c r="F457" s="194"/>
      <c r="G457" s="194"/>
      <c r="H457" s="194"/>
      <c r="I457" s="194"/>
      <c r="J457" s="194"/>
      <c r="K457" s="194"/>
      <c r="L457" s="194"/>
      <c r="M457" s="194"/>
      <c r="N457" s="194"/>
      <c r="O457" s="194"/>
      <c r="P457" s="194"/>
      <c r="Q457" s="194"/>
      <c r="R457" s="194"/>
      <c r="S457" s="194"/>
      <c r="T457" s="194"/>
      <c r="U457" s="194"/>
      <c r="V457" s="194"/>
      <c r="W457" s="194"/>
      <c r="X457" s="194"/>
      <c r="Y457" s="194"/>
      <c r="Z457" s="194"/>
      <c r="AA457" s="194"/>
      <c r="AB457" s="194"/>
      <c r="AC457" s="194"/>
      <c r="AD457" s="194"/>
      <c r="AE457" s="194"/>
      <c r="AF457" s="194"/>
      <c r="AG457" s="194"/>
      <c r="AH457" s="194"/>
      <c r="AI457" s="194"/>
      <c r="AJ457" s="194"/>
    </row>
    <row r="458" spans="1:36" ht="15.5" x14ac:dyDescent="0.35">
      <c r="A458" s="194"/>
      <c r="B458" s="194"/>
      <c r="C458" s="194"/>
      <c r="D458" s="194"/>
      <c r="E458" s="194"/>
      <c r="F458" s="194"/>
      <c r="G458" s="194"/>
      <c r="H458" s="194"/>
      <c r="I458" s="194"/>
      <c r="J458" s="194"/>
      <c r="K458" s="194"/>
      <c r="L458" s="194"/>
      <c r="M458" s="194"/>
      <c r="N458" s="194"/>
      <c r="O458" s="194"/>
      <c r="P458" s="194"/>
      <c r="Q458" s="194"/>
      <c r="R458" s="194"/>
      <c r="S458" s="194"/>
      <c r="T458" s="194"/>
      <c r="U458" s="194"/>
      <c r="V458" s="194"/>
      <c r="W458" s="194"/>
      <c r="X458" s="194"/>
      <c r="Y458" s="194"/>
      <c r="Z458" s="194"/>
      <c r="AA458" s="194"/>
      <c r="AB458" s="194"/>
      <c r="AC458" s="194"/>
      <c r="AD458" s="194"/>
      <c r="AE458" s="194"/>
      <c r="AF458" s="194"/>
      <c r="AG458" s="194"/>
      <c r="AH458" s="194"/>
      <c r="AI458" s="194"/>
      <c r="AJ458" s="194"/>
    </row>
    <row r="459" spans="1:36" ht="15.5" x14ac:dyDescent="0.35">
      <c r="A459" s="194"/>
      <c r="B459" s="194"/>
      <c r="C459" s="194"/>
      <c r="D459" s="194"/>
      <c r="E459" s="194"/>
      <c r="F459" s="194"/>
      <c r="G459" s="194"/>
      <c r="H459" s="194"/>
      <c r="I459" s="194"/>
      <c r="J459" s="194"/>
      <c r="K459" s="194"/>
      <c r="L459" s="194"/>
      <c r="M459" s="194"/>
      <c r="N459" s="194"/>
      <c r="O459" s="194"/>
      <c r="P459" s="194"/>
      <c r="Q459" s="194"/>
      <c r="R459" s="194"/>
      <c r="S459" s="194"/>
      <c r="T459" s="194"/>
      <c r="U459" s="194"/>
      <c r="V459" s="194"/>
      <c r="W459" s="194"/>
      <c r="X459" s="194"/>
      <c r="Y459" s="194"/>
      <c r="Z459" s="194"/>
      <c r="AA459" s="194"/>
      <c r="AB459" s="194"/>
      <c r="AC459" s="194"/>
      <c r="AD459" s="194"/>
      <c r="AE459" s="194"/>
      <c r="AF459" s="194"/>
      <c r="AG459" s="194"/>
      <c r="AH459" s="194"/>
      <c r="AI459" s="194"/>
      <c r="AJ459" s="194"/>
    </row>
    <row r="460" spans="1:36" ht="15.5" x14ac:dyDescent="0.35">
      <c r="A460" s="194"/>
      <c r="B460" s="194"/>
      <c r="C460" s="194"/>
      <c r="D460" s="194"/>
      <c r="E460" s="194"/>
      <c r="F460" s="194"/>
      <c r="G460" s="194"/>
      <c r="H460" s="194"/>
      <c r="I460" s="194"/>
      <c r="J460" s="194"/>
      <c r="K460" s="194"/>
      <c r="L460" s="194"/>
      <c r="M460" s="194"/>
      <c r="N460" s="194"/>
      <c r="O460" s="194"/>
      <c r="P460" s="194"/>
      <c r="Q460" s="194"/>
      <c r="R460" s="194"/>
      <c r="S460" s="194"/>
      <c r="T460" s="194"/>
      <c r="U460" s="194"/>
      <c r="V460" s="194"/>
      <c r="W460" s="194"/>
      <c r="X460" s="194"/>
      <c r="Y460" s="194"/>
      <c r="Z460" s="194"/>
      <c r="AA460" s="194"/>
      <c r="AB460" s="194"/>
      <c r="AC460" s="194"/>
      <c r="AD460" s="194"/>
      <c r="AE460" s="194"/>
      <c r="AF460" s="194"/>
      <c r="AG460" s="194"/>
      <c r="AH460" s="194"/>
      <c r="AI460" s="194"/>
      <c r="AJ460" s="194"/>
    </row>
    <row r="461" spans="1:36" ht="15.5" x14ac:dyDescent="0.35">
      <c r="A461" s="194"/>
      <c r="B461" s="194"/>
      <c r="C461" s="194"/>
      <c r="D461" s="194"/>
      <c r="E461" s="194"/>
      <c r="F461" s="194"/>
      <c r="G461" s="194"/>
      <c r="H461" s="194"/>
      <c r="I461" s="194"/>
      <c r="J461" s="194"/>
      <c r="K461" s="194"/>
      <c r="L461" s="194"/>
      <c r="M461" s="194"/>
      <c r="N461" s="194"/>
      <c r="O461" s="194"/>
      <c r="P461" s="194"/>
      <c r="Q461" s="194"/>
      <c r="R461" s="194"/>
      <c r="S461" s="194"/>
      <c r="T461" s="194"/>
      <c r="U461" s="194"/>
      <c r="V461" s="194"/>
      <c r="W461" s="194"/>
      <c r="X461" s="194"/>
      <c r="Y461" s="194"/>
      <c r="Z461" s="194"/>
      <c r="AA461" s="194"/>
      <c r="AB461" s="194"/>
      <c r="AC461" s="194"/>
      <c r="AD461" s="194"/>
      <c r="AE461" s="194"/>
      <c r="AF461" s="194"/>
      <c r="AG461" s="194"/>
      <c r="AH461" s="194"/>
      <c r="AI461" s="194"/>
      <c r="AJ461" s="194"/>
    </row>
    <row r="462" spans="1:36" ht="15.5" x14ac:dyDescent="0.35">
      <c r="A462" s="194"/>
      <c r="B462" s="194"/>
      <c r="C462" s="194"/>
      <c r="D462" s="194"/>
      <c r="E462" s="194"/>
      <c r="F462" s="194"/>
      <c r="G462" s="194"/>
      <c r="H462" s="194"/>
      <c r="I462" s="194"/>
      <c r="J462" s="194"/>
      <c r="K462" s="194"/>
      <c r="L462" s="194"/>
      <c r="M462" s="194"/>
      <c r="N462" s="194"/>
      <c r="O462" s="194"/>
      <c r="P462" s="194"/>
      <c r="Q462" s="194"/>
      <c r="R462" s="194"/>
      <c r="S462" s="194"/>
      <c r="T462" s="194"/>
      <c r="U462" s="194"/>
      <c r="V462" s="194"/>
      <c r="W462" s="194"/>
      <c r="X462" s="194"/>
      <c r="Y462" s="194"/>
      <c r="Z462" s="194"/>
      <c r="AA462" s="194"/>
      <c r="AB462" s="194"/>
      <c r="AC462" s="194"/>
      <c r="AD462" s="194"/>
      <c r="AE462" s="194"/>
      <c r="AF462" s="194"/>
      <c r="AG462" s="194"/>
      <c r="AH462" s="194"/>
      <c r="AI462" s="194"/>
      <c r="AJ462" s="194"/>
    </row>
    <row r="463" spans="1:36" ht="15.5" x14ac:dyDescent="0.35">
      <c r="A463" s="194"/>
      <c r="B463" s="194"/>
      <c r="C463" s="194"/>
      <c r="D463" s="194"/>
      <c r="E463" s="194"/>
      <c r="F463" s="194"/>
      <c r="G463" s="194"/>
      <c r="H463" s="194"/>
      <c r="I463" s="194"/>
      <c r="J463" s="194"/>
      <c r="K463" s="194"/>
      <c r="L463" s="194"/>
      <c r="M463" s="194"/>
      <c r="N463" s="194"/>
      <c r="O463" s="194"/>
      <c r="P463" s="194"/>
      <c r="Q463" s="194"/>
      <c r="R463" s="194"/>
      <c r="S463" s="194"/>
      <c r="T463" s="194"/>
      <c r="U463" s="194"/>
      <c r="V463" s="194"/>
      <c r="W463" s="194"/>
      <c r="X463" s="194"/>
      <c r="Y463" s="194"/>
      <c r="Z463" s="194"/>
      <c r="AA463" s="194"/>
      <c r="AB463" s="194"/>
      <c r="AC463" s="194"/>
      <c r="AD463" s="194"/>
      <c r="AE463" s="194"/>
      <c r="AF463" s="194"/>
      <c r="AG463" s="194"/>
      <c r="AH463" s="194"/>
      <c r="AI463" s="194"/>
      <c r="AJ463" s="194"/>
    </row>
    <row r="464" spans="1:36" ht="15.5" x14ac:dyDescent="0.35">
      <c r="A464" s="194"/>
      <c r="B464" s="194"/>
      <c r="C464" s="194"/>
      <c r="D464" s="194"/>
      <c r="E464" s="194"/>
      <c r="F464" s="194"/>
      <c r="G464" s="194"/>
      <c r="H464" s="194"/>
      <c r="I464" s="194"/>
      <c r="J464" s="194"/>
      <c r="K464" s="194"/>
      <c r="L464" s="194"/>
      <c r="M464" s="194"/>
      <c r="N464" s="194"/>
      <c r="O464" s="194"/>
      <c r="P464" s="194"/>
      <c r="Q464" s="194"/>
      <c r="R464" s="194"/>
      <c r="S464" s="194"/>
      <c r="T464" s="194"/>
      <c r="U464" s="194"/>
      <c r="V464" s="194"/>
      <c r="W464" s="194"/>
      <c r="X464" s="194"/>
      <c r="Y464" s="194"/>
      <c r="Z464" s="194"/>
      <c r="AA464" s="194"/>
      <c r="AB464" s="194"/>
      <c r="AC464" s="194"/>
      <c r="AD464" s="194"/>
      <c r="AE464" s="194"/>
      <c r="AF464" s="194"/>
      <c r="AG464" s="194"/>
      <c r="AH464" s="194"/>
      <c r="AI464" s="194"/>
      <c r="AJ464" s="194"/>
    </row>
    <row r="465" spans="1:36" ht="15.5" x14ac:dyDescent="0.35">
      <c r="A465" s="194"/>
      <c r="B465" s="194"/>
      <c r="C465" s="194"/>
      <c r="D465" s="194"/>
      <c r="E465" s="194"/>
      <c r="F465" s="194"/>
      <c r="G465" s="194"/>
      <c r="H465" s="194"/>
      <c r="I465" s="194"/>
      <c r="J465" s="194"/>
      <c r="K465" s="194"/>
      <c r="L465" s="194"/>
      <c r="M465" s="194"/>
      <c r="N465" s="194"/>
      <c r="O465" s="194"/>
      <c r="P465" s="194"/>
      <c r="Q465" s="194"/>
      <c r="R465" s="194"/>
      <c r="S465" s="194"/>
      <c r="T465" s="194"/>
      <c r="U465" s="194"/>
      <c r="V465" s="194"/>
      <c r="W465" s="194"/>
      <c r="X465" s="194"/>
      <c r="Y465" s="194"/>
      <c r="Z465" s="194"/>
      <c r="AA465" s="194"/>
      <c r="AB465" s="194"/>
      <c r="AC465" s="194"/>
      <c r="AD465" s="194"/>
      <c r="AE465" s="194"/>
      <c r="AF465" s="194"/>
      <c r="AG465" s="194"/>
      <c r="AH465" s="194"/>
      <c r="AI465" s="194"/>
      <c r="AJ465" s="194"/>
    </row>
    <row r="466" spans="1:36" ht="15.5" x14ac:dyDescent="0.35">
      <c r="A466" s="194"/>
      <c r="B466" s="194"/>
      <c r="C466" s="194"/>
      <c r="D466" s="194"/>
      <c r="E466" s="194"/>
      <c r="F466" s="194"/>
      <c r="G466" s="194"/>
      <c r="H466" s="194"/>
      <c r="I466" s="194"/>
      <c r="J466" s="194"/>
      <c r="K466" s="194"/>
      <c r="L466" s="194"/>
      <c r="M466" s="194"/>
      <c r="N466" s="194"/>
      <c r="O466" s="194"/>
      <c r="P466" s="194"/>
      <c r="Q466" s="194"/>
      <c r="R466" s="194"/>
      <c r="S466" s="194"/>
      <c r="T466" s="194"/>
      <c r="U466" s="194"/>
      <c r="V466" s="194"/>
      <c r="W466" s="194"/>
      <c r="X466" s="194"/>
      <c r="Y466" s="194"/>
      <c r="Z466" s="194"/>
      <c r="AA466" s="194"/>
      <c r="AB466" s="194"/>
      <c r="AC466" s="194"/>
      <c r="AD466" s="194"/>
      <c r="AE466" s="194"/>
      <c r="AF466" s="194"/>
      <c r="AG466" s="194"/>
      <c r="AH466" s="194"/>
      <c r="AI466" s="194"/>
      <c r="AJ466" s="194"/>
    </row>
    <row r="467" spans="1:36" ht="15.5" x14ac:dyDescent="0.35">
      <c r="A467" s="194"/>
      <c r="B467" s="194"/>
      <c r="C467" s="194"/>
      <c r="D467" s="194"/>
      <c r="E467" s="194"/>
      <c r="F467" s="194"/>
      <c r="G467" s="194"/>
      <c r="H467" s="194"/>
      <c r="I467" s="194"/>
      <c r="J467" s="194"/>
      <c r="K467" s="194"/>
      <c r="L467" s="194"/>
      <c r="M467" s="194"/>
      <c r="N467" s="194"/>
      <c r="O467" s="194"/>
      <c r="P467" s="194"/>
      <c r="Q467" s="194"/>
      <c r="R467" s="194"/>
      <c r="S467" s="194"/>
      <c r="T467" s="194"/>
      <c r="U467" s="194"/>
      <c r="V467" s="194"/>
      <c r="W467" s="194"/>
      <c r="X467" s="194"/>
      <c r="Y467" s="194"/>
      <c r="Z467" s="194"/>
      <c r="AA467" s="194"/>
      <c r="AB467" s="194"/>
      <c r="AC467" s="194"/>
      <c r="AD467" s="194"/>
      <c r="AE467" s="194"/>
      <c r="AF467" s="194"/>
      <c r="AG467" s="194"/>
      <c r="AH467" s="194"/>
      <c r="AI467" s="194"/>
      <c r="AJ467" s="194"/>
    </row>
    <row r="468" spans="1:36" ht="15.5" x14ac:dyDescent="0.35">
      <c r="A468" s="194"/>
      <c r="B468" s="194"/>
      <c r="C468" s="194"/>
      <c r="D468" s="194"/>
      <c r="E468" s="194"/>
      <c r="F468" s="194"/>
      <c r="G468" s="194"/>
      <c r="H468" s="194"/>
      <c r="I468" s="194"/>
      <c r="J468" s="194"/>
      <c r="K468" s="194"/>
      <c r="L468" s="194"/>
      <c r="M468" s="194"/>
      <c r="N468" s="194"/>
      <c r="O468" s="194"/>
      <c r="P468" s="194"/>
      <c r="Q468" s="194"/>
      <c r="R468" s="194"/>
      <c r="S468" s="194"/>
      <c r="T468" s="194"/>
      <c r="U468" s="194"/>
      <c r="V468" s="194"/>
      <c r="W468" s="194"/>
      <c r="X468" s="194"/>
      <c r="Y468" s="194"/>
      <c r="Z468" s="194"/>
      <c r="AA468" s="194"/>
      <c r="AB468" s="194"/>
      <c r="AC468" s="194"/>
      <c r="AD468" s="194"/>
      <c r="AE468" s="194"/>
      <c r="AF468" s="194"/>
      <c r="AG468" s="194"/>
      <c r="AH468" s="194"/>
      <c r="AI468" s="194"/>
      <c r="AJ468" s="194"/>
    </row>
    <row r="469" spans="1:36" ht="15.5" x14ac:dyDescent="0.35">
      <c r="A469" s="194"/>
      <c r="B469" s="194"/>
      <c r="C469" s="194"/>
      <c r="D469" s="194"/>
      <c r="E469" s="194"/>
      <c r="F469" s="194"/>
      <c r="G469" s="194"/>
      <c r="H469" s="194"/>
      <c r="I469" s="194"/>
      <c r="J469" s="194"/>
      <c r="K469" s="194"/>
      <c r="L469" s="194"/>
      <c r="M469" s="194"/>
      <c r="N469" s="194"/>
      <c r="O469" s="194"/>
      <c r="P469" s="194"/>
      <c r="Q469" s="194"/>
      <c r="R469" s="194"/>
      <c r="S469" s="194"/>
      <c r="T469" s="194"/>
      <c r="U469" s="194"/>
      <c r="V469" s="194"/>
      <c r="W469" s="194"/>
      <c r="X469" s="194"/>
      <c r="Y469" s="194"/>
      <c r="Z469" s="194"/>
      <c r="AA469" s="194"/>
      <c r="AB469" s="194"/>
      <c r="AC469" s="194"/>
      <c r="AD469" s="194"/>
      <c r="AE469" s="194"/>
      <c r="AF469" s="194"/>
      <c r="AG469" s="194"/>
      <c r="AH469" s="194"/>
      <c r="AI469" s="194"/>
      <c r="AJ469" s="194"/>
    </row>
    <row r="470" spans="1:36" ht="15.5" x14ac:dyDescent="0.35">
      <c r="A470" s="194"/>
      <c r="B470" s="194"/>
      <c r="C470" s="194"/>
      <c r="D470" s="194"/>
      <c r="E470" s="194"/>
      <c r="F470" s="194"/>
      <c r="G470" s="194"/>
      <c r="H470" s="194"/>
      <c r="I470" s="194"/>
      <c r="J470" s="194"/>
      <c r="K470" s="194"/>
      <c r="L470" s="194"/>
      <c r="M470" s="194"/>
      <c r="N470" s="194"/>
      <c r="O470" s="194"/>
      <c r="P470" s="194"/>
      <c r="Q470" s="194"/>
      <c r="R470" s="194"/>
      <c r="S470" s="194"/>
      <c r="T470" s="194"/>
      <c r="U470" s="194"/>
      <c r="V470" s="194"/>
      <c r="W470" s="194"/>
      <c r="X470" s="194"/>
      <c r="Y470" s="194"/>
      <c r="Z470" s="194"/>
      <c r="AA470" s="194"/>
      <c r="AB470" s="194"/>
      <c r="AC470" s="194"/>
      <c r="AD470" s="194"/>
      <c r="AE470" s="194"/>
      <c r="AF470" s="194"/>
      <c r="AG470" s="194"/>
      <c r="AH470" s="194"/>
      <c r="AI470" s="194"/>
      <c r="AJ470" s="194"/>
    </row>
    <row r="471" spans="1:36" ht="15.5" x14ac:dyDescent="0.35">
      <c r="A471" s="194"/>
      <c r="B471" s="194"/>
      <c r="C471" s="194"/>
      <c r="D471" s="194"/>
      <c r="E471" s="194"/>
      <c r="F471" s="194"/>
      <c r="G471" s="194"/>
      <c r="H471" s="194"/>
      <c r="I471" s="194"/>
      <c r="J471" s="194"/>
      <c r="K471" s="194"/>
      <c r="L471" s="194"/>
      <c r="M471" s="194"/>
      <c r="N471" s="194"/>
      <c r="O471" s="194"/>
      <c r="P471" s="194"/>
      <c r="Q471" s="194"/>
      <c r="R471" s="194"/>
      <c r="S471" s="194"/>
      <c r="T471" s="194"/>
      <c r="U471" s="194"/>
      <c r="V471" s="194"/>
      <c r="W471" s="194"/>
      <c r="X471" s="194"/>
      <c r="Y471" s="194"/>
      <c r="Z471" s="194"/>
      <c r="AA471" s="194"/>
      <c r="AB471" s="194"/>
      <c r="AC471" s="194"/>
      <c r="AD471" s="194"/>
      <c r="AE471" s="194"/>
      <c r="AF471" s="194"/>
      <c r="AG471" s="194"/>
      <c r="AH471" s="194"/>
      <c r="AI471" s="194"/>
      <c r="AJ471" s="194"/>
    </row>
    <row r="472" spans="1:36" ht="15.5" x14ac:dyDescent="0.35">
      <c r="A472" s="194"/>
      <c r="B472" s="194"/>
      <c r="C472" s="194"/>
      <c r="D472" s="194"/>
      <c r="E472" s="194"/>
      <c r="F472" s="194"/>
      <c r="G472" s="194"/>
      <c r="H472" s="194"/>
      <c r="I472" s="194"/>
      <c r="J472" s="194"/>
      <c r="K472" s="194"/>
      <c r="L472" s="194"/>
      <c r="M472" s="194"/>
      <c r="N472" s="194"/>
      <c r="O472" s="194"/>
      <c r="P472" s="194"/>
      <c r="Q472" s="194"/>
      <c r="R472" s="194"/>
      <c r="S472" s="194"/>
      <c r="T472" s="194"/>
      <c r="U472" s="194"/>
      <c r="V472" s="194"/>
      <c r="W472" s="194"/>
      <c r="X472" s="194"/>
      <c r="Y472" s="194"/>
      <c r="Z472" s="194"/>
      <c r="AA472" s="194"/>
      <c r="AB472" s="194"/>
      <c r="AC472" s="194"/>
      <c r="AD472" s="194"/>
      <c r="AE472" s="194"/>
      <c r="AF472" s="194"/>
      <c r="AG472" s="194"/>
      <c r="AH472" s="194"/>
      <c r="AI472" s="194"/>
      <c r="AJ472" s="194"/>
    </row>
    <row r="473" spans="1:36" ht="15.5" x14ac:dyDescent="0.35">
      <c r="A473" s="194"/>
      <c r="B473" s="194"/>
      <c r="C473" s="194"/>
      <c r="D473" s="194"/>
      <c r="E473" s="194"/>
      <c r="F473" s="194"/>
      <c r="G473" s="194"/>
      <c r="H473" s="194"/>
      <c r="I473" s="194"/>
      <c r="J473" s="194"/>
      <c r="K473" s="194"/>
      <c r="L473" s="194"/>
      <c r="M473" s="194"/>
      <c r="N473" s="194"/>
      <c r="O473" s="194"/>
      <c r="P473" s="194"/>
      <c r="Q473" s="194"/>
      <c r="R473" s="194"/>
      <c r="S473" s="194"/>
      <c r="T473" s="194"/>
      <c r="U473" s="194"/>
      <c r="V473" s="194"/>
      <c r="W473" s="194"/>
      <c r="X473" s="194"/>
      <c r="Y473" s="194"/>
      <c r="Z473" s="194"/>
      <c r="AA473" s="194"/>
      <c r="AB473" s="194"/>
      <c r="AC473" s="194"/>
      <c r="AD473" s="194"/>
      <c r="AE473" s="194"/>
      <c r="AF473" s="194"/>
      <c r="AG473" s="194"/>
      <c r="AH473" s="194"/>
      <c r="AI473" s="194"/>
      <c r="AJ473" s="194"/>
    </row>
    <row r="474" spans="1:36" ht="15.5" x14ac:dyDescent="0.35">
      <c r="A474" s="194"/>
      <c r="B474" s="194"/>
      <c r="C474" s="194"/>
      <c r="D474" s="194"/>
      <c r="E474" s="194"/>
      <c r="F474" s="194"/>
      <c r="G474" s="194"/>
      <c r="H474" s="194"/>
      <c r="I474" s="194"/>
      <c r="J474" s="194"/>
      <c r="K474" s="194"/>
      <c r="L474" s="194"/>
      <c r="M474" s="194"/>
      <c r="N474" s="194"/>
      <c r="O474" s="194"/>
      <c r="P474" s="194"/>
      <c r="Q474" s="194"/>
      <c r="R474" s="194"/>
      <c r="S474" s="194"/>
      <c r="T474" s="194"/>
      <c r="U474" s="194"/>
      <c r="V474" s="194"/>
      <c r="W474" s="194"/>
      <c r="X474" s="194"/>
      <c r="Y474" s="194"/>
      <c r="Z474" s="194"/>
      <c r="AA474" s="194"/>
      <c r="AB474" s="194"/>
      <c r="AC474" s="194"/>
      <c r="AD474" s="194"/>
      <c r="AE474" s="194"/>
      <c r="AF474" s="194"/>
      <c r="AG474" s="194"/>
      <c r="AH474" s="194"/>
      <c r="AI474" s="194"/>
      <c r="AJ474" s="194"/>
    </row>
    <row r="475" spans="1:36" ht="15.5" x14ac:dyDescent="0.35">
      <c r="A475" s="194"/>
      <c r="B475" s="194"/>
      <c r="C475" s="194"/>
      <c r="D475" s="194"/>
      <c r="E475" s="194"/>
      <c r="F475" s="194"/>
      <c r="G475" s="194"/>
      <c r="H475" s="194"/>
      <c r="I475" s="194"/>
      <c r="J475" s="194"/>
      <c r="K475" s="194"/>
      <c r="L475" s="194"/>
      <c r="M475" s="194"/>
      <c r="N475" s="194"/>
      <c r="O475" s="194"/>
      <c r="P475" s="194"/>
      <c r="Q475" s="194"/>
      <c r="R475" s="194"/>
      <c r="S475" s="194"/>
      <c r="T475" s="194"/>
      <c r="U475" s="194"/>
      <c r="V475" s="194"/>
      <c r="W475" s="194"/>
      <c r="X475" s="194"/>
      <c r="Y475" s="194"/>
      <c r="Z475" s="194"/>
      <c r="AA475" s="194"/>
      <c r="AB475" s="194"/>
      <c r="AC475" s="194"/>
      <c r="AD475" s="194"/>
      <c r="AE475" s="194"/>
      <c r="AF475" s="194"/>
      <c r="AG475" s="194"/>
      <c r="AH475" s="194"/>
      <c r="AI475" s="194"/>
      <c r="AJ475" s="194"/>
    </row>
    <row r="476" spans="1:36" ht="15.5" x14ac:dyDescent="0.35">
      <c r="A476" s="194"/>
      <c r="B476" s="194"/>
      <c r="C476" s="194"/>
      <c r="D476" s="194"/>
      <c r="E476" s="194"/>
      <c r="F476" s="194"/>
      <c r="G476" s="194"/>
      <c r="H476" s="194"/>
      <c r="I476" s="194"/>
      <c r="J476" s="194"/>
      <c r="K476" s="194"/>
      <c r="L476" s="194"/>
      <c r="M476" s="194"/>
      <c r="N476" s="194"/>
      <c r="O476" s="194"/>
      <c r="P476" s="194"/>
      <c r="Q476" s="194"/>
      <c r="R476" s="194"/>
      <c r="S476" s="194"/>
      <c r="T476" s="194"/>
      <c r="U476" s="194"/>
      <c r="V476" s="194"/>
      <c r="W476" s="194"/>
      <c r="X476" s="194"/>
      <c r="Y476" s="194"/>
      <c r="Z476" s="194"/>
      <c r="AA476" s="194"/>
      <c r="AB476" s="194"/>
      <c r="AC476" s="194"/>
      <c r="AD476" s="194"/>
      <c r="AE476" s="194"/>
      <c r="AF476" s="194"/>
      <c r="AG476" s="194"/>
      <c r="AH476" s="194"/>
      <c r="AI476" s="194"/>
      <c r="AJ476" s="194"/>
    </row>
    <row r="477" spans="1:36" ht="15.5" x14ac:dyDescent="0.35">
      <c r="A477" s="194"/>
      <c r="B477" s="194"/>
      <c r="C477" s="194"/>
      <c r="D477" s="194"/>
      <c r="E477" s="194"/>
      <c r="F477" s="194"/>
      <c r="G477" s="194"/>
      <c r="H477" s="194"/>
      <c r="I477" s="194"/>
      <c r="J477" s="194"/>
      <c r="K477" s="194"/>
      <c r="L477" s="194"/>
      <c r="M477" s="194"/>
      <c r="N477" s="194"/>
      <c r="O477" s="194"/>
      <c r="P477" s="194"/>
      <c r="Q477" s="194"/>
      <c r="R477" s="194"/>
      <c r="S477" s="194"/>
      <c r="T477" s="194"/>
      <c r="U477" s="194"/>
      <c r="V477" s="194"/>
      <c r="W477" s="194"/>
      <c r="X477" s="194"/>
      <c r="Y477" s="194"/>
      <c r="Z477" s="194"/>
      <c r="AA477" s="194"/>
      <c r="AB477" s="194"/>
      <c r="AC477" s="194"/>
      <c r="AD477" s="194"/>
      <c r="AE477" s="194"/>
      <c r="AF477" s="194"/>
      <c r="AG477" s="194"/>
      <c r="AH477" s="194"/>
      <c r="AI477" s="194"/>
      <c r="AJ477" s="194"/>
    </row>
    <row r="478" spans="1:36" ht="15.5" x14ac:dyDescent="0.35">
      <c r="A478" s="194"/>
      <c r="B478" s="194"/>
      <c r="C478" s="194"/>
      <c r="D478" s="194"/>
      <c r="E478" s="194"/>
      <c r="F478" s="194"/>
      <c r="G478" s="194"/>
      <c r="H478" s="194"/>
      <c r="I478" s="194"/>
      <c r="J478" s="194"/>
      <c r="K478" s="194"/>
      <c r="L478" s="194"/>
      <c r="M478" s="194"/>
      <c r="N478" s="194"/>
      <c r="O478" s="194"/>
      <c r="P478" s="194"/>
      <c r="Q478" s="194"/>
      <c r="R478" s="194"/>
      <c r="S478" s="194"/>
      <c r="T478" s="194"/>
      <c r="U478" s="194"/>
      <c r="V478" s="194"/>
      <c r="W478" s="194"/>
      <c r="X478" s="194"/>
      <c r="Y478" s="194"/>
      <c r="Z478" s="194"/>
      <c r="AA478" s="194"/>
      <c r="AB478" s="194"/>
      <c r="AC478" s="194"/>
      <c r="AD478" s="194"/>
      <c r="AE478" s="194"/>
      <c r="AF478" s="194"/>
      <c r="AG478" s="194"/>
      <c r="AH478" s="194"/>
      <c r="AI478" s="194"/>
      <c r="AJ478" s="194"/>
    </row>
    <row r="479" spans="1:36" ht="15.5" x14ac:dyDescent="0.35">
      <c r="A479" s="194"/>
      <c r="B479" s="194"/>
      <c r="C479" s="194"/>
      <c r="D479" s="194"/>
      <c r="E479" s="194"/>
      <c r="F479" s="194"/>
      <c r="G479" s="194"/>
      <c r="H479" s="194"/>
      <c r="I479" s="194"/>
      <c r="J479" s="194"/>
      <c r="K479" s="194"/>
      <c r="L479" s="194"/>
      <c r="M479" s="194"/>
      <c r="N479" s="194"/>
      <c r="O479" s="194"/>
      <c r="P479" s="194"/>
      <c r="Q479" s="194"/>
      <c r="R479" s="194"/>
      <c r="S479" s="194"/>
      <c r="T479" s="194"/>
      <c r="U479" s="194"/>
      <c r="V479" s="194"/>
      <c r="W479" s="194"/>
      <c r="X479" s="194"/>
      <c r="Y479" s="194"/>
      <c r="Z479" s="194"/>
      <c r="AA479" s="194"/>
      <c r="AB479" s="194"/>
      <c r="AC479" s="194"/>
      <c r="AD479" s="194"/>
      <c r="AE479" s="194"/>
      <c r="AF479" s="194"/>
      <c r="AG479" s="194"/>
      <c r="AH479" s="194"/>
      <c r="AI479" s="194"/>
      <c r="AJ479" s="194"/>
    </row>
    <row r="480" spans="1:36" ht="15.5" x14ac:dyDescent="0.35">
      <c r="A480" s="194"/>
      <c r="B480" s="194"/>
      <c r="C480" s="194"/>
      <c r="D480" s="194"/>
      <c r="E480" s="194"/>
      <c r="F480" s="194"/>
      <c r="G480" s="194"/>
      <c r="H480" s="194"/>
      <c r="I480" s="194"/>
      <c r="J480" s="194"/>
      <c r="K480" s="194"/>
      <c r="L480" s="194"/>
      <c r="M480" s="194"/>
      <c r="N480" s="194"/>
      <c r="O480" s="194"/>
      <c r="P480" s="194"/>
      <c r="Q480" s="194"/>
      <c r="R480" s="194"/>
      <c r="S480" s="194"/>
      <c r="T480" s="194"/>
      <c r="U480" s="194"/>
      <c r="V480" s="194"/>
      <c r="W480" s="194"/>
      <c r="X480" s="194"/>
      <c r="Y480" s="194"/>
      <c r="Z480" s="194"/>
      <c r="AA480" s="194"/>
      <c r="AB480" s="194"/>
      <c r="AC480" s="194"/>
      <c r="AD480" s="194"/>
      <c r="AE480" s="194"/>
      <c r="AF480" s="194"/>
      <c r="AG480" s="194"/>
      <c r="AH480" s="194"/>
      <c r="AI480" s="194"/>
      <c r="AJ480" s="194"/>
    </row>
    <row r="481" spans="1:36" ht="15.5" x14ac:dyDescent="0.35">
      <c r="A481" s="194"/>
      <c r="B481" s="194"/>
      <c r="C481" s="194"/>
      <c r="D481" s="194"/>
      <c r="E481" s="194"/>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row>
    <row r="482" spans="1:36" ht="15.5" x14ac:dyDescent="0.35">
      <c r="A482" s="194"/>
      <c r="B482" s="194"/>
      <c r="C482" s="194"/>
      <c r="D482" s="194"/>
      <c r="E482" s="194"/>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row>
    <row r="483" spans="1:36" ht="15.5" x14ac:dyDescent="0.35">
      <c r="A483" s="194"/>
      <c r="B483" s="194"/>
      <c r="C483" s="194"/>
      <c r="D483" s="194"/>
      <c r="E483" s="194"/>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row>
    <row r="484" spans="1:36" ht="15.5" x14ac:dyDescent="0.35">
      <c r="A484" s="194"/>
      <c r="B484" s="194"/>
      <c r="C484" s="194"/>
      <c r="D484" s="194"/>
      <c r="E484" s="194"/>
      <c r="F484" s="194"/>
      <c r="G484" s="194"/>
      <c r="H484" s="194"/>
      <c r="I484" s="194"/>
      <c r="J484" s="194"/>
      <c r="K484" s="194"/>
      <c r="L484" s="194"/>
      <c r="M484" s="194"/>
      <c r="N484" s="194"/>
      <c r="O484" s="194"/>
      <c r="P484" s="194"/>
      <c r="Q484" s="194"/>
      <c r="R484" s="194"/>
      <c r="S484" s="194"/>
      <c r="T484" s="194"/>
      <c r="U484" s="194"/>
      <c r="V484" s="194"/>
      <c r="W484" s="194"/>
      <c r="X484" s="194"/>
      <c r="Y484" s="194"/>
      <c r="Z484" s="194"/>
      <c r="AA484" s="194"/>
      <c r="AB484" s="194"/>
      <c r="AC484" s="194"/>
      <c r="AD484" s="194"/>
      <c r="AE484" s="194"/>
      <c r="AF484" s="194"/>
      <c r="AG484" s="194"/>
      <c r="AH484" s="194"/>
      <c r="AI484" s="194"/>
      <c r="AJ484" s="194"/>
    </row>
    <row r="485" spans="1:36" ht="15.5" x14ac:dyDescent="0.35">
      <c r="A485" s="194"/>
      <c r="B485" s="194"/>
      <c r="C485" s="194"/>
      <c r="D485" s="194"/>
      <c r="E485" s="194"/>
      <c r="F485" s="194"/>
      <c r="G485" s="194"/>
      <c r="H485" s="194"/>
      <c r="I485" s="194"/>
      <c r="J485" s="194"/>
      <c r="K485" s="194"/>
      <c r="L485" s="194"/>
      <c r="M485" s="194"/>
      <c r="N485" s="194"/>
      <c r="O485" s="194"/>
      <c r="P485" s="194"/>
      <c r="Q485" s="194"/>
      <c r="R485" s="194"/>
      <c r="S485" s="194"/>
      <c r="T485" s="194"/>
      <c r="U485" s="194"/>
      <c r="V485" s="194"/>
      <c r="W485" s="194"/>
      <c r="X485" s="194"/>
      <c r="Y485" s="194"/>
      <c r="Z485" s="194"/>
      <c r="AA485" s="194"/>
      <c r="AB485" s="194"/>
      <c r="AC485" s="194"/>
      <c r="AD485" s="194"/>
      <c r="AE485" s="194"/>
      <c r="AF485" s="194"/>
      <c r="AG485" s="194"/>
      <c r="AH485" s="194"/>
      <c r="AI485" s="194"/>
      <c r="AJ485" s="194"/>
    </row>
    <row r="486" spans="1:36" ht="15.5" x14ac:dyDescent="0.35">
      <c r="A486" s="194"/>
      <c r="B486" s="194"/>
      <c r="C486" s="194"/>
      <c r="D486" s="194"/>
      <c r="E486" s="194"/>
      <c r="F486" s="194"/>
      <c r="G486" s="194"/>
      <c r="H486" s="194"/>
      <c r="I486" s="194"/>
      <c r="J486" s="194"/>
      <c r="K486" s="194"/>
      <c r="L486" s="194"/>
      <c r="M486" s="194"/>
      <c r="N486" s="194"/>
      <c r="O486" s="194"/>
      <c r="P486" s="194"/>
      <c r="Q486" s="194"/>
      <c r="R486" s="194"/>
      <c r="S486" s="194"/>
      <c r="T486" s="194"/>
      <c r="U486" s="194"/>
      <c r="V486" s="194"/>
      <c r="W486" s="194"/>
      <c r="X486" s="194"/>
      <c r="Y486" s="194"/>
      <c r="Z486" s="194"/>
      <c r="AA486" s="194"/>
      <c r="AB486" s="194"/>
      <c r="AC486" s="194"/>
      <c r="AD486" s="194"/>
      <c r="AE486" s="194"/>
      <c r="AF486" s="194"/>
      <c r="AG486" s="194"/>
      <c r="AH486" s="194"/>
      <c r="AI486" s="194"/>
      <c r="AJ486" s="194"/>
    </row>
    <row r="487" spans="1:36" ht="15.5" x14ac:dyDescent="0.35">
      <c r="A487" s="194"/>
      <c r="B487" s="194"/>
      <c r="C487" s="194"/>
      <c r="D487" s="194"/>
      <c r="E487" s="194"/>
      <c r="F487" s="194"/>
      <c r="G487" s="194"/>
      <c r="H487" s="194"/>
      <c r="I487" s="194"/>
      <c r="J487" s="194"/>
      <c r="K487" s="194"/>
      <c r="L487" s="194"/>
      <c r="M487" s="194"/>
      <c r="N487" s="194"/>
      <c r="O487" s="194"/>
      <c r="P487" s="194"/>
      <c r="Q487" s="194"/>
      <c r="R487" s="194"/>
      <c r="S487" s="194"/>
      <c r="T487" s="194"/>
      <c r="U487" s="194"/>
      <c r="V487" s="194"/>
      <c r="W487" s="194"/>
      <c r="X487" s="194"/>
      <c r="Y487" s="194"/>
      <c r="Z487" s="194"/>
      <c r="AA487" s="194"/>
      <c r="AB487" s="194"/>
      <c r="AC487" s="194"/>
      <c r="AD487" s="194"/>
      <c r="AE487" s="194"/>
      <c r="AF487" s="194"/>
      <c r="AG487" s="194"/>
      <c r="AH487" s="194"/>
      <c r="AI487" s="194"/>
      <c r="AJ487" s="194"/>
    </row>
    <row r="488" spans="1:36" ht="15.5" x14ac:dyDescent="0.35">
      <c r="A488" s="194"/>
      <c r="B488" s="194"/>
      <c r="C488" s="194"/>
      <c r="D488" s="194"/>
      <c r="E488" s="194"/>
      <c r="F488" s="194"/>
      <c r="G488" s="194"/>
      <c r="H488" s="194"/>
      <c r="I488" s="194"/>
      <c r="J488" s="194"/>
      <c r="K488" s="194"/>
      <c r="L488" s="194"/>
      <c r="M488" s="194"/>
      <c r="N488" s="194"/>
      <c r="O488" s="194"/>
      <c r="P488" s="194"/>
      <c r="Q488" s="194"/>
      <c r="R488" s="194"/>
      <c r="S488" s="194"/>
      <c r="T488" s="194"/>
      <c r="U488" s="194"/>
      <c r="V488" s="194"/>
      <c r="W488" s="194"/>
      <c r="X488" s="194"/>
      <c r="Y488" s="194"/>
      <c r="Z488" s="194"/>
      <c r="AA488" s="194"/>
      <c r="AB488" s="194"/>
      <c r="AC488" s="194"/>
      <c r="AD488" s="194"/>
      <c r="AE488" s="194"/>
      <c r="AF488" s="194"/>
      <c r="AG488" s="194"/>
      <c r="AH488" s="194"/>
      <c r="AI488" s="194"/>
      <c r="AJ488" s="194"/>
    </row>
    <row r="489" spans="1:36" ht="15.5" x14ac:dyDescent="0.35">
      <c r="A489" s="194"/>
      <c r="B489" s="194"/>
      <c r="C489" s="194"/>
      <c r="D489" s="194"/>
      <c r="E489" s="194"/>
      <c r="F489" s="194"/>
      <c r="G489" s="194"/>
      <c r="H489" s="194"/>
      <c r="I489" s="194"/>
      <c r="J489" s="194"/>
      <c r="K489" s="194"/>
      <c r="L489" s="194"/>
      <c r="M489" s="194"/>
      <c r="N489" s="194"/>
      <c r="O489" s="194"/>
      <c r="P489" s="194"/>
      <c r="Q489" s="194"/>
      <c r="R489" s="194"/>
      <c r="S489" s="194"/>
      <c r="T489" s="194"/>
      <c r="U489" s="194"/>
      <c r="V489" s="194"/>
      <c r="W489" s="194"/>
      <c r="X489" s="194"/>
      <c r="Y489" s="194"/>
      <c r="Z489" s="194"/>
      <c r="AA489" s="194"/>
      <c r="AB489" s="194"/>
      <c r="AC489" s="194"/>
      <c r="AD489" s="194"/>
      <c r="AE489" s="194"/>
      <c r="AF489" s="194"/>
      <c r="AG489" s="194"/>
      <c r="AH489" s="194"/>
      <c r="AI489" s="194"/>
      <c r="AJ489" s="194"/>
    </row>
    <row r="490" spans="1:36" ht="15.5" x14ac:dyDescent="0.35">
      <c r="A490" s="194"/>
      <c r="B490" s="194"/>
      <c r="C490" s="194"/>
      <c r="D490" s="194"/>
      <c r="E490" s="194"/>
      <c r="F490" s="194"/>
      <c r="G490" s="194"/>
      <c r="H490" s="194"/>
      <c r="I490" s="194"/>
      <c r="J490" s="194"/>
      <c r="K490" s="194"/>
      <c r="L490" s="194"/>
      <c r="M490" s="194"/>
      <c r="N490" s="194"/>
      <c r="O490" s="194"/>
      <c r="P490" s="194"/>
      <c r="Q490" s="194"/>
      <c r="R490" s="194"/>
      <c r="S490" s="194"/>
      <c r="T490" s="194"/>
      <c r="U490" s="194"/>
      <c r="V490" s="194"/>
      <c r="W490" s="194"/>
      <c r="X490" s="194"/>
      <c r="Y490" s="194"/>
      <c r="Z490" s="194"/>
      <c r="AA490" s="194"/>
      <c r="AB490" s="194"/>
      <c r="AC490" s="194"/>
      <c r="AD490" s="194"/>
      <c r="AE490" s="194"/>
      <c r="AF490" s="194"/>
      <c r="AG490" s="194"/>
      <c r="AH490" s="194"/>
      <c r="AI490" s="194"/>
      <c r="AJ490" s="194"/>
    </row>
    <row r="491" spans="1:36" ht="15.5" x14ac:dyDescent="0.35">
      <c r="A491" s="194"/>
      <c r="B491" s="194"/>
      <c r="C491" s="194"/>
      <c r="D491" s="194"/>
      <c r="E491" s="194"/>
      <c r="F491" s="194"/>
      <c r="G491" s="194"/>
      <c r="H491" s="194"/>
      <c r="I491" s="194"/>
      <c r="J491" s="194"/>
      <c r="K491" s="194"/>
      <c r="L491" s="194"/>
      <c r="M491" s="194"/>
      <c r="N491" s="194"/>
      <c r="O491" s="194"/>
      <c r="P491" s="194"/>
      <c r="Q491" s="194"/>
      <c r="R491" s="194"/>
      <c r="S491" s="194"/>
      <c r="T491" s="194"/>
      <c r="U491" s="194"/>
      <c r="V491" s="194"/>
      <c r="W491" s="194"/>
      <c r="X491" s="194"/>
      <c r="Y491" s="194"/>
      <c r="Z491" s="194"/>
      <c r="AA491" s="194"/>
      <c r="AB491" s="194"/>
      <c r="AC491" s="194"/>
      <c r="AD491" s="194"/>
      <c r="AE491" s="194"/>
      <c r="AF491" s="194"/>
      <c r="AG491" s="194"/>
      <c r="AH491" s="194"/>
      <c r="AI491" s="194"/>
      <c r="AJ491" s="194"/>
    </row>
    <row r="492" spans="1:36" ht="15.5" x14ac:dyDescent="0.35">
      <c r="A492" s="194"/>
      <c r="B492" s="194"/>
      <c r="C492" s="194"/>
      <c r="D492" s="194"/>
      <c r="E492" s="194"/>
      <c r="F492" s="194"/>
      <c r="G492" s="194"/>
      <c r="H492" s="194"/>
      <c r="I492" s="194"/>
      <c r="J492" s="194"/>
      <c r="K492" s="194"/>
      <c r="L492" s="194"/>
      <c r="M492" s="194"/>
      <c r="N492" s="194"/>
      <c r="O492" s="194"/>
      <c r="P492" s="194"/>
      <c r="Q492" s="194"/>
      <c r="R492" s="194"/>
      <c r="S492" s="194"/>
      <c r="T492" s="194"/>
      <c r="U492" s="194"/>
      <c r="V492" s="194"/>
      <c r="W492" s="194"/>
      <c r="X492" s="194"/>
      <c r="Y492" s="194"/>
      <c r="Z492" s="194"/>
      <c r="AA492" s="194"/>
      <c r="AB492" s="194"/>
      <c r="AC492" s="194"/>
      <c r="AD492" s="194"/>
      <c r="AE492" s="194"/>
      <c r="AF492" s="194"/>
      <c r="AG492" s="194"/>
      <c r="AH492" s="194"/>
      <c r="AI492" s="194"/>
      <c r="AJ492" s="194"/>
    </row>
    <row r="493" spans="1:36" ht="15.5" x14ac:dyDescent="0.35">
      <c r="A493" s="194"/>
      <c r="B493" s="194"/>
      <c r="C493" s="194"/>
      <c r="D493" s="194"/>
      <c r="E493" s="194"/>
      <c r="F493" s="194"/>
      <c r="G493" s="194"/>
      <c r="H493" s="194"/>
      <c r="I493" s="194"/>
      <c r="J493" s="194"/>
      <c r="K493" s="194"/>
      <c r="L493" s="194"/>
      <c r="M493" s="194"/>
      <c r="N493" s="194"/>
      <c r="O493" s="194"/>
      <c r="P493" s="194"/>
      <c r="Q493" s="194"/>
      <c r="R493" s="194"/>
      <c r="S493" s="194"/>
      <c r="T493" s="194"/>
      <c r="U493" s="194"/>
      <c r="V493" s="194"/>
      <c r="W493" s="194"/>
      <c r="X493" s="194"/>
      <c r="Y493" s="194"/>
      <c r="Z493" s="194"/>
      <c r="AA493" s="194"/>
      <c r="AB493" s="194"/>
      <c r="AC493" s="194"/>
      <c r="AD493" s="194"/>
      <c r="AE493" s="194"/>
      <c r="AF493" s="194"/>
      <c r="AG493" s="194"/>
      <c r="AH493" s="194"/>
      <c r="AI493" s="194"/>
      <c r="AJ493" s="194"/>
    </row>
    <row r="494" spans="1:36" ht="15.5" x14ac:dyDescent="0.35">
      <c r="A494" s="194"/>
      <c r="B494" s="194"/>
      <c r="C494" s="194"/>
      <c r="D494" s="194"/>
      <c r="E494" s="194"/>
      <c r="F494" s="194"/>
      <c r="G494" s="194"/>
      <c r="H494" s="194"/>
      <c r="I494" s="194"/>
      <c r="J494" s="194"/>
      <c r="K494" s="194"/>
      <c r="L494" s="194"/>
      <c r="M494" s="194"/>
      <c r="N494" s="194"/>
      <c r="O494" s="194"/>
      <c r="P494" s="194"/>
      <c r="Q494" s="194"/>
      <c r="R494" s="194"/>
      <c r="S494" s="194"/>
      <c r="T494" s="194"/>
      <c r="U494" s="194"/>
      <c r="V494" s="194"/>
      <c r="W494" s="194"/>
      <c r="X494" s="194"/>
      <c r="Y494" s="194"/>
      <c r="Z494" s="194"/>
      <c r="AA494" s="194"/>
      <c r="AB494" s="194"/>
      <c r="AC494" s="194"/>
      <c r="AD494" s="194"/>
      <c r="AE494" s="194"/>
      <c r="AF494" s="194"/>
      <c r="AG494" s="194"/>
      <c r="AH494" s="194"/>
      <c r="AI494" s="194"/>
      <c r="AJ494" s="194"/>
    </row>
    <row r="495" spans="1:36" ht="15.5" x14ac:dyDescent="0.35">
      <c r="A495" s="194"/>
      <c r="B495" s="194"/>
      <c r="C495" s="194"/>
      <c r="D495" s="194"/>
      <c r="E495" s="194"/>
      <c r="F495" s="194"/>
      <c r="G495" s="194"/>
      <c r="H495" s="194"/>
      <c r="I495" s="194"/>
      <c r="J495" s="194"/>
      <c r="K495" s="194"/>
      <c r="L495" s="194"/>
      <c r="M495" s="194"/>
      <c r="N495" s="194"/>
      <c r="O495" s="194"/>
      <c r="P495" s="194"/>
      <c r="Q495" s="194"/>
      <c r="R495" s="194"/>
      <c r="S495" s="194"/>
      <c r="T495" s="194"/>
      <c r="U495" s="194"/>
      <c r="V495" s="194"/>
      <c r="W495" s="194"/>
      <c r="X495" s="194"/>
      <c r="Y495" s="194"/>
      <c r="Z495" s="194"/>
      <c r="AA495" s="194"/>
      <c r="AB495" s="194"/>
      <c r="AC495" s="194"/>
      <c r="AD495" s="194"/>
      <c r="AE495" s="194"/>
      <c r="AF495" s="194"/>
      <c r="AG495" s="194"/>
      <c r="AH495" s="194"/>
      <c r="AI495" s="194"/>
      <c r="AJ495" s="194"/>
    </row>
    <row r="496" spans="1:36" ht="15.5" x14ac:dyDescent="0.35">
      <c r="A496" s="194"/>
      <c r="B496" s="194"/>
      <c r="C496" s="194"/>
      <c r="D496" s="194"/>
      <c r="E496" s="194"/>
      <c r="F496" s="194"/>
      <c r="G496" s="194"/>
      <c r="H496" s="194"/>
      <c r="I496" s="194"/>
      <c r="J496" s="194"/>
      <c r="K496" s="194"/>
      <c r="L496" s="194"/>
      <c r="M496" s="194"/>
      <c r="N496" s="194"/>
      <c r="O496" s="194"/>
      <c r="P496" s="194"/>
      <c r="Q496" s="194"/>
      <c r="R496" s="194"/>
      <c r="S496" s="194"/>
      <c r="T496" s="194"/>
      <c r="U496" s="194"/>
      <c r="V496" s="194"/>
      <c r="W496" s="194"/>
      <c r="X496" s="194"/>
      <c r="Y496" s="194"/>
      <c r="Z496" s="194"/>
      <c r="AA496" s="194"/>
      <c r="AB496" s="194"/>
      <c r="AC496" s="194"/>
      <c r="AD496" s="194"/>
      <c r="AE496" s="194"/>
      <c r="AF496" s="194"/>
      <c r="AG496" s="194"/>
      <c r="AH496" s="194"/>
      <c r="AI496" s="194"/>
      <c r="AJ496" s="194"/>
    </row>
    <row r="497" spans="1:36" ht="15.5" x14ac:dyDescent="0.35">
      <c r="A497" s="194"/>
      <c r="B497" s="194"/>
      <c r="C497" s="194"/>
      <c r="D497" s="194"/>
      <c r="E497" s="194"/>
      <c r="F497" s="194"/>
      <c r="G497" s="194"/>
      <c r="H497" s="194"/>
      <c r="I497" s="194"/>
      <c r="J497" s="194"/>
      <c r="K497" s="194"/>
      <c r="L497" s="194"/>
      <c r="M497" s="194"/>
      <c r="N497" s="194"/>
      <c r="O497" s="194"/>
      <c r="P497" s="194"/>
      <c r="Q497" s="194"/>
      <c r="R497" s="194"/>
      <c r="S497" s="194"/>
      <c r="T497" s="194"/>
      <c r="U497" s="194"/>
      <c r="V497" s="194"/>
      <c r="W497" s="194"/>
      <c r="X497" s="194"/>
      <c r="Y497" s="194"/>
      <c r="Z497" s="194"/>
      <c r="AA497" s="194"/>
      <c r="AB497" s="194"/>
      <c r="AC497" s="194"/>
      <c r="AD497" s="194"/>
      <c r="AE497" s="194"/>
      <c r="AF497" s="194"/>
      <c r="AG497" s="194"/>
      <c r="AH497" s="194"/>
      <c r="AI497" s="194"/>
      <c r="AJ497" s="194"/>
    </row>
    <row r="498" spans="1:36" ht="15.5" x14ac:dyDescent="0.35">
      <c r="A498" s="194"/>
      <c r="B498" s="194"/>
      <c r="C498" s="194"/>
      <c r="D498" s="194"/>
      <c r="E498" s="194"/>
      <c r="F498" s="194"/>
      <c r="G498" s="194"/>
      <c r="H498" s="194"/>
      <c r="I498" s="194"/>
      <c r="J498" s="194"/>
      <c r="K498" s="194"/>
      <c r="L498" s="194"/>
      <c r="M498" s="194"/>
      <c r="N498" s="194"/>
      <c r="O498" s="194"/>
      <c r="P498" s="194"/>
      <c r="Q498" s="194"/>
      <c r="R498" s="194"/>
      <c r="S498" s="194"/>
      <c r="T498" s="194"/>
      <c r="U498" s="194"/>
      <c r="V498" s="194"/>
      <c r="W498" s="194"/>
      <c r="X498" s="194"/>
      <c r="Y498" s="194"/>
      <c r="Z498" s="194"/>
      <c r="AA498" s="194"/>
      <c r="AB498" s="194"/>
      <c r="AC498" s="194"/>
      <c r="AD498" s="194"/>
      <c r="AE498" s="194"/>
      <c r="AF498" s="194"/>
      <c r="AG498" s="194"/>
      <c r="AH498" s="194"/>
      <c r="AI498" s="194"/>
      <c r="AJ498" s="194"/>
    </row>
    <row r="499" spans="1:36" ht="15.5" x14ac:dyDescent="0.35">
      <c r="A499" s="194"/>
      <c r="B499" s="194"/>
      <c r="C499" s="194"/>
      <c r="D499" s="194"/>
      <c r="E499" s="194"/>
      <c r="F499" s="194"/>
      <c r="G499" s="194"/>
      <c r="H499" s="194"/>
      <c r="I499" s="194"/>
      <c r="J499" s="194"/>
      <c r="K499" s="194"/>
      <c r="L499" s="194"/>
      <c r="M499" s="194"/>
      <c r="N499" s="194"/>
      <c r="O499" s="194"/>
      <c r="P499" s="194"/>
      <c r="Q499" s="194"/>
      <c r="R499" s="194"/>
      <c r="S499" s="194"/>
      <c r="T499" s="194"/>
      <c r="U499" s="194"/>
      <c r="V499" s="194"/>
      <c r="W499" s="194"/>
      <c r="X499" s="194"/>
      <c r="Y499" s="194"/>
      <c r="Z499" s="194"/>
      <c r="AA499" s="194"/>
      <c r="AB499" s="194"/>
      <c r="AC499" s="194"/>
      <c r="AD499" s="194"/>
      <c r="AE499" s="194"/>
      <c r="AF499" s="194"/>
      <c r="AG499" s="194"/>
      <c r="AH499" s="194"/>
      <c r="AI499" s="194"/>
      <c r="AJ499" s="194"/>
    </row>
    <row r="500" spans="1:36" ht="15.5" x14ac:dyDescent="0.35">
      <c r="A500" s="194"/>
      <c r="B500" s="194"/>
      <c r="C500" s="194"/>
      <c r="D500" s="194"/>
      <c r="E500" s="194"/>
      <c r="F500" s="194"/>
      <c r="G500" s="194"/>
      <c r="H500" s="194"/>
      <c r="I500" s="194"/>
      <c r="J500" s="194"/>
      <c r="K500" s="194"/>
      <c r="L500" s="194"/>
      <c r="M500" s="194"/>
      <c r="N500" s="194"/>
      <c r="O500" s="194"/>
      <c r="P500" s="194"/>
      <c r="Q500" s="194"/>
      <c r="R500" s="194"/>
      <c r="S500" s="194"/>
      <c r="T500" s="194"/>
      <c r="U500" s="194"/>
      <c r="V500" s="194"/>
      <c r="W500" s="194"/>
      <c r="X500" s="194"/>
      <c r="Y500" s="194"/>
      <c r="Z500" s="194"/>
      <c r="AA500" s="194"/>
      <c r="AB500" s="194"/>
      <c r="AC500" s="194"/>
      <c r="AD500" s="194"/>
      <c r="AE500" s="194"/>
      <c r="AF500" s="194"/>
      <c r="AG500" s="194"/>
      <c r="AH500" s="194"/>
      <c r="AI500" s="194"/>
      <c r="AJ500" s="194"/>
    </row>
    <row r="501" spans="1:36" ht="15.5" x14ac:dyDescent="0.35">
      <c r="A501" s="194"/>
      <c r="B501" s="194"/>
      <c r="C501" s="194"/>
      <c r="D501" s="194"/>
      <c r="E501" s="194"/>
      <c r="F501" s="194"/>
      <c r="G501" s="194"/>
      <c r="H501" s="194"/>
      <c r="I501" s="194"/>
      <c r="J501" s="194"/>
      <c r="K501" s="194"/>
      <c r="L501" s="194"/>
      <c r="M501" s="194"/>
      <c r="N501" s="194"/>
      <c r="O501" s="194"/>
      <c r="P501" s="194"/>
      <c r="Q501" s="194"/>
      <c r="R501" s="194"/>
      <c r="S501" s="194"/>
      <c r="T501" s="194"/>
      <c r="U501" s="194"/>
      <c r="V501" s="194"/>
      <c r="W501" s="194"/>
      <c r="X501" s="194"/>
      <c r="Y501" s="194"/>
      <c r="Z501" s="194"/>
      <c r="AA501" s="194"/>
      <c r="AB501" s="194"/>
      <c r="AC501" s="194"/>
      <c r="AD501" s="194"/>
      <c r="AE501" s="194"/>
      <c r="AF501" s="194"/>
      <c r="AG501" s="194"/>
      <c r="AH501" s="194"/>
      <c r="AI501" s="194"/>
      <c r="AJ501" s="194"/>
    </row>
    <row r="502" spans="1:36" ht="15.5" x14ac:dyDescent="0.35">
      <c r="A502" s="194"/>
      <c r="B502" s="194"/>
      <c r="C502" s="194"/>
      <c r="D502" s="194"/>
      <c r="E502" s="194"/>
      <c r="F502" s="194"/>
      <c r="G502" s="194"/>
      <c r="H502" s="194"/>
      <c r="I502" s="194"/>
      <c r="J502" s="194"/>
      <c r="K502" s="194"/>
      <c r="L502" s="194"/>
      <c r="M502" s="194"/>
      <c r="N502" s="194"/>
      <c r="O502" s="194"/>
      <c r="P502" s="194"/>
      <c r="Q502" s="194"/>
      <c r="R502" s="194"/>
      <c r="S502" s="194"/>
      <c r="T502" s="194"/>
      <c r="U502" s="194"/>
      <c r="V502" s="194"/>
      <c r="W502" s="194"/>
      <c r="X502" s="194"/>
      <c r="Y502" s="194"/>
      <c r="Z502" s="194"/>
      <c r="AA502" s="194"/>
      <c r="AB502" s="194"/>
      <c r="AC502" s="194"/>
      <c r="AD502" s="194"/>
      <c r="AE502" s="194"/>
      <c r="AF502" s="194"/>
      <c r="AG502" s="194"/>
      <c r="AH502" s="194"/>
      <c r="AI502" s="194"/>
      <c r="AJ502" s="194"/>
    </row>
    <row r="503" spans="1:36" ht="15.5" x14ac:dyDescent="0.35">
      <c r="A503" s="194"/>
      <c r="B503" s="194"/>
      <c r="C503" s="194"/>
      <c r="D503" s="194"/>
      <c r="E503" s="194"/>
      <c r="F503" s="194"/>
      <c r="G503" s="194"/>
      <c r="H503" s="194"/>
      <c r="I503" s="194"/>
      <c r="J503" s="194"/>
      <c r="K503" s="194"/>
      <c r="L503" s="194"/>
      <c r="M503" s="194"/>
      <c r="N503" s="194"/>
      <c r="O503" s="194"/>
      <c r="P503" s="194"/>
      <c r="Q503" s="194"/>
      <c r="R503" s="194"/>
      <c r="S503" s="194"/>
      <c r="T503" s="194"/>
      <c r="U503" s="194"/>
      <c r="V503" s="194"/>
      <c r="W503" s="194"/>
      <c r="X503" s="194"/>
      <c r="Y503" s="194"/>
      <c r="Z503" s="194"/>
      <c r="AA503" s="194"/>
      <c r="AB503" s="194"/>
      <c r="AC503" s="194"/>
      <c r="AD503" s="194"/>
      <c r="AE503" s="194"/>
      <c r="AF503" s="194"/>
      <c r="AG503" s="194"/>
      <c r="AH503" s="194"/>
      <c r="AI503" s="194"/>
      <c r="AJ503" s="194"/>
    </row>
    <row r="504" spans="1:36" ht="15.5" x14ac:dyDescent="0.35">
      <c r="A504" s="194"/>
      <c r="B504" s="194"/>
      <c r="C504" s="194"/>
      <c r="D504" s="194"/>
      <c r="E504" s="194"/>
      <c r="F504" s="194"/>
      <c r="G504" s="194"/>
      <c r="H504" s="194"/>
      <c r="I504" s="194"/>
      <c r="J504" s="194"/>
      <c r="K504" s="194"/>
      <c r="L504" s="194"/>
      <c r="M504" s="194"/>
      <c r="N504" s="194"/>
      <c r="O504" s="194"/>
      <c r="P504" s="194"/>
      <c r="Q504" s="194"/>
      <c r="R504" s="194"/>
      <c r="S504" s="194"/>
      <c r="T504" s="194"/>
      <c r="U504" s="194"/>
      <c r="V504" s="194"/>
      <c r="W504" s="194"/>
      <c r="X504" s="194"/>
      <c r="Y504" s="194"/>
      <c r="Z504" s="194"/>
      <c r="AA504" s="194"/>
      <c r="AB504" s="194"/>
      <c r="AC504" s="194"/>
      <c r="AD504" s="194"/>
      <c r="AE504" s="194"/>
      <c r="AF504" s="194"/>
      <c r="AG504" s="194"/>
      <c r="AH504" s="194"/>
      <c r="AI504" s="194"/>
      <c r="AJ504" s="194"/>
    </row>
    <row r="505" spans="1:36" ht="15.5" x14ac:dyDescent="0.35">
      <c r="A505" s="194"/>
      <c r="B505" s="194"/>
      <c r="C505" s="194"/>
      <c r="D505" s="194"/>
      <c r="E505" s="194"/>
      <c r="F505" s="194"/>
      <c r="G505" s="194"/>
      <c r="H505" s="194"/>
      <c r="I505" s="194"/>
      <c r="J505" s="194"/>
      <c r="K505" s="194"/>
      <c r="L505" s="194"/>
      <c r="M505" s="194"/>
      <c r="N505" s="194"/>
      <c r="O505" s="194"/>
      <c r="P505" s="194"/>
      <c r="Q505" s="194"/>
      <c r="R505" s="194"/>
      <c r="S505" s="194"/>
      <c r="T505" s="194"/>
      <c r="U505" s="194"/>
      <c r="V505" s="194"/>
      <c r="W505" s="194"/>
      <c r="X505" s="194"/>
      <c r="Y505" s="194"/>
      <c r="Z505" s="194"/>
      <c r="AA505" s="194"/>
      <c r="AB505" s="194"/>
      <c r="AC505" s="194"/>
      <c r="AD505" s="194"/>
      <c r="AE505" s="194"/>
      <c r="AF505" s="194"/>
      <c r="AG505" s="194"/>
      <c r="AH505" s="194"/>
      <c r="AI505" s="194"/>
      <c r="AJ505" s="194"/>
    </row>
    <row r="506" spans="1:36" ht="15.5" x14ac:dyDescent="0.35">
      <c r="A506" s="194"/>
      <c r="B506" s="194"/>
      <c r="C506" s="194"/>
      <c r="D506" s="194"/>
      <c r="E506" s="194"/>
      <c r="F506" s="194"/>
      <c r="G506" s="194"/>
      <c r="H506" s="194"/>
      <c r="I506" s="194"/>
      <c r="J506" s="194"/>
      <c r="K506" s="194"/>
      <c r="L506" s="194"/>
      <c r="M506" s="194"/>
      <c r="N506" s="194"/>
      <c r="O506" s="194"/>
      <c r="P506" s="194"/>
      <c r="Q506" s="194"/>
      <c r="R506" s="194"/>
      <c r="S506" s="194"/>
      <c r="T506" s="194"/>
      <c r="U506" s="194"/>
      <c r="V506" s="194"/>
      <c r="W506" s="194"/>
      <c r="X506" s="194"/>
      <c r="Y506" s="194"/>
      <c r="Z506" s="194"/>
      <c r="AA506" s="194"/>
      <c r="AB506" s="194"/>
      <c r="AC506" s="194"/>
      <c r="AD506" s="194"/>
      <c r="AE506" s="194"/>
      <c r="AF506" s="194"/>
      <c r="AG506" s="194"/>
      <c r="AH506" s="194"/>
      <c r="AI506" s="194"/>
      <c r="AJ506" s="194"/>
    </row>
    <row r="507" spans="1:36" ht="15.5" x14ac:dyDescent="0.35">
      <c r="A507" s="194"/>
      <c r="B507" s="194"/>
      <c r="C507" s="194"/>
      <c r="D507" s="194"/>
      <c r="E507" s="194"/>
      <c r="F507" s="194"/>
      <c r="G507" s="194"/>
      <c r="H507" s="194"/>
      <c r="I507" s="194"/>
      <c r="J507" s="194"/>
      <c r="K507" s="194"/>
      <c r="L507" s="194"/>
      <c r="M507" s="194"/>
      <c r="N507" s="194"/>
      <c r="O507" s="194"/>
      <c r="P507" s="194"/>
      <c r="Q507" s="194"/>
      <c r="R507" s="194"/>
      <c r="S507" s="194"/>
      <c r="T507" s="194"/>
      <c r="U507" s="194"/>
      <c r="V507" s="194"/>
      <c r="W507" s="194"/>
      <c r="X507" s="194"/>
      <c r="Y507" s="194"/>
      <c r="Z507" s="194"/>
      <c r="AA507" s="194"/>
      <c r="AB507" s="194"/>
      <c r="AC507" s="194"/>
      <c r="AD507" s="194"/>
      <c r="AE507" s="194"/>
      <c r="AF507" s="194"/>
      <c r="AG507" s="194"/>
      <c r="AH507" s="194"/>
      <c r="AI507" s="194"/>
      <c r="AJ507" s="194"/>
    </row>
    <row r="508" spans="1:36" ht="15.5" x14ac:dyDescent="0.35">
      <c r="A508" s="194"/>
      <c r="B508" s="194"/>
      <c r="C508" s="194"/>
      <c r="D508" s="194"/>
      <c r="E508" s="194"/>
      <c r="F508" s="194"/>
      <c r="G508" s="194"/>
      <c r="H508" s="194"/>
      <c r="I508" s="194"/>
      <c r="J508" s="194"/>
      <c r="K508" s="194"/>
      <c r="L508" s="194"/>
      <c r="M508" s="194"/>
      <c r="N508" s="194"/>
      <c r="O508" s="194"/>
      <c r="P508" s="194"/>
      <c r="Q508" s="194"/>
      <c r="R508" s="194"/>
      <c r="S508" s="194"/>
      <c r="T508" s="194"/>
      <c r="U508" s="194"/>
      <c r="V508" s="194"/>
      <c r="W508" s="194"/>
      <c r="X508" s="194"/>
      <c r="Y508" s="194"/>
      <c r="Z508" s="194"/>
      <c r="AA508" s="194"/>
      <c r="AB508" s="194"/>
      <c r="AC508" s="194"/>
      <c r="AD508" s="194"/>
      <c r="AE508" s="194"/>
      <c r="AF508" s="194"/>
      <c r="AG508" s="194"/>
      <c r="AH508" s="194"/>
      <c r="AI508" s="194"/>
      <c r="AJ508" s="194"/>
    </row>
    <row r="509" spans="1:36" ht="15.5" x14ac:dyDescent="0.35">
      <c r="A509" s="194"/>
      <c r="B509" s="194"/>
      <c r="C509" s="194"/>
      <c r="D509" s="194"/>
      <c r="E509" s="194"/>
      <c r="F509" s="194"/>
      <c r="G509" s="194"/>
      <c r="H509" s="194"/>
      <c r="I509" s="194"/>
      <c r="J509" s="194"/>
      <c r="K509" s="194"/>
      <c r="L509" s="194"/>
      <c r="M509" s="194"/>
      <c r="N509" s="194"/>
      <c r="O509" s="194"/>
      <c r="P509" s="194"/>
      <c r="Q509" s="194"/>
      <c r="R509" s="194"/>
      <c r="S509" s="194"/>
      <c r="T509" s="194"/>
      <c r="U509" s="194"/>
      <c r="V509" s="194"/>
      <c r="W509" s="194"/>
      <c r="X509" s="194"/>
      <c r="Y509" s="194"/>
      <c r="Z509" s="194"/>
      <c r="AA509" s="194"/>
      <c r="AB509" s="194"/>
      <c r="AC509" s="194"/>
      <c r="AD509" s="194"/>
      <c r="AE509" s="194"/>
      <c r="AF509" s="194"/>
      <c r="AG509" s="194"/>
      <c r="AH509" s="194"/>
      <c r="AI509" s="194"/>
      <c r="AJ509" s="194"/>
    </row>
    <row r="510" spans="1:36" ht="15.5" x14ac:dyDescent="0.35">
      <c r="A510" s="194"/>
      <c r="B510" s="194"/>
      <c r="C510" s="194"/>
      <c r="D510" s="194"/>
      <c r="E510" s="194"/>
      <c r="F510" s="194"/>
      <c r="G510" s="194"/>
      <c r="H510" s="194"/>
      <c r="I510" s="194"/>
      <c r="J510" s="194"/>
      <c r="K510" s="194"/>
      <c r="L510" s="194"/>
      <c r="M510" s="194"/>
      <c r="N510" s="194"/>
      <c r="O510" s="194"/>
      <c r="P510" s="194"/>
      <c r="Q510" s="194"/>
      <c r="R510" s="194"/>
      <c r="S510" s="194"/>
      <c r="T510" s="194"/>
      <c r="U510" s="194"/>
      <c r="V510" s="194"/>
      <c r="W510" s="194"/>
      <c r="X510" s="194"/>
      <c r="Y510" s="194"/>
      <c r="Z510" s="194"/>
      <c r="AA510" s="194"/>
      <c r="AB510" s="194"/>
      <c r="AC510" s="194"/>
      <c r="AD510" s="194"/>
      <c r="AE510" s="194"/>
      <c r="AF510" s="194"/>
      <c r="AG510" s="194"/>
      <c r="AH510" s="194"/>
      <c r="AI510" s="194"/>
      <c r="AJ510" s="194"/>
    </row>
    <row r="511" spans="1:36" ht="15.5" x14ac:dyDescent="0.35">
      <c r="A511" s="194"/>
      <c r="B511" s="194"/>
      <c r="C511" s="194"/>
      <c r="D511" s="194"/>
      <c r="E511" s="194"/>
      <c r="F511" s="194"/>
      <c r="G511" s="194"/>
      <c r="H511" s="194"/>
      <c r="I511" s="194"/>
      <c r="J511" s="194"/>
      <c r="K511" s="194"/>
      <c r="L511" s="194"/>
      <c r="M511" s="194"/>
      <c r="N511" s="194"/>
      <c r="O511" s="194"/>
      <c r="P511" s="194"/>
      <c r="Q511" s="194"/>
      <c r="R511" s="194"/>
      <c r="S511" s="194"/>
      <c r="T511" s="194"/>
      <c r="U511" s="194"/>
      <c r="V511" s="194"/>
      <c r="W511" s="194"/>
      <c r="X511" s="194"/>
      <c r="Y511" s="194"/>
      <c r="Z511" s="194"/>
      <c r="AA511" s="194"/>
      <c r="AB511" s="194"/>
      <c r="AC511" s="194"/>
      <c r="AD511" s="194"/>
      <c r="AE511" s="194"/>
      <c r="AF511" s="194"/>
      <c r="AG511" s="194"/>
      <c r="AH511" s="194"/>
      <c r="AI511" s="194"/>
      <c r="AJ511" s="194"/>
    </row>
    <row r="512" spans="1:36" ht="15.5" x14ac:dyDescent="0.35">
      <c r="A512" s="194"/>
      <c r="B512" s="194"/>
      <c r="C512" s="194"/>
      <c r="D512" s="194"/>
      <c r="E512" s="194"/>
      <c r="F512" s="194"/>
      <c r="G512" s="194"/>
      <c r="H512" s="194"/>
      <c r="I512" s="194"/>
      <c r="J512" s="194"/>
      <c r="K512" s="194"/>
      <c r="L512" s="194"/>
      <c r="M512" s="194"/>
      <c r="N512" s="194"/>
      <c r="O512" s="194"/>
      <c r="P512" s="194"/>
      <c r="Q512" s="194"/>
      <c r="R512" s="194"/>
      <c r="S512" s="194"/>
      <c r="T512" s="194"/>
      <c r="U512" s="194"/>
      <c r="V512" s="194"/>
      <c r="W512" s="194"/>
      <c r="X512" s="194"/>
      <c r="Y512" s="194"/>
      <c r="Z512" s="194"/>
      <c r="AA512" s="194"/>
      <c r="AB512" s="194"/>
      <c r="AC512" s="194"/>
      <c r="AD512" s="194"/>
      <c r="AE512" s="194"/>
      <c r="AF512" s="194"/>
      <c r="AG512" s="194"/>
      <c r="AH512" s="194"/>
      <c r="AI512" s="194"/>
      <c r="AJ512" s="194"/>
    </row>
    <row r="513" spans="1:36" ht="15.5" x14ac:dyDescent="0.35">
      <c r="A513" s="194"/>
      <c r="B513" s="194"/>
      <c r="C513" s="194"/>
      <c r="D513" s="194"/>
      <c r="E513" s="194"/>
      <c r="F513" s="194"/>
      <c r="G513" s="194"/>
      <c r="H513" s="194"/>
      <c r="I513" s="194"/>
      <c r="J513" s="194"/>
      <c r="K513" s="194"/>
      <c r="L513" s="194"/>
      <c r="M513" s="194"/>
      <c r="N513" s="194"/>
      <c r="O513" s="194"/>
      <c r="P513" s="194"/>
      <c r="Q513" s="194"/>
      <c r="R513" s="194"/>
      <c r="S513" s="194"/>
      <c r="T513" s="194"/>
      <c r="U513" s="194"/>
      <c r="V513" s="194"/>
      <c r="W513" s="194"/>
      <c r="X513" s="194"/>
      <c r="Y513" s="194"/>
      <c r="Z513" s="194"/>
      <c r="AA513" s="194"/>
      <c r="AB513" s="194"/>
      <c r="AC513" s="194"/>
      <c r="AD513" s="194"/>
      <c r="AE513" s="194"/>
      <c r="AF513" s="194"/>
      <c r="AG513" s="194"/>
      <c r="AH513" s="194"/>
      <c r="AI513" s="194"/>
      <c r="AJ513" s="194"/>
    </row>
    <row r="514" spans="1:36" ht="15.5" x14ac:dyDescent="0.35">
      <c r="A514" s="194"/>
      <c r="B514" s="194"/>
      <c r="C514" s="194"/>
      <c r="D514" s="194"/>
      <c r="E514" s="194"/>
      <c r="F514" s="194"/>
      <c r="G514" s="194"/>
      <c r="H514" s="194"/>
      <c r="I514" s="194"/>
      <c r="J514" s="194"/>
      <c r="K514" s="194"/>
      <c r="L514" s="194"/>
      <c r="M514" s="194"/>
      <c r="N514" s="194"/>
      <c r="O514" s="194"/>
      <c r="P514" s="194"/>
      <c r="Q514" s="194"/>
      <c r="R514" s="194"/>
      <c r="S514" s="194"/>
      <c r="T514" s="194"/>
      <c r="U514" s="194"/>
      <c r="V514" s="194"/>
      <c r="W514" s="194"/>
      <c r="X514" s="194"/>
      <c r="Y514" s="194"/>
      <c r="Z514" s="194"/>
      <c r="AA514" s="194"/>
      <c r="AB514" s="194"/>
      <c r="AC514" s="194"/>
      <c r="AD514" s="194"/>
      <c r="AE514" s="194"/>
      <c r="AF514" s="194"/>
      <c r="AG514" s="194"/>
      <c r="AH514" s="194"/>
      <c r="AI514" s="194"/>
      <c r="AJ514" s="194"/>
    </row>
    <row r="515" spans="1:36" ht="15.5" x14ac:dyDescent="0.35">
      <c r="A515" s="194"/>
      <c r="B515" s="194"/>
      <c r="C515" s="194"/>
      <c r="D515" s="194"/>
      <c r="E515" s="194"/>
      <c r="F515" s="194"/>
      <c r="G515" s="194"/>
      <c r="H515" s="194"/>
      <c r="I515" s="194"/>
      <c r="J515" s="194"/>
      <c r="K515" s="194"/>
      <c r="L515" s="194"/>
      <c r="M515" s="194"/>
      <c r="N515" s="194"/>
      <c r="O515" s="194"/>
      <c r="P515" s="194"/>
      <c r="Q515" s="194"/>
      <c r="R515" s="194"/>
      <c r="S515" s="194"/>
      <c r="T515" s="194"/>
      <c r="U515" s="194"/>
      <c r="V515" s="194"/>
      <c r="W515" s="194"/>
      <c r="X515" s="194"/>
      <c r="Y515" s="194"/>
      <c r="Z515" s="194"/>
      <c r="AA515" s="194"/>
      <c r="AB515" s="194"/>
      <c r="AC515" s="194"/>
      <c r="AD515" s="194"/>
      <c r="AE515" s="194"/>
      <c r="AF515" s="194"/>
      <c r="AG515" s="194"/>
      <c r="AH515" s="194"/>
      <c r="AI515" s="194"/>
      <c r="AJ515" s="194"/>
    </row>
    <row r="516" spans="1:36" ht="15.5" x14ac:dyDescent="0.35">
      <c r="A516" s="194"/>
      <c r="B516" s="194"/>
      <c r="C516" s="194"/>
      <c r="D516" s="194"/>
      <c r="E516" s="194"/>
      <c r="F516" s="194"/>
      <c r="G516" s="194"/>
      <c r="H516" s="194"/>
      <c r="I516" s="194"/>
      <c r="J516" s="194"/>
      <c r="K516" s="194"/>
      <c r="L516" s="194"/>
      <c r="M516" s="194"/>
      <c r="N516" s="194"/>
      <c r="O516" s="194"/>
      <c r="P516" s="194"/>
      <c r="Q516" s="194"/>
      <c r="R516" s="194"/>
      <c r="S516" s="194"/>
      <c r="T516" s="194"/>
      <c r="U516" s="194"/>
      <c r="V516" s="194"/>
      <c r="W516" s="194"/>
      <c r="X516" s="194"/>
      <c r="Y516" s="194"/>
      <c r="Z516" s="194"/>
      <c r="AA516" s="194"/>
      <c r="AB516" s="194"/>
      <c r="AC516" s="194"/>
      <c r="AD516" s="194"/>
      <c r="AE516" s="194"/>
      <c r="AF516" s="194"/>
      <c r="AG516" s="194"/>
      <c r="AH516" s="194"/>
      <c r="AI516" s="194"/>
      <c r="AJ516" s="194"/>
    </row>
    <row r="517" spans="1:36" ht="15.5" x14ac:dyDescent="0.35">
      <c r="A517" s="194"/>
      <c r="B517" s="194"/>
      <c r="C517" s="194"/>
      <c r="D517" s="194"/>
      <c r="E517" s="194"/>
      <c r="F517" s="194"/>
      <c r="G517" s="194"/>
      <c r="H517" s="194"/>
      <c r="I517" s="194"/>
      <c r="J517" s="194"/>
      <c r="K517" s="194"/>
      <c r="L517" s="194"/>
      <c r="M517" s="194"/>
      <c r="N517" s="194"/>
      <c r="O517" s="194"/>
      <c r="P517" s="194"/>
      <c r="Q517" s="194"/>
      <c r="R517" s="194"/>
      <c r="S517" s="194"/>
      <c r="T517" s="194"/>
      <c r="U517" s="194"/>
      <c r="V517" s="194"/>
      <c r="W517" s="194"/>
      <c r="X517" s="194"/>
      <c r="Y517" s="194"/>
      <c r="Z517" s="194"/>
      <c r="AA517" s="194"/>
      <c r="AB517" s="194"/>
      <c r="AC517" s="194"/>
      <c r="AD517" s="194"/>
      <c r="AE517" s="194"/>
      <c r="AF517" s="194"/>
      <c r="AG517" s="194"/>
      <c r="AH517" s="194"/>
      <c r="AI517" s="194"/>
      <c r="AJ517" s="194"/>
    </row>
    <row r="518" spans="1:36" ht="15.5" x14ac:dyDescent="0.35">
      <c r="A518" s="194"/>
      <c r="B518" s="194"/>
      <c r="C518" s="194"/>
      <c r="D518" s="194"/>
      <c r="E518" s="194"/>
      <c r="F518" s="194"/>
      <c r="G518" s="194"/>
      <c r="H518" s="194"/>
      <c r="I518" s="194"/>
      <c r="J518" s="194"/>
      <c r="K518" s="194"/>
      <c r="L518" s="194"/>
      <c r="M518" s="194"/>
      <c r="N518" s="194"/>
      <c r="O518" s="194"/>
      <c r="P518" s="194"/>
      <c r="Q518" s="194"/>
      <c r="R518" s="194"/>
      <c r="S518" s="194"/>
      <c r="T518" s="194"/>
      <c r="U518" s="194"/>
      <c r="V518" s="194"/>
      <c r="W518" s="194"/>
      <c r="X518" s="194"/>
      <c r="Y518" s="194"/>
      <c r="Z518" s="194"/>
      <c r="AA518" s="194"/>
      <c r="AB518" s="194"/>
      <c r="AC518" s="194"/>
      <c r="AD518" s="194"/>
      <c r="AE518" s="194"/>
      <c r="AF518" s="194"/>
      <c r="AG518" s="194"/>
      <c r="AH518" s="194"/>
      <c r="AI518" s="194"/>
      <c r="AJ518" s="194"/>
    </row>
    <row r="519" spans="1:36" ht="15.5" x14ac:dyDescent="0.35">
      <c r="A519" s="194"/>
      <c r="B519" s="194"/>
      <c r="C519" s="194"/>
      <c r="D519" s="194"/>
      <c r="E519" s="194"/>
      <c r="F519" s="194"/>
      <c r="G519" s="194"/>
      <c r="H519" s="194"/>
      <c r="I519" s="194"/>
      <c r="J519" s="194"/>
      <c r="K519" s="194"/>
      <c r="L519" s="194"/>
      <c r="M519" s="194"/>
      <c r="N519" s="194"/>
      <c r="O519" s="194"/>
      <c r="P519" s="194"/>
      <c r="Q519" s="194"/>
      <c r="R519" s="194"/>
      <c r="S519" s="194"/>
      <c r="T519" s="194"/>
      <c r="U519" s="194"/>
      <c r="V519" s="194"/>
      <c r="W519" s="194"/>
      <c r="X519" s="194"/>
      <c r="Y519" s="194"/>
      <c r="Z519" s="194"/>
      <c r="AA519" s="194"/>
      <c r="AB519" s="194"/>
      <c r="AC519" s="194"/>
      <c r="AD519" s="194"/>
      <c r="AE519" s="194"/>
      <c r="AF519" s="194"/>
      <c r="AG519" s="194"/>
      <c r="AH519" s="194"/>
      <c r="AI519" s="194"/>
      <c r="AJ519" s="194"/>
    </row>
    <row r="520" spans="1:36" ht="15.5" x14ac:dyDescent="0.35">
      <c r="A520" s="194"/>
      <c r="B520" s="194"/>
      <c r="C520" s="194"/>
      <c r="D520" s="194"/>
      <c r="E520" s="194"/>
      <c r="F520" s="194"/>
      <c r="G520" s="194"/>
      <c r="H520" s="194"/>
      <c r="I520" s="194"/>
      <c r="J520" s="194"/>
      <c r="K520" s="194"/>
      <c r="L520" s="194"/>
      <c r="M520" s="194"/>
      <c r="N520" s="194"/>
      <c r="O520" s="194"/>
      <c r="P520" s="194"/>
      <c r="Q520" s="194"/>
      <c r="R520" s="194"/>
      <c r="S520" s="194"/>
      <c r="T520" s="194"/>
      <c r="U520" s="194"/>
      <c r="V520" s="194"/>
      <c r="W520" s="194"/>
      <c r="X520" s="194"/>
      <c r="Y520" s="194"/>
      <c r="Z520" s="194"/>
      <c r="AA520" s="194"/>
      <c r="AB520" s="194"/>
      <c r="AC520" s="194"/>
      <c r="AD520" s="194"/>
      <c r="AE520" s="194"/>
      <c r="AF520" s="194"/>
      <c r="AG520" s="194"/>
      <c r="AH520" s="194"/>
      <c r="AI520" s="194"/>
      <c r="AJ520" s="194"/>
    </row>
    <row r="521" spans="1:36" ht="15.5" x14ac:dyDescent="0.35">
      <c r="A521" s="194"/>
      <c r="B521" s="194"/>
      <c r="C521" s="194"/>
      <c r="D521" s="194"/>
      <c r="E521" s="194"/>
      <c r="F521" s="194"/>
      <c r="G521" s="194"/>
      <c r="H521" s="194"/>
      <c r="I521" s="194"/>
      <c r="J521" s="194"/>
      <c r="K521" s="194"/>
      <c r="L521" s="194"/>
      <c r="M521" s="194"/>
      <c r="N521" s="194"/>
      <c r="O521" s="194"/>
      <c r="P521" s="194"/>
      <c r="Q521" s="194"/>
      <c r="R521" s="194"/>
      <c r="S521" s="194"/>
      <c r="T521" s="194"/>
      <c r="U521" s="194"/>
      <c r="V521" s="194"/>
      <c r="W521" s="194"/>
      <c r="X521" s="194"/>
      <c r="Y521" s="194"/>
      <c r="Z521" s="194"/>
      <c r="AA521" s="194"/>
      <c r="AB521" s="194"/>
      <c r="AC521" s="194"/>
      <c r="AD521" s="194"/>
      <c r="AE521" s="194"/>
      <c r="AF521" s="194"/>
      <c r="AG521" s="194"/>
      <c r="AH521" s="194"/>
      <c r="AI521" s="194"/>
      <c r="AJ521" s="194"/>
    </row>
    <row r="522" spans="1:36" ht="15.5" x14ac:dyDescent="0.35">
      <c r="A522" s="194"/>
      <c r="B522" s="194"/>
      <c r="C522" s="194"/>
      <c r="D522" s="194"/>
      <c r="E522" s="194"/>
      <c r="F522" s="194"/>
      <c r="G522" s="194"/>
      <c r="H522" s="194"/>
      <c r="I522" s="194"/>
      <c r="J522" s="194"/>
      <c r="K522" s="194"/>
      <c r="L522" s="194"/>
      <c r="M522" s="194"/>
      <c r="N522" s="194"/>
      <c r="O522" s="194"/>
      <c r="P522" s="194"/>
      <c r="Q522" s="194"/>
      <c r="R522" s="194"/>
      <c r="S522" s="194"/>
      <c r="T522" s="194"/>
      <c r="U522" s="194"/>
      <c r="V522" s="194"/>
      <c r="W522" s="194"/>
      <c r="X522" s="194"/>
      <c r="Y522" s="194"/>
      <c r="Z522" s="194"/>
      <c r="AA522" s="194"/>
      <c r="AB522" s="194"/>
      <c r="AC522" s="194"/>
      <c r="AD522" s="194"/>
      <c r="AE522" s="194"/>
      <c r="AF522" s="194"/>
      <c r="AG522" s="194"/>
      <c r="AH522" s="194"/>
      <c r="AI522" s="194"/>
      <c r="AJ522" s="194"/>
    </row>
    <row r="523" spans="1:36" ht="15.5" x14ac:dyDescent="0.35">
      <c r="A523" s="194"/>
      <c r="B523" s="194"/>
      <c r="C523" s="194"/>
      <c r="D523" s="194"/>
      <c r="E523" s="194"/>
      <c r="F523" s="194"/>
      <c r="G523" s="194"/>
      <c r="H523" s="194"/>
      <c r="I523" s="194"/>
      <c r="J523" s="194"/>
      <c r="K523" s="194"/>
      <c r="L523" s="194"/>
      <c r="M523" s="194"/>
      <c r="N523" s="194"/>
      <c r="O523" s="194"/>
      <c r="P523" s="194"/>
      <c r="Q523" s="194"/>
      <c r="R523" s="194"/>
      <c r="S523" s="194"/>
      <c r="T523" s="194"/>
      <c r="U523" s="194"/>
      <c r="V523" s="194"/>
      <c r="W523" s="194"/>
      <c r="X523" s="194"/>
      <c r="Y523" s="194"/>
      <c r="Z523" s="194"/>
      <c r="AA523" s="194"/>
      <c r="AB523" s="194"/>
      <c r="AC523" s="194"/>
      <c r="AD523" s="194"/>
      <c r="AE523" s="194"/>
      <c r="AF523" s="194"/>
      <c r="AG523" s="194"/>
      <c r="AH523" s="194"/>
      <c r="AI523" s="194"/>
      <c r="AJ523" s="194"/>
    </row>
    <row r="524" spans="1:36" ht="15.5" x14ac:dyDescent="0.35">
      <c r="A524" s="194"/>
      <c r="B524" s="194"/>
      <c r="C524" s="194"/>
      <c r="D524" s="194"/>
      <c r="E524" s="194"/>
      <c r="F524" s="194"/>
      <c r="G524" s="194"/>
      <c r="H524" s="194"/>
      <c r="I524" s="194"/>
      <c r="J524" s="194"/>
      <c r="K524" s="194"/>
      <c r="L524" s="194"/>
      <c r="M524" s="194"/>
      <c r="N524" s="194"/>
      <c r="O524" s="194"/>
      <c r="P524" s="194"/>
      <c r="Q524" s="194"/>
      <c r="R524" s="194"/>
      <c r="S524" s="194"/>
      <c r="T524" s="194"/>
      <c r="U524" s="194"/>
      <c r="V524" s="194"/>
      <c r="W524" s="194"/>
      <c r="X524" s="194"/>
      <c r="Y524" s="194"/>
      <c r="Z524" s="194"/>
      <c r="AA524" s="194"/>
      <c r="AB524" s="194"/>
      <c r="AC524" s="194"/>
      <c r="AD524" s="194"/>
      <c r="AE524" s="194"/>
      <c r="AF524" s="194"/>
      <c r="AG524" s="194"/>
      <c r="AH524" s="194"/>
      <c r="AI524" s="194"/>
      <c r="AJ524" s="194"/>
    </row>
    <row r="525" spans="1:36" ht="15.5" x14ac:dyDescent="0.35">
      <c r="A525" s="194"/>
      <c r="B525" s="194"/>
      <c r="C525" s="194"/>
      <c r="D525" s="194"/>
      <c r="E525" s="194"/>
      <c r="F525" s="194"/>
      <c r="G525" s="194"/>
      <c r="H525" s="194"/>
      <c r="I525" s="194"/>
      <c r="J525" s="194"/>
      <c r="K525" s="194"/>
      <c r="L525" s="194"/>
      <c r="M525" s="194"/>
      <c r="N525" s="194"/>
      <c r="O525" s="194"/>
      <c r="P525" s="194"/>
      <c r="Q525" s="194"/>
      <c r="R525" s="194"/>
      <c r="S525" s="194"/>
      <c r="T525" s="194"/>
      <c r="U525" s="194"/>
      <c r="V525" s="194"/>
      <c r="W525" s="194"/>
      <c r="X525" s="194"/>
      <c r="Y525" s="194"/>
      <c r="Z525" s="194"/>
      <c r="AA525" s="194"/>
      <c r="AB525" s="194"/>
      <c r="AC525" s="194"/>
      <c r="AD525" s="194"/>
      <c r="AE525" s="194"/>
      <c r="AF525" s="194"/>
      <c r="AG525" s="194"/>
      <c r="AH525" s="194"/>
      <c r="AI525" s="194"/>
      <c r="AJ525" s="194"/>
    </row>
    <row r="526" spans="1:36" ht="15.5" x14ac:dyDescent="0.35">
      <c r="A526" s="194"/>
      <c r="B526" s="194"/>
      <c r="C526" s="194"/>
      <c r="D526" s="194"/>
      <c r="E526" s="194"/>
      <c r="F526" s="194"/>
      <c r="G526" s="194"/>
      <c r="H526" s="194"/>
      <c r="I526" s="194"/>
      <c r="J526" s="194"/>
      <c r="K526" s="194"/>
      <c r="L526" s="194"/>
      <c r="M526" s="194"/>
      <c r="N526" s="194"/>
      <c r="O526" s="194"/>
      <c r="P526" s="194"/>
      <c r="Q526" s="194"/>
      <c r="R526" s="194"/>
      <c r="S526" s="194"/>
      <c r="T526" s="194"/>
      <c r="U526" s="194"/>
      <c r="V526" s="194"/>
      <c r="W526" s="194"/>
      <c r="X526" s="194"/>
      <c r="Y526" s="194"/>
      <c r="Z526" s="194"/>
      <c r="AA526" s="194"/>
      <c r="AB526" s="194"/>
      <c r="AC526" s="194"/>
      <c r="AD526" s="194"/>
      <c r="AE526" s="194"/>
      <c r="AF526" s="194"/>
      <c r="AG526" s="194"/>
      <c r="AH526" s="194"/>
      <c r="AI526" s="194"/>
      <c r="AJ526" s="194"/>
    </row>
    <row r="527" spans="1:36" ht="15.5" x14ac:dyDescent="0.35">
      <c r="A527" s="194"/>
      <c r="B527" s="194"/>
      <c r="C527" s="194"/>
      <c r="D527" s="194"/>
      <c r="E527" s="194"/>
      <c r="F527" s="194"/>
      <c r="G527" s="194"/>
      <c r="H527" s="194"/>
      <c r="I527" s="194"/>
      <c r="J527" s="194"/>
      <c r="K527" s="194"/>
      <c r="L527" s="194"/>
      <c r="M527" s="194"/>
      <c r="N527" s="194"/>
      <c r="O527" s="194"/>
      <c r="P527" s="194"/>
      <c r="Q527" s="194"/>
      <c r="R527" s="194"/>
      <c r="S527" s="194"/>
      <c r="T527" s="194"/>
      <c r="U527" s="194"/>
      <c r="V527" s="194"/>
      <c r="W527" s="194"/>
      <c r="X527" s="194"/>
      <c r="Y527" s="194"/>
      <c r="Z527" s="194"/>
      <c r="AA527" s="194"/>
      <c r="AB527" s="194"/>
      <c r="AC527" s="194"/>
      <c r="AD527" s="194"/>
      <c r="AE527" s="194"/>
      <c r="AF527" s="194"/>
      <c r="AG527" s="194"/>
      <c r="AH527" s="194"/>
      <c r="AI527" s="194"/>
      <c r="AJ527" s="194"/>
    </row>
    <row r="528" spans="1:36" ht="15.5" x14ac:dyDescent="0.35">
      <c r="A528" s="194"/>
      <c r="B528" s="194"/>
      <c r="C528" s="194"/>
      <c r="D528" s="194"/>
      <c r="E528" s="194"/>
      <c r="F528" s="194"/>
      <c r="G528" s="194"/>
      <c r="H528" s="194"/>
      <c r="I528" s="194"/>
      <c r="J528" s="194"/>
      <c r="K528" s="194"/>
      <c r="L528" s="194"/>
      <c r="M528" s="194"/>
      <c r="N528" s="194"/>
      <c r="O528" s="194"/>
      <c r="P528" s="194"/>
      <c r="Q528" s="194"/>
      <c r="R528" s="194"/>
      <c r="S528" s="194"/>
      <c r="T528" s="194"/>
      <c r="U528" s="194"/>
      <c r="V528" s="194"/>
      <c r="W528" s="194"/>
      <c r="X528" s="194"/>
      <c r="Y528" s="194"/>
      <c r="Z528" s="194"/>
      <c r="AA528" s="194"/>
      <c r="AB528" s="194"/>
      <c r="AC528" s="194"/>
      <c r="AD528" s="194"/>
      <c r="AE528" s="194"/>
      <c r="AF528" s="194"/>
      <c r="AG528" s="194"/>
      <c r="AH528" s="194"/>
      <c r="AI528" s="194"/>
      <c r="AJ528" s="194"/>
    </row>
    <row r="529" spans="1:36" ht="15.5" x14ac:dyDescent="0.35">
      <c r="A529" s="194"/>
      <c r="B529" s="194"/>
      <c r="C529" s="194"/>
      <c r="D529" s="194"/>
      <c r="E529" s="194"/>
      <c r="F529" s="194"/>
      <c r="G529" s="194"/>
      <c r="H529" s="194"/>
      <c r="I529" s="194"/>
      <c r="J529" s="194"/>
      <c r="K529" s="194"/>
      <c r="L529" s="194"/>
      <c r="M529" s="194"/>
      <c r="N529" s="194"/>
      <c r="O529" s="194"/>
      <c r="P529" s="194"/>
      <c r="Q529" s="194"/>
      <c r="R529" s="194"/>
      <c r="S529" s="194"/>
      <c r="T529" s="194"/>
      <c r="U529" s="194"/>
      <c r="V529" s="194"/>
      <c r="W529" s="194"/>
      <c r="X529" s="194"/>
      <c r="Y529" s="194"/>
      <c r="Z529" s="194"/>
      <c r="AA529" s="194"/>
      <c r="AB529" s="194"/>
      <c r="AC529" s="194"/>
      <c r="AD529" s="194"/>
      <c r="AE529" s="194"/>
      <c r="AF529" s="194"/>
      <c r="AG529" s="194"/>
      <c r="AH529" s="194"/>
      <c r="AI529" s="194"/>
      <c r="AJ529" s="194"/>
    </row>
    <row r="530" spans="1:36" ht="15.5" x14ac:dyDescent="0.35">
      <c r="A530" s="194"/>
      <c r="B530" s="194"/>
      <c r="C530" s="194"/>
      <c r="D530" s="194"/>
      <c r="E530" s="194"/>
      <c r="F530" s="194"/>
      <c r="G530" s="194"/>
      <c r="H530" s="194"/>
      <c r="I530" s="194"/>
      <c r="J530" s="194"/>
      <c r="K530" s="194"/>
      <c r="L530" s="194"/>
      <c r="M530" s="194"/>
      <c r="N530" s="194"/>
      <c r="O530" s="194"/>
      <c r="P530" s="194"/>
      <c r="Q530" s="194"/>
      <c r="R530" s="194"/>
      <c r="S530" s="194"/>
      <c r="T530" s="194"/>
      <c r="U530" s="194"/>
      <c r="V530" s="194"/>
      <c r="W530" s="194"/>
      <c r="X530" s="194"/>
      <c r="Y530" s="194"/>
      <c r="Z530" s="194"/>
      <c r="AA530" s="194"/>
      <c r="AB530" s="194"/>
      <c r="AC530" s="194"/>
      <c r="AD530" s="194"/>
      <c r="AE530" s="194"/>
      <c r="AF530" s="194"/>
      <c r="AG530" s="194"/>
      <c r="AH530" s="194"/>
      <c r="AI530" s="194"/>
      <c r="AJ530" s="194"/>
    </row>
    <row r="531" spans="1:36" ht="15.5" x14ac:dyDescent="0.35">
      <c r="A531" s="194"/>
      <c r="B531" s="194"/>
      <c r="C531" s="194"/>
      <c r="D531" s="194"/>
      <c r="E531" s="194"/>
      <c r="F531" s="194"/>
      <c r="G531" s="194"/>
      <c r="H531" s="194"/>
      <c r="I531" s="194"/>
      <c r="J531" s="194"/>
      <c r="K531" s="194"/>
      <c r="L531" s="194"/>
      <c r="M531" s="194"/>
      <c r="N531" s="194"/>
      <c r="O531" s="194"/>
      <c r="P531" s="194"/>
      <c r="Q531" s="194"/>
      <c r="R531" s="194"/>
      <c r="S531" s="194"/>
      <c r="T531" s="194"/>
      <c r="U531" s="194"/>
      <c r="V531" s="194"/>
      <c r="W531" s="194"/>
      <c r="X531" s="194"/>
      <c r="Y531" s="194"/>
      <c r="Z531" s="194"/>
      <c r="AA531" s="194"/>
      <c r="AB531" s="194"/>
      <c r="AC531" s="194"/>
      <c r="AD531" s="194"/>
      <c r="AE531" s="194"/>
      <c r="AF531" s="194"/>
      <c r="AG531" s="194"/>
      <c r="AH531" s="194"/>
      <c r="AI531" s="194"/>
      <c r="AJ531" s="194"/>
    </row>
    <row r="532" spans="1:36" ht="15.5" x14ac:dyDescent="0.35">
      <c r="A532" s="194"/>
      <c r="B532" s="194"/>
      <c r="C532" s="194"/>
      <c r="D532" s="194"/>
      <c r="E532" s="194"/>
      <c r="F532" s="194"/>
      <c r="G532" s="194"/>
      <c r="H532" s="194"/>
      <c r="I532" s="194"/>
      <c r="J532" s="194"/>
      <c r="K532" s="194"/>
      <c r="L532" s="194"/>
      <c r="M532" s="194"/>
      <c r="N532" s="194"/>
      <c r="O532" s="194"/>
      <c r="P532" s="194"/>
      <c r="Q532" s="194"/>
      <c r="R532" s="194"/>
      <c r="S532" s="194"/>
      <c r="T532" s="194"/>
      <c r="U532" s="194"/>
      <c r="V532" s="194"/>
      <c r="W532" s="194"/>
      <c r="X532" s="194"/>
      <c r="Y532" s="194"/>
      <c r="Z532" s="194"/>
      <c r="AA532" s="194"/>
      <c r="AB532" s="194"/>
      <c r="AC532" s="194"/>
      <c r="AD532" s="194"/>
      <c r="AE532" s="194"/>
      <c r="AF532" s="194"/>
      <c r="AG532" s="194"/>
      <c r="AH532" s="194"/>
      <c r="AI532" s="194"/>
      <c r="AJ532" s="194"/>
    </row>
    <row r="533" spans="1:36" ht="15.5" x14ac:dyDescent="0.35">
      <c r="A533" s="194"/>
      <c r="B533" s="194"/>
      <c r="C533" s="194"/>
      <c r="D533" s="194"/>
      <c r="E533" s="194"/>
      <c r="F533" s="194"/>
      <c r="G533" s="194"/>
      <c r="H533" s="194"/>
      <c r="I533" s="194"/>
      <c r="J533" s="194"/>
      <c r="K533" s="194"/>
      <c r="L533" s="194"/>
      <c r="M533" s="194"/>
      <c r="N533" s="194"/>
      <c r="O533" s="194"/>
      <c r="P533" s="194"/>
      <c r="Q533" s="194"/>
      <c r="R533" s="194"/>
      <c r="S533" s="194"/>
      <c r="T533" s="194"/>
      <c r="U533" s="194"/>
      <c r="V533" s="194"/>
      <c r="W533" s="194"/>
      <c r="X533" s="194"/>
      <c r="Y533" s="194"/>
      <c r="Z533" s="194"/>
      <c r="AA533" s="194"/>
      <c r="AB533" s="194"/>
      <c r="AC533" s="194"/>
      <c r="AD533" s="194"/>
      <c r="AE533" s="194"/>
      <c r="AF533" s="194"/>
      <c r="AG533" s="194"/>
      <c r="AH533" s="194"/>
      <c r="AI533" s="194"/>
      <c r="AJ533" s="194"/>
    </row>
    <row r="534" spans="1:36" ht="15.5" x14ac:dyDescent="0.35">
      <c r="A534" s="194"/>
      <c r="B534" s="194"/>
      <c r="C534" s="194"/>
      <c r="D534" s="194"/>
      <c r="E534" s="194"/>
      <c r="F534" s="194"/>
      <c r="G534" s="194"/>
      <c r="H534" s="194"/>
      <c r="I534" s="194"/>
      <c r="J534" s="194"/>
      <c r="K534" s="194"/>
      <c r="L534" s="194"/>
      <c r="M534" s="194"/>
      <c r="N534" s="194"/>
      <c r="O534" s="194"/>
      <c r="P534" s="194"/>
      <c r="Q534" s="194"/>
      <c r="R534" s="194"/>
      <c r="S534" s="194"/>
      <c r="T534" s="194"/>
      <c r="U534" s="194"/>
      <c r="V534" s="194"/>
      <c r="W534" s="194"/>
      <c r="X534" s="194"/>
      <c r="Y534" s="194"/>
      <c r="Z534" s="194"/>
      <c r="AA534" s="194"/>
      <c r="AB534" s="194"/>
      <c r="AC534" s="194"/>
      <c r="AD534" s="194"/>
      <c r="AE534" s="194"/>
      <c r="AF534" s="194"/>
      <c r="AG534" s="194"/>
      <c r="AH534" s="194"/>
      <c r="AI534" s="194"/>
      <c r="AJ534" s="194"/>
    </row>
    <row r="535" spans="1:36" ht="15.5" x14ac:dyDescent="0.35">
      <c r="A535" s="194"/>
      <c r="B535" s="194"/>
      <c r="C535" s="194"/>
      <c r="D535" s="194"/>
      <c r="E535" s="194"/>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row>
    <row r="536" spans="1:36" ht="15.5" x14ac:dyDescent="0.35">
      <c r="A536" s="194"/>
      <c r="B536" s="194"/>
      <c r="C536" s="194"/>
      <c r="D536" s="194"/>
      <c r="E536" s="194"/>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row>
    <row r="537" spans="1:36" ht="15.5" x14ac:dyDescent="0.35">
      <c r="A537" s="194"/>
      <c r="B537" s="194"/>
      <c r="C537" s="194"/>
      <c r="D537" s="194"/>
      <c r="E537" s="194"/>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row>
    <row r="538" spans="1:36" ht="15.5" x14ac:dyDescent="0.35">
      <c r="A538" s="194"/>
      <c r="B538" s="194"/>
      <c r="C538" s="194"/>
      <c r="D538" s="194"/>
      <c r="E538" s="194"/>
      <c r="F538" s="194"/>
      <c r="G538" s="194"/>
      <c r="H538" s="194"/>
      <c r="I538" s="194"/>
      <c r="J538" s="194"/>
      <c r="K538" s="194"/>
      <c r="L538" s="194"/>
      <c r="M538" s="194"/>
      <c r="N538" s="194"/>
      <c r="O538" s="194"/>
      <c r="P538" s="194"/>
      <c r="Q538" s="194"/>
      <c r="R538" s="194"/>
      <c r="S538" s="194"/>
      <c r="T538" s="194"/>
      <c r="U538" s="194"/>
      <c r="V538" s="194"/>
      <c r="W538" s="194"/>
      <c r="X538" s="194"/>
      <c r="Y538" s="194"/>
      <c r="Z538" s="194"/>
      <c r="AA538" s="194"/>
      <c r="AB538" s="194"/>
      <c r="AC538" s="194"/>
      <c r="AD538" s="194"/>
      <c r="AE538" s="194"/>
      <c r="AF538" s="194"/>
      <c r="AG538" s="194"/>
      <c r="AH538" s="194"/>
      <c r="AI538" s="194"/>
      <c r="AJ538" s="194"/>
    </row>
    <row r="539" spans="1:36" ht="15.5" x14ac:dyDescent="0.35">
      <c r="A539" s="194"/>
      <c r="B539" s="194"/>
      <c r="C539" s="194"/>
      <c r="D539" s="194"/>
      <c r="E539" s="194"/>
      <c r="F539" s="194"/>
      <c r="G539" s="194"/>
      <c r="H539" s="194"/>
      <c r="I539" s="194"/>
      <c r="J539" s="194"/>
      <c r="K539" s="194"/>
      <c r="L539" s="194"/>
      <c r="M539" s="194"/>
      <c r="N539" s="194"/>
      <c r="O539" s="194"/>
      <c r="P539" s="194"/>
      <c r="Q539" s="194"/>
      <c r="R539" s="194"/>
      <c r="S539" s="194"/>
      <c r="T539" s="194"/>
      <c r="U539" s="194"/>
      <c r="V539" s="194"/>
      <c r="W539" s="194"/>
      <c r="X539" s="194"/>
      <c r="Y539" s="194"/>
      <c r="Z539" s="194"/>
      <c r="AA539" s="194"/>
      <c r="AB539" s="194"/>
      <c r="AC539" s="194"/>
      <c r="AD539" s="194"/>
      <c r="AE539" s="194"/>
      <c r="AF539" s="194"/>
      <c r="AG539" s="194"/>
      <c r="AH539" s="194"/>
      <c r="AI539" s="194"/>
      <c r="AJ539" s="194"/>
    </row>
    <row r="540" spans="1:36" ht="15.5" x14ac:dyDescent="0.35">
      <c r="A540" s="194"/>
      <c r="B540" s="194"/>
      <c r="C540" s="194"/>
      <c r="D540" s="194"/>
      <c r="E540" s="194"/>
      <c r="F540" s="194"/>
      <c r="G540" s="194"/>
      <c r="H540" s="194"/>
      <c r="I540" s="194"/>
      <c r="J540" s="194"/>
      <c r="K540" s="194"/>
      <c r="L540" s="194"/>
      <c r="M540" s="194"/>
      <c r="N540" s="194"/>
      <c r="O540" s="194"/>
      <c r="P540" s="194"/>
      <c r="Q540" s="194"/>
      <c r="R540" s="194"/>
      <c r="S540" s="194"/>
      <c r="T540" s="194"/>
      <c r="U540" s="194"/>
      <c r="V540" s="194"/>
      <c r="W540" s="194"/>
      <c r="X540" s="194"/>
      <c r="Y540" s="194"/>
      <c r="Z540" s="194"/>
      <c r="AA540" s="194"/>
      <c r="AB540" s="194"/>
      <c r="AC540" s="194"/>
      <c r="AD540" s="194"/>
      <c r="AE540" s="194"/>
      <c r="AF540" s="194"/>
      <c r="AG540" s="194"/>
      <c r="AH540" s="194"/>
      <c r="AI540" s="194"/>
      <c r="AJ540" s="194"/>
    </row>
    <row r="541" spans="1:36" ht="15.5" x14ac:dyDescent="0.35">
      <c r="A541" s="194"/>
      <c r="B541" s="194"/>
      <c r="C541" s="194"/>
      <c r="D541" s="194"/>
      <c r="E541" s="194"/>
      <c r="F541" s="194"/>
      <c r="G541" s="194"/>
      <c r="H541" s="194"/>
      <c r="I541" s="194"/>
      <c r="J541" s="194"/>
      <c r="K541" s="194"/>
      <c r="L541" s="194"/>
      <c r="M541" s="194"/>
      <c r="N541" s="194"/>
      <c r="O541" s="194"/>
      <c r="P541" s="194"/>
      <c r="Q541" s="194"/>
      <c r="R541" s="194"/>
      <c r="S541" s="194"/>
      <c r="T541" s="194"/>
      <c r="U541" s="194"/>
      <c r="V541" s="194"/>
      <c r="W541" s="194"/>
      <c r="X541" s="194"/>
      <c r="Y541" s="194"/>
      <c r="Z541" s="194"/>
      <c r="AA541" s="194"/>
      <c r="AB541" s="194"/>
      <c r="AC541" s="194"/>
      <c r="AD541" s="194"/>
      <c r="AE541" s="194"/>
      <c r="AF541" s="194"/>
      <c r="AG541" s="194"/>
      <c r="AH541" s="194"/>
      <c r="AI541" s="194"/>
      <c r="AJ541" s="194"/>
    </row>
    <row r="542" spans="1:36" ht="15.5" x14ac:dyDescent="0.35">
      <c r="A542" s="194"/>
      <c r="B542" s="194"/>
      <c r="C542" s="194"/>
      <c r="D542" s="194"/>
      <c r="E542" s="194"/>
      <c r="F542" s="194"/>
      <c r="G542" s="194"/>
      <c r="H542" s="194"/>
      <c r="I542" s="194"/>
      <c r="J542" s="194"/>
      <c r="K542" s="194"/>
      <c r="L542" s="194"/>
      <c r="M542" s="194"/>
      <c r="N542" s="194"/>
      <c r="O542" s="194"/>
      <c r="P542" s="194"/>
      <c r="Q542" s="194"/>
      <c r="R542" s="194"/>
      <c r="S542" s="194"/>
      <c r="T542" s="194"/>
      <c r="U542" s="194"/>
      <c r="V542" s="194"/>
      <c r="W542" s="194"/>
      <c r="X542" s="194"/>
      <c r="Y542" s="194"/>
      <c r="Z542" s="194"/>
      <c r="AA542" s="194"/>
      <c r="AB542" s="194"/>
      <c r="AC542" s="194"/>
      <c r="AD542" s="194"/>
      <c r="AE542" s="194"/>
      <c r="AF542" s="194"/>
      <c r="AG542" s="194"/>
      <c r="AH542" s="194"/>
      <c r="AI542" s="194"/>
      <c r="AJ542" s="194"/>
    </row>
    <row r="543" spans="1:36" ht="15.5" x14ac:dyDescent="0.35">
      <c r="A543" s="194"/>
      <c r="B543" s="194"/>
      <c r="C543" s="194"/>
      <c r="D543" s="194"/>
      <c r="E543" s="194"/>
      <c r="F543" s="194"/>
      <c r="G543" s="194"/>
      <c r="H543" s="194"/>
      <c r="I543" s="194"/>
      <c r="J543" s="194"/>
      <c r="K543" s="194"/>
      <c r="L543" s="194"/>
      <c r="M543" s="194"/>
      <c r="N543" s="194"/>
      <c r="O543" s="194"/>
      <c r="P543" s="194"/>
      <c r="Q543" s="194"/>
      <c r="R543" s="194"/>
      <c r="S543" s="194"/>
      <c r="T543" s="194"/>
      <c r="U543" s="194"/>
      <c r="V543" s="194"/>
      <c r="W543" s="194"/>
      <c r="X543" s="194"/>
      <c r="Y543" s="194"/>
      <c r="Z543" s="194"/>
      <c r="AA543" s="194"/>
      <c r="AB543" s="194"/>
      <c r="AC543" s="194"/>
      <c r="AD543" s="194"/>
      <c r="AE543" s="194"/>
      <c r="AF543" s="194"/>
      <c r="AG543" s="194"/>
      <c r="AH543" s="194"/>
      <c r="AI543" s="194"/>
      <c r="AJ543" s="194"/>
    </row>
    <row r="544" spans="1:36" ht="15.5" x14ac:dyDescent="0.35">
      <c r="A544" s="194"/>
      <c r="B544" s="194"/>
      <c r="C544" s="194"/>
      <c r="D544" s="194"/>
      <c r="E544" s="194"/>
      <c r="F544" s="194"/>
      <c r="G544" s="194"/>
      <c r="H544" s="194"/>
      <c r="I544" s="194"/>
      <c r="J544" s="194"/>
      <c r="K544" s="194"/>
      <c r="L544" s="194"/>
      <c r="M544" s="194"/>
      <c r="N544" s="194"/>
      <c r="O544" s="194"/>
      <c r="P544" s="194"/>
      <c r="Q544" s="194"/>
      <c r="R544" s="194"/>
      <c r="S544" s="194"/>
      <c r="T544" s="194"/>
      <c r="U544" s="194"/>
      <c r="V544" s="194"/>
      <c r="W544" s="194"/>
      <c r="X544" s="194"/>
      <c r="Y544" s="194"/>
      <c r="Z544" s="194"/>
      <c r="AA544" s="194"/>
      <c r="AB544" s="194"/>
      <c r="AC544" s="194"/>
      <c r="AD544" s="194"/>
      <c r="AE544" s="194"/>
      <c r="AF544" s="194"/>
      <c r="AG544" s="194"/>
      <c r="AH544" s="194"/>
      <c r="AI544" s="194"/>
      <c r="AJ544" s="194"/>
    </row>
    <row r="545" spans="1:36" ht="15.5" x14ac:dyDescent="0.35">
      <c r="A545" s="194"/>
      <c r="B545" s="194"/>
      <c r="C545" s="194"/>
      <c r="D545" s="194"/>
      <c r="E545" s="194"/>
      <c r="F545" s="194"/>
      <c r="G545" s="194"/>
      <c r="H545" s="194"/>
      <c r="I545" s="194"/>
      <c r="J545" s="194"/>
      <c r="K545" s="194"/>
      <c r="L545" s="194"/>
      <c r="M545" s="194"/>
      <c r="N545" s="194"/>
      <c r="O545" s="194"/>
      <c r="P545" s="194"/>
      <c r="Q545" s="194"/>
      <c r="R545" s="194"/>
      <c r="S545" s="194"/>
      <c r="T545" s="194"/>
      <c r="U545" s="194"/>
      <c r="V545" s="194"/>
      <c r="W545" s="194"/>
      <c r="X545" s="194"/>
      <c r="Y545" s="194"/>
      <c r="Z545" s="194"/>
      <c r="AA545" s="194"/>
      <c r="AB545" s="194"/>
      <c r="AC545" s="194"/>
      <c r="AD545" s="194"/>
      <c r="AE545" s="194"/>
      <c r="AF545" s="194"/>
      <c r="AG545" s="194"/>
      <c r="AH545" s="194"/>
      <c r="AI545" s="194"/>
      <c r="AJ545" s="194"/>
    </row>
    <row r="546" spans="1:36" ht="15.5" x14ac:dyDescent="0.35">
      <c r="A546" s="194"/>
      <c r="B546" s="194"/>
      <c r="C546" s="194"/>
      <c r="D546" s="194"/>
      <c r="E546" s="194"/>
      <c r="F546" s="194"/>
      <c r="G546" s="194"/>
      <c r="H546" s="194"/>
      <c r="I546" s="194"/>
      <c r="J546" s="194"/>
      <c r="K546" s="194"/>
      <c r="L546" s="194"/>
      <c r="M546" s="194"/>
      <c r="N546" s="194"/>
      <c r="O546" s="194"/>
      <c r="P546" s="194"/>
      <c r="Q546" s="194"/>
      <c r="R546" s="194"/>
      <c r="S546" s="194"/>
      <c r="T546" s="194"/>
      <c r="U546" s="194"/>
      <c r="V546" s="194"/>
      <c r="W546" s="194"/>
      <c r="X546" s="194"/>
      <c r="Y546" s="194"/>
      <c r="Z546" s="194"/>
      <c r="AA546" s="194"/>
      <c r="AB546" s="194"/>
      <c r="AC546" s="194"/>
      <c r="AD546" s="194"/>
      <c r="AE546" s="194"/>
      <c r="AF546" s="194"/>
      <c r="AG546" s="194"/>
      <c r="AH546" s="194"/>
      <c r="AI546" s="194"/>
      <c r="AJ546" s="194"/>
    </row>
    <row r="547" spans="1:36" ht="15.5" x14ac:dyDescent="0.35">
      <c r="A547" s="194"/>
      <c r="B547" s="194"/>
      <c r="C547" s="194"/>
      <c r="D547" s="194"/>
      <c r="E547" s="194"/>
      <c r="F547" s="194"/>
      <c r="G547" s="194"/>
      <c r="H547" s="194"/>
      <c r="I547" s="194"/>
      <c r="J547" s="194"/>
      <c r="K547" s="194"/>
      <c r="L547" s="194"/>
      <c r="M547" s="194"/>
      <c r="N547" s="194"/>
      <c r="O547" s="194"/>
      <c r="P547" s="194"/>
      <c r="Q547" s="194"/>
      <c r="R547" s="194"/>
      <c r="S547" s="194"/>
      <c r="T547" s="194"/>
      <c r="U547" s="194"/>
      <c r="V547" s="194"/>
      <c r="W547" s="194"/>
      <c r="X547" s="194"/>
      <c r="Y547" s="194"/>
      <c r="Z547" s="194"/>
      <c r="AA547" s="194"/>
      <c r="AB547" s="194"/>
      <c r="AC547" s="194"/>
      <c r="AD547" s="194"/>
      <c r="AE547" s="194"/>
      <c r="AF547" s="194"/>
      <c r="AG547" s="194"/>
      <c r="AH547" s="194"/>
      <c r="AI547" s="194"/>
      <c r="AJ547" s="194"/>
    </row>
    <row r="548" spans="1:36" ht="15.5" x14ac:dyDescent="0.35">
      <c r="A548" s="194"/>
      <c r="B548" s="194"/>
      <c r="C548" s="194"/>
      <c r="D548" s="194"/>
      <c r="E548" s="194"/>
      <c r="F548" s="194"/>
      <c r="G548" s="194"/>
      <c r="H548" s="194"/>
      <c r="I548" s="194"/>
      <c r="J548" s="194"/>
      <c r="K548" s="194"/>
      <c r="L548" s="194"/>
      <c r="M548" s="194"/>
      <c r="N548" s="194"/>
      <c r="O548" s="194"/>
      <c r="P548" s="194"/>
      <c r="Q548" s="194"/>
      <c r="R548" s="194"/>
      <c r="S548" s="194"/>
      <c r="T548" s="194"/>
      <c r="U548" s="194"/>
      <c r="V548" s="194"/>
      <c r="W548" s="194"/>
      <c r="X548" s="194"/>
      <c r="Y548" s="194"/>
      <c r="Z548" s="194"/>
      <c r="AA548" s="194"/>
      <c r="AB548" s="194"/>
      <c r="AC548" s="194"/>
      <c r="AD548" s="194"/>
      <c r="AE548" s="194"/>
      <c r="AF548" s="194"/>
      <c r="AG548" s="194"/>
      <c r="AH548" s="194"/>
      <c r="AI548" s="194"/>
      <c r="AJ548" s="194"/>
    </row>
    <row r="549" spans="1:36" ht="15.5" x14ac:dyDescent="0.35">
      <c r="A549" s="194"/>
      <c r="B549" s="194"/>
      <c r="C549" s="194"/>
      <c r="D549" s="194"/>
      <c r="E549" s="194"/>
      <c r="F549" s="194"/>
      <c r="G549" s="194"/>
      <c r="H549" s="194"/>
      <c r="I549" s="194"/>
      <c r="J549" s="194"/>
      <c r="K549" s="194"/>
      <c r="L549" s="194"/>
      <c r="M549" s="194"/>
      <c r="N549" s="194"/>
      <c r="O549" s="194"/>
      <c r="P549" s="194"/>
      <c r="Q549" s="194"/>
      <c r="R549" s="194"/>
      <c r="S549" s="194"/>
      <c r="T549" s="194"/>
      <c r="U549" s="194"/>
      <c r="V549" s="194"/>
      <c r="W549" s="194"/>
      <c r="X549" s="194"/>
      <c r="Y549" s="194"/>
      <c r="Z549" s="194"/>
      <c r="AA549" s="194"/>
      <c r="AB549" s="194"/>
      <c r="AC549" s="194"/>
      <c r="AD549" s="194"/>
      <c r="AE549" s="194"/>
      <c r="AF549" s="194"/>
      <c r="AG549" s="194"/>
      <c r="AH549" s="194"/>
      <c r="AI549" s="194"/>
      <c r="AJ549" s="194"/>
    </row>
    <row r="550" spans="1:36" ht="15.5" x14ac:dyDescent="0.35">
      <c r="A550" s="194"/>
      <c r="B550" s="194"/>
      <c r="C550" s="194"/>
      <c r="D550" s="194"/>
      <c r="E550" s="194"/>
      <c r="F550" s="194"/>
      <c r="G550" s="194"/>
      <c r="H550" s="194"/>
      <c r="I550" s="194"/>
      <c r="J550" s="194"/>
      <c r="K550" s="194"/>
      <c r="L550" s="194"/>
      <c r="M550" s="194"/>
      <c r="N550" s="194"/>
      <c r="O550" s="194"/>
      <c r="P550" s="194"/>
      <c r="Q550" s="194"/>
      <c r="R550" s="194"/>
      <c r="S550" s="194"/>
      <c r="T550" s="194"/>
      <c r="U550" s="194"/>
      <c r="V550" s="194"/>
      <c r="W550" s="194"/>
      <c r="X550" s="194"/>
      <c r="Y550" s="194"/>
      <c r="Z550" s="194"/>
      <c r="AA550" s="194"/>
      <c r="AB550" s="194"/>
      <c r="AC550" s="194"/>
      <c r="AD550" s="194"/>
      <c r="AE550" s="194"/>
      <c r="AF550" s="194"/>
      <c r="AG550" s="194"/>
      <c r="AH550" s="194"/>
      <c r="AI550" s="194"/>
      <c r="AJ550" s="194"/>
    </row>
    <row r="551" spans="1:36" ht="15.5" x14ac:dyDescent="0.35">
      <c r="A551" s="194"/>
      <c r="B551" s="194"/>
      <c r="C551" s="194"/>
      <c r="D551" s="194"/>
      <c r="E551" s="194"/>
      <c r="F551" s="194"/>
      <c r="G551" s="194"/>
      <c r="H551" s="194"/>
      <c r="I551" s="194"/>
      <c r="J551" s="194"/>
      <c r="K551" s="194"/>
      <c r="L551" s="194"/>
      <c r="M551" s="194"/>
      <c r="N551" s="194"/>
      <c r="O551" s="194"/>
      <c r="P551" s="194"/>
      <c r="Q551" s="194"/>
      <c r="R551" s="194"/>
      <c r="S551" s="194"/>
      <c r="T551" s="194"/>
      <c r="U551" s="194"/>
      <c r="V551" s="194"/>
      <c r="W551" s="194"/>
      <c r="X551" s="194"/>
      <c r="Y551" s="194"/>
      <c r="Z551" s="194"/>
      <c r="AA551" s="194"/>
      <c r="AB551" s="194"/>
      <c r="AC551" s="194"/>
      <c r="AD551" s="194"/>
      <c r="AE551" s="194"/>
      <c r="AF551" s="194"/>
      <c r="AG551" s="194"/>
      <c r="AH551" s="194"/>
      <c r="AI551" s="194"/>
      <c r="AJ551" s="194"/>
    </row>
    <row r="552" spans="1:36" ht="15.5" x14ac:dyDescent="0.35">
      <c r="A552" s="194"/>
      <c r="B552" s="194"/>
      <c r="C552" s="194"/>
      <c r="D552" s="194"/>
      <c r="E552" s="194"/>
      <c r="F552" s="194"/>
      <c r="G552" s="194"/>
      <c r="H552" s="194"/>
      <c r="I552" s="194"/>
      <c r="J552" s="194"/>
      <c r="K552" s="194"/>
      <c r="L552" s="194"/>
      <c r="M552" s="194"/>
      <c r="N552" s="194"/>
      <c r="O552" s="194"/>
      <c r="P552" s="194"/>
      <c r="Q552" s="194"/>
      <c r="R552" s="194"/>
      <c r="S552" s="194"/>
      <c r="T552" s="194"/>
      <c r="U552" s="194"/>
      <c r="V552" s="194"/>
      <c r="W552" s="194"/>
      <c r="X552" s="194"/>
      <c r="Y552" s="194"/>
      <c r="Z552" s="194"/>
      <c r="AA552" s="194"/>
      <c r="AB552" s="194"/>
      <c r="AC552" s="194"/>
      <c r="AD552" s="194"/>
      <c r="AE552" s="194"/>
      <c r="AF552" s="194"/>
      <c r="AG552" s="194"/>
      <c r="AH552" s="194"/>
      <c r="AI552" s="194"/>
      <c r="AJ552" s="194"/>
    </row>
    <row r="553" spans="1:36" ht="15.5" x14ac:dyDescent="0.35">
      <c r="A553" s="194"/>
      <c r="B553" s="194"/>
      <c r="C553" s="194"/>
      <c r="D553" s="194"/>
      <c r="E553" s="194"/>
      <c r="F553" s="194"/>
      <c r="G553" s="194"/>
      <c r="H553" s="194"/>
      <c r="I553" s="194"/>
      <c r="J553" s="194"/>
      <c r="K553" s="194"/>
      <c r="L553" s="194"/>
      <c r="M553" s="194"/>
      <c r="N553" s="194"/>
      <c r="O553" s="194"/>
      <c r="P553" s="194"/>
      <c r="Q553" s="194"/>
      <c r="R553" s="194"/>
      <c r="S553" s="194"/>
      <c r="T553" s="194"/>
      <c r="U553" s="194"/>
      <c r="V553" s="194"/>
      <c r="W553" s="194"/>
      <c r="X553" s="194"/>
      <c r="Y553" s="194"/>
      <c r="Z553" s="194"/>
      <c r="AA553" s="194"/>
      <c r="AB553" s="194"/>
      <c r="AC553" s="194"/>
      <c r="AD553" s="194"/>
      <c r="AE553" s="194"/>
      <c r="AF553" s="194"/>
      <c r="AG553" s="194"/>
      <c r="AH553" s="194"/>
      <c r="AI553" s="194"/>
      <c r="AJ553" s="194"/>
    </row>
    <row r="554" spans="1:36" ht="15.5" x14ac:dyDescent="0.35">
      <c r="A554" s="194"/>
      <c r="B554" s="194"/>
      <c r="C554" s="194"/>
      <c r="D554" s="194"/>
      <c r="E554" s="194"/>
      <c r="F554" s="194"/>
      <c r="G554" s="194"/>
      <c r="H554" s="194"/>
      <c r="I554" s="194"/>
      <c r="J554" s="194"/>
      <c r="K554" s="194"/>
      <c r="L554" s="194"/>
      <c r="M554" s="194"/>
      <c r="N554" s="194"/>
      <c r="O554" s="194"/>
      <c r="P554" s="194"/>
      <c r="Q554" s="194"/>
      <c r="R554" s="194"/>
      <c r="S554" s="194"/>
      <c r="T554" s="194"/>
      <c r="U554" s="194"/>
      <c r="V554" s="194"/>
      <c r="W554" s="194"/>
      <c r="X554" s="194"/>
      <c r="Y554" s="194"/>
      <c r="Z554" s="194"/>
      <c r="AA554" s="194"/>
      <c r="AB554" s="194"/>
      <c r="AC554" s="194"/>
      <c r="AD554" s="194"/>
      <c r="AE554" s="194"/>
      <c r="AF554" s="194"/>
      <c r="AG554" s="194"/>
      <c r="AH554" s="194"/>
      <c r="AI554" s="194"/>
      <c r="AJ554" s="194"/>
    </row>
    <row r="555" spans="1:36" ht="15.5" x14ac:dyDescent="0.35">
      <c r="A555" s="194"/>
      <c r="B555" s="194"/>
      <c r="C555" s="194"/>
      <c r="D555" s="194"/>
      <c r="E555" s="194"/>
      <c r="F555" s="194"/>
      <c r="G555" s="194"/>
      <c r="H555" s="194"/>
      <c r="I555" s="194"/>
      <c r="J555" s="194"/>
      <c r="K555" s="194"/>
      <c r="L555" s="194"/>
      <c r="M555" s="194"/>
      <c r="N555" s="194"/>
      <c r="O555" s="194"/>
      <c r="P555" s="194"/>
      <c r="Q555" s="194"/>
      <c r="R555" s="194"/>
      <c r="S555" s="194"/>
      <c r="T555" s="194"/>
      <c r="U555" s="194"/>
      <c r="V555" s="194"/>
      <c r="W555" s="194"/>
      <c r="X555" s="194"/>
      <c r="Y555" s="194"/>
      <c r="Z555" s="194"/>
      <c r="AA555" s="194"/>
      <c r="AB555" s="194"/>
      <c r="AC555" s="194"/>
      <c r="AD555" s="194"/>
      <c r="AE555" s="194"/>
      <c r="AF555" s="194"/>
      <c r="AG555" s="194"/>
      <c r="AH555" s="194"/>
      <c r="AI555" s="194"/>
      <c r="AJ555" s="194"/>
    </row>
    <row r="556" spans="1:36" ht="15.5" x14ac:dyDescent="0.35">
      <c r="A556" s="194"/>
      <c r="B556" s="194"/>
      <c r="C556" s="194"/>
      <c r="D556" s="194"/>
      <c r="E556" s="194"/>
      <c r="F556" s="194"/>
      <c r="G556" s="194"/>
      <c r="H556" s="194"/>
      <c r="I556" s="194"/>
      <c r="J556" s="194"/>
      <c r="K556" s="194"/>
      <c r="L556" s="194"/>
      <c r="M556" s="194"/>
      <c r="N556" s="194"/>
      <c r="O556" s="194"/>
      <c r="P556" s="194"/>
      <c r="Q556" s="194"/>
      <c r="R556" s="194"/>
      <c r="S556" s="194"/>
      <c r="T556" s="194"/>
      <c r="U556" s="194"/>
      <c r="V556" s="194"/>
      <c r="W556" s="194"/>
      <c r="X556" s="194"/>
      <c r="Y556" s="194"/>
      <c r="Z556" s="194"/>
      <c r="AA556" s="194"/>
      <c r="AB556" s="194"/>
      <c r="AC556" s="194"/>
      <c r="AD556" s="194"/>
      <c r="AE556" s="194"/>
      <c r="AF556" s="194"/>
      <c r="AG556" s="194"/>
      <c r="AH556" s="194"/>
      <c r="AI556" s="194"/>
      <c r="AJ556" s="194"/>
    </row>
    <row r="557" spans="1:36" ht="15.5" x14ac:dyDescent="0.35">
      <c r="A557" s="194"/>
      <c r="B557" s="194"/>
      <c r="C557" s="194"/>
      <c r="D557" s="194"/>
      <c r="E557" s="194"/>
      <c r="F557" s="194"/>
      <c r="G557" s="194"/>
      <c r="H557" s="194"/>
      <c r="I557" s="194"/>
      <c r="J557" s="194"/>
      <c r="K557" s="194"/>
      <c r="L557" s="194"/>
      <c r="M557" s="194"/>
      <c r="N557" s="194"/>
      <c r="O557" s="194"/>
      <c r="P557" s="194"/>
      <c r="Q557" s="194"/>
      <c r="R557" s="194"/>
      <c r="S557" s="194"/>
      <c r="T557" s="194"/>
      <c r="U557" s="194"/>
      <c r="V557" s="194"/>
      <c r="W557" s="194"/>
      <c r="X557" s="194"/>
      <c r="Y557" s="194"/>
      <c r="Z557" s="194"/>
      <c r="AA557" s="194"/>
      <c r="AB557" s="194"/>
      <c r="AC557" s="194"/>
      <c r="AD557" s="194"/>
      <c r="AE557" s="194"/>
      <c r="AF557" s="194"/>
      <c r="AG557" s="194"/>
      <c r="AH557" s="194"/>
      <c r="AI557" s="194"/>
      <c r="AJ557" s="194"/>
    </row>
    <row r="558" spans="1:36" ht="15.5" x14ac:dyDescent="0.35">
      <c r="A558" s="194"/>
      <c r="B558" s="194"/>
      <c r="C558" s="194"/>
      <c r="D558" s="194"/>
      <c r="E558" s="194"/>
      <c r="F558" s="194"/>
      <c r="G558" s="194"/>
      <c r="H558" s="194"/>
      <c r="I558" s="194"/>
      <c r="J558" s="194"/>
      <c r="K558" s="194"/>
      <c r="L558" s="194"/>
      <c r="M558" s="194"/>
      <c r="N558" s="194"/>
      <c r="O558" s="194"/>
      <c r="P558" s="194"/>
      <c r="Q558" s="194"/>
      <c r="R558" s="194"/>
      <c r="S558" s="194"/>
      <c r="T558" s="194"/>
      <c r="U558" s="194"/>
      <c r="V558" s="194"/>
      <c r="W558" s="194"/>
      <c r="X558" s="194"/>
      <c r="Y558" s="194"/>
      <c r="Z558" s="194"/>
      <c r="AA558" s="194"/>
      <c r="AB558" s="194"/>
      <c r="AC558" s="194"/>
      <c r="AD558" s="194"/>
      <c r="AE558" s="194"/>
      <c r="AF558" s="194"/>
      <c r="AG558" s="194"/>
      <c r="AH558" s="194"/>
      <c r="AI558" s="194"/>
      <c r="AJ558" s="194"/>
    </row>
    <row r="559" spans="1:36" ht="15.5" x14ac:dyDescent="0.35">
      <c r="A559" s="194"/>
      <c r="B559" s="194"/>
      <c r="C559" s="194"/>
      <c r="D559" s="194"/>
      <c r="E559" s="194"/>
      <c r="F559" s="194"/>
      <c r="G559" s="194"/>
      <c r="H559" s="194"/>
      <c r="I559" s="194"/>
      <c r="J559" s="194"/>
      <c r="K559" s="194"/>
      <c r="L559" s="194"/>
      <c r="M559" s="194"/>
      <c r="N559" s="194"/>
      <c r="O559" s="194"/>
      <c r="P559" s="194"/>
      <c r="Q559" s="194"/>
      <c r="R559" s="194"/>
      <c r="S559" s="194"/>
      <c r="T559" s="194"/>
      <c r="U559" s="194"/>
      <c r="V559" s="194"/>
      <c r="W559" s="194"/>
      <c r="X559" s="194"/>
      <c r="Y559" s="194"/>
      <c r="Z559" s="194"/>
      <c r="AA559" s="194"/>
      <c r="AB559" s="194"/>
      <c r="AC559" s="194"/>
      <c r="AD559" s="194"/>
      <c r="AE559" s="194"/>
      <c r="AF559" s="194"/>
      <c r="AG559" s="194"/>
      <c r="AH559" s="194"/>
      <c r="AI559" s="194"/>
      <c r="AJ559" s="194"/>
    </row>
    <row r="560" spans="1:36" ht="15.5" x14ac:dyDescent="0.35">
      <c r="A560" s="194"/>
      <c r="B560" s="194"/>
      <c r="C560" s="194"/>
      <c r="D560" s="194"/>
      <c r="E560" s="194"/>
      <c r="F560" s="194"/>
      <c r="G560" s="194"/>
      <c r="H560" s="194"/>
      <c r="I560" s="194"/>
      <c r="J560" s="194"/>
      <c r="K560" s="194"/>
      <c r="L560" s="194"/>
      <c r="M560" s="194"/>
      <c r="N560" s="194"/>
      <c r="O560" s="194"/>
      <c r="P560" s="194"/>
      <c r="Q560" s="194"/>
      <c r="R560" s="194"/>
      <c r="S560" s="194"/>
      <c r="T560" s="194"/>
      <c r="U560" s="194"/>
      <c r="V560" s="194"/>
      <c r="W560" s="194"/>
      <c r="X560" s="194"/>
      <c r="Y560" s="194"/>
      <c r="Z560" s="194"/>
      <c r="AA560" s="194"/>
      <c r="AB560" s="194"/>
      <c r="AC560" s="194"/>
      <c r="AD560" s="194"/>
      <c r="AE560" s="194"/>
      <c r="AF560" s="194"/>
      <c r="AG560" s="194"/>
      <c r="AH560" s="194"/>
      <c r="AI560" s="194"/>
      <c r="AJ560" s="194"/>
    </row>
    <row r="561" spans="1:36" ht="15.5" x14ac:dyDescent="0.35">
      <c r="A561" s="194"/>
      <c r="B561" s="194"/>
      <c r="C561" s="194"/>
      <c r="D561" s="194"/>
      <c r="E561" s="194"/>
      <c r="F561" s="194"/>
      <c r="G561" s="194"/>
      <c r="H561" s="194"/>
      <c r="I561" s="194"/>
      <c r="J561" s="194"/>
      <c r="K561" s="194"/>
      <c r="L561" s="194"/>
      <c r="M561" s="194"/>
      <c r="N561" s="194"/>
      <c r="O561" s="194"/>
      <c r="P561" s="194"/>
      <c r="Q561" s="194"/>
      <c r="R561" s="194"/>
      <c r="S561" s="194"/>
      <c r="T561" s="194"/>
      <c r="U561" s="194"/>
      <c r="V561" s="194"/>
      <c r="W561" s="194"/>
      <c r="X561" s="194"/>
      <c r="Y561" s="194"/>
      <c r="Z561" s="194"/>
      <c r="AA561" s="194"/>
      <c r="AB561" s="194"/>
      <c r="AC561" s="194"/>
      <c r="AD561" s="194"/>
      <c r="AE561" s="194"/>
      <c r="AF561" s="194"/>
      <c r="AG561" s="194"/>
      <c r="AH561" s="194"/>
      <c r="AI561" s="194"/>
      <c r="AJ561" s="194"/>
    </row>
    <row r="562" spans="1:36" ht="15.5" x14ac:dyDescent="0.35">
      <c r="A562" s="194"/>
      <c r="B562" s="194"/>
      <c r="C562" s="194"/>
      <c r="D562" s="194"/>
      <c r="E562" s="194"/>
      <c r="F562" s="194"/>
      <c r="G562" s="194"/>
      <c r="H562" s="194"/>
      <c r="I562" s="194"/>
      <c r="J562" s="194"/>
      <c r="K562" s="194"/>
      <c r="L562" s="194"/>
      <c r="M562" s="194"/>
      <c r="N562" s="194"/>
      <c r="O562" s="194"/>
      <c r="P562" s="194"/>
      <c r="Q562" s="194"/>
      <c r="R562" s="194"/>
      <c r="S562" s="194"/>
      <c r="T562" s="194"/>
      <c r="U562" s="194"/>
      <c r="V562" s="194"/>
      <c r="W562" s="194"/>
      <c r="X562" s="194"/>
      <c r="Y562" s="194"/>
      <c r="Z562" s="194"/>
      <c r="AA562" s="194"/>
      <c r="AB562" s="194"/>
      <c r="AC562" s="194"/>
      <c r="AD562" s="194"/>
      <c r="AE562" s="194"/>
      <c r="AF562" s="194"/>
      <c r="AG562" s="194"/>
      <c r="AH562" s="194"/>
      <c r="AI562" s="194"/>
      <c r="AJ562" s="194"/>
    </row>
    <row r="563" spans="1:36" ht="15.5" x14ac:dyDescent="0.35">
      <c r="A563" s="194"/>
      <c r="B563" s="194"/>
      <c r="C563" s="194"/>
      <c r="D563" s="194"/>
      <c r="E563" s="194"/>
      <c r="F563" s="194"/>
      <c r="G563" s="194"/>
      <c r="H563" s="194"/>
      <c r="I563" s="194"/>
      <c r="J563" s="194"/>
      <c r="K563" s="194"/>
      <c r="L563" s="194"/>
      <c r="M563" s="194"/>
      <c r="N563" s="194"/>
      <c r="O563" s="194"/>
      <c r="P563" s="194"/>
      <c r="Q563" s="194"/>
      <c r="R563" s="194"/>
      <c r="S563" s="194"/>
      <c r="T563" s="194"/>
      <c r="U563" s="194"/>
      <c r="V563" s="194"/>
      <c r="W563" s="194"/>
      <c r="X563" s="194"/>
      <c r="Y563" s="194"/>
      <c r="Z563" s="194"/>
      <c r="AA563" s="194"/>
      <c r="AB563" s="194"/>
      <c r="AC563" s="194"/>
      <c r="AD563" s="194"/>
      <c r="AE563" s="194"/>
      <c r="AF563" s="194"/>
      <c r="AG563" s="194"/>
      <c r="AH563" s="194"/>
      <c r="AI563" s="194"/>
      <c r="AJ563" s="194"/>
    </row>
    <row r="564" spans="1:36" ht="15.5" x14ac:dyDescent="0.35">
      <c r="A564" s="194"/>
      <c r="B564" s="194"/>
      <c r="C564" s="194"/>
      <c r="D564" s="194"/>
      <c r="E564" s="194"/>
      <c r="F564" s="194"/>
      <c r="G564" s="194"/>
      <c r="H564" s="194"/>
      <c r="I564" s="194"/>
      <c r="J564" s="194"/>
      <c r="K564" s="194"/>
      <c r="L564" s="194"/>
      <c r="M564" s="194"/>
      <c r="N564" s="194"/>
      <c r="O564" s="194"/>
      <c r="P564" s="194"/>
      <c r="Q564" s="194"/>
      <c r="R564" s="194"/>
      <c r="S564" s="194"/>
      <c r="T564" s="194"/>
      <c r="U564" s="194"/>
      <c r="V564" s="194"/>
      <c r="W564" s="194"/>
      <c r="X564" s="194"/>
      <c r="Y564" s="194"/>
      <c r="Z564" s="194"/>
      <c r="AA564" s="194"/>
      <c r="AB564" s="194"/>
      <c r="AC564" s="194"/>
      <c r="AD564" s="194"/>
      <c r="AE564" s="194"/>
      <c r="AF564" s="194"/>
      <c r="AG564" s="194"/>
      <c r="AH564" s="194"/>
      <c r="AI564" s="194"/>
      <c r="AJ564" s="194"/>
    </row>
    <row r="565" spans="1:36" ht="15.5" x14ac:dyDescent="0.35">
      <c r="A565" s="194"/>
      <c r="B565" s="194"/>
      <c r="C565" s="194"/>
      <c r="D565" s="194"/>
      <c r="E565" s="194"/>
      <c r="F565" s="194"/>
      <c r="G565" s="194"/>
      <c r="H565" s="194"/>
      <c r="I565" s="194"/>
      <c r="J565" s="194"/>
      <c r="K565" s="194"/>
      <c r="L565" s="194"/>
      <c r="M565" s="194"/>
      <c r="N565" s="194"/>
      <c r="O565" s="194"/>
      <c r="P565" s="194"/>
      <c r="Q565" s="194"/>
      <c r="R565" s="194"/>
      <c r="S565" s="194"/>
      <c r="T565" s="194"/>
      <c r="U565" s="194"/>
      <c r="V565" s="194"/>
      <c r="W565" s="194"/>
      <c r="X565" s="194"/>
      <c r="Y565" s="194"/>
      <c r="Z565" s="194"/>
      <c r="AA565" s="194"/>
      <c r="AB565" s="194"/>
      <c r="AC565" s="194"/>
      <c r="AD565" s="194"/>
      <c r="AE565" s="194"/>
      <c r="AF565" s="194"/>
      <c r="AG565" s="194"/>
      <c r="AH565" s="194"/>
      <c r="AI565" s="194"/>
      <c r="AJ565" s="194"/>
    </row>
    <row r="566" spans="1:36" ht="15.5" x14ac:dyDescent="0.35">
      <c r="A566" s="194"/>
      <c r="B566" s="194"/>
      <c r="C566" s="194"/>
      <c r="D566" s="194"/>
      <c r="E566" s="194"/>
      <c r="F566" s="194"/>
      <c r="G566" s="194"/>
      <c r="H566" s="194"/>
      <c r="I566" s="194"/>
      <c r="J566" s="194"/>
      <c r="K566" s="194"/>
      <c r="L566" s="194"/>
      <c r="M566" s="194"/>
      <c r="N566" s="194"/>
      <c r="O566" s="194"/>
      <c r="P566" s="194"/>
      <c r="Q566" s="194"/>
      <c r="R566" s="194"/>
      <c r="S566" s="194"/>
      <c r="T566" s="194"/>
      <c r="U566" s="194"/>
      <c r="V566" s="194"/>
      <c r="W566" s="194"/>
      <c r="X566" s="194"/>
      <c r="Y566" s="194"/>
      <c r="Z566" s="194"/>
      <c r="AA566" s="194"/>
      <c r="AB566" s="194"/>
      <c r="AC566" s="194"/>
      <c r="AD566" s="194"/>
      <c r="AE566" s="194"/>
      <c r="AF566" s="194"/>
      <c r="AG566" s="194"/>
      <c r="AH566" s="194"/>
      <c r="AI566" s="194"/>
      <c r="AJ566" s="194"/>
    </row>
    <row r="567" spans="1:36" ht="15.5" x14ac:dyDescent="0.35">
      <c r="A567" s="194"/>
      <c r="B567" s="194"/>
      <c r="C567" s="194"/>
      <c r="D567" s="194"/>
      <c r="E567" s="194"/>
      <c r="F567" s="194"/>
      <c r="G567" s="194"/>
      <c r="H567" s="194"/>
      <c r="I567" s="194"/>
      <c r="J567" s="194"/>
      <c r="K567" s="194"/>
      <c r="L567" s="194"/>
      <c r="M567" s="194"/>
      <c r="N567" s="194"/>
      <c r="O567" s="194"/>
      <c r="P567" s="194"/>
      <c r="Q567" s="194"/>
      <c r="R567" s="194"/>
      <c r="S567" s="194"/>
      <c r="T567" s="194"/>
      <c r="U567" s="194"/>
      <c r="V567" s="194"/>
      <c r="W567" s="194"/>
      <c r="X567" s="194"/>
      <c r="Y567" s="194"/>
      <c r="Z567" s="194"/>
      <c r="AA567" s="194"/>
      <c r="AB567" s="194"/>
      <c r="AC567" s="194"/>
      <c r="AD567" s="194"/>
      <c r="AE567" s="194"/>
      <c r="AF567" s="194"/>
      <c r="AG567" s="194"/>
      <c r="AH567" s="194"/>
      <c r="AI567" s="194"/>
      <c r="AJ567" s="194"/>
    </row>
    <row r="568" spans="1:36" ht="15.5" x14ac:dyDescent="0.35">
      <c r="A568" s="194"/>
      <c r="B568" s="194"/>
      <c r="C568" s="194"/>
      <c r="D568" s="194"/>
      <c r="E568" s="194"/>
      <c r="F568" s="194"/>
      <c r="G568" s="194"/>
      <c r="H568" s="194"/>
      <c r="I568" s="194"/>
      <c r="J568" s="194"/>
      <c r="K568" s="194"/>
      <c r="L568" s="194"/>
      <c r="M568" s="194"/>
      <c r="N568" s="194"/>
      <c r="O568" s="194"/>
      <c r="P568" s="194"/>
      <c r="Q568" s="194"/>
      <c r="R568" s="194"/>
      <c r="S568" s="194"/>
      <c r="T568" s="194"/>
      <c r="U568" s="194"/>
      <c r="V568" s="194"/>
      <c r="W568" s="194"/>
      <c r="X568" s="194"/>
      <c r="Y568" s="194"/>
      <c r="Z568" s="194"/>
      <c r="AA568" s="194"/>
      <c r="AB568" s="194"/>
      <c r="AC568" s="194"/>
      <c r="AD568" s="194"/>
      <c r="AE568" s="194"/>
      <c r="AF568" s="194"/>
      <c r="AG568" s="194"/>
      <c r="AH568" s="194"/>
      <c r="AI568" s="194"/>
      <c r="AJ568" s="194"/>
    </row>
    <row r="569" spans="1:36" ht="15.5" x14ac:dyDescent="0.35">
      <c r="A569" s="194"/>
      <c r="B569" s="194"/>
      <c r="C569" s="194"/>
      <c r="D569" s="194"/>
      <c r="E569" s="194"/>
      <c r="F569" s="194"/>
      <c r="G569" s="194"/>
      <c r="H569" s="194"/>
      <c r="I569" s="194"/>
      <c r="J569" s="194"/>
      <c r="K569" s="194"/>
      <c r="L569" s="194"/>
      <c r="M569" s="194"/>
      <c r="N569" s="194"/>
      <c r="O569" s="194"/>
      <c r="P569" s="194"/>
      <c r="Q569" s="194"/>
      <c r="R569" s="194"/>
      <c r="S569" s="194"/>
      <c r="T569" s="194"/>
      <c r="U569" s="194"/>
      <c r="V569" s="194"/>
      <c r="W569" s="194"/>
      <c r="X569" s="194"/>
      <c r="Y569" s="194"/>
      <c r="Z569" s="194"/>
      <c r="AA569" s="194"/>
      <c r="AB569" s="194"/>
      <c r="AC569" s="194"/>
      <c r="AD569" s="194"/>
      <c r="AE569" s="194"/>
      <c r="AF569" s="194"/>
      <c r="AG569" s="194"/>
      <c r="AH569" s="194"/>
      <c r="AI569" s="194"/>
      <c r="AJ569" s="194"/>
    </row>
    <row r="570" spans="1:36" ht="15.5" x14ac:dyDescent="0.35">
      <c r="A570" s="194"/>
      <c r="B570" s="194"/>
      <c r="C570" s="194"/>
      <c r="D570" s="194"/>
      <c r="E570" s="194"/>
      <c r="F570" s="194"/>
      <c r="G570" s="194"/>
      <c r="H570" s="194"/>
      <c r="I570" s="194"/>
      <c r="J570" s="194"/>
      <c r="K570" s="194"/>
      <c r="L570" s="194"/>
      <c r="M570" s="194"/>
      <c r="N570" s="194"/>
      <c r="O570" s="194"/>
      <c r="P570" s="194"/>
      <c r="Q570" s="194"/>
      <c r="R570" s="194"/>
      <c r="S570" s="194"/>
      <c r="T570" s="194"/>
      <c r="U570" s="194"/>
      <c r="V570" s="194"/>
      <c r="W570" s="194"/>
      <c r="X570" s="194"/>
      <c r="Y570" s="194"/>
      <c r="Z570" s="194"/>
      <c r="AA570" s="194"/>
      <c r="AB570" s="194"/>
      <c r="AC570" s="194"/>
      <c r="AD570" s="194"/>
      <c r="AE570" s="194"/>
      <c r="AF570" s="194"/>
      <c r="AG570" s="194"/>
      <c r="AH570" s="194"/>
      <c r="AI570" s="194"/>
      <c r="AJ570" s="194"/>
    </row>
    <row r="571" spans="1:36" ht="15.5" x14ac:dyDescent="0.35">
      <c r="A571" s="194"/>
      <c r="B571" s="194"/>
      <c r="C571" s="194"/>
      <c r="D571" s="194"/>
      <c r="E571" s="194"/>
      <c r="F571" s="194"/>
      <c r="G571" s="194"/>
      <c r="H571" s="194"/>
      <c r="I571" s="194"/>
      <c r="J571" s="194"/>
      <c r="K571" s="194"/>
      <c r="L571" s="194"/>
      <c r="M571" s="194"/>
      <c r="N571" s="194"/>
      <c r="O571" s="194"/>
      <c r="P571" s="194"/>
      <c r="Q571" s="194"/>
      <c r="R571" s="194"/>
      <c r="S571" s="194"/>
      <c r="T571" s="194"/>
      <c r="U571" s="194"/>
      <c r="V571" s="194"/>
      <c r="W571" s="194"/>
      <c r="X571" s="194"/>
      <c r="Y571" s="194"/>
      <c r="Z571" s="194"/>
      <c r="AA571" s="194"/>
      <c r="AB571" s="194"/>
      <c r="AC571" s="194"/>
      <c r="AD571" s="194"/>
      <c r="AE571" s="194"/>
      <c r="AF571" s="194"/>
      <c r="AG571" s="194"/>
      <c r="AH571" s="194"/>
      <c r="AI571" s="194"/>
      <c r="AJ571" s="194"/>
    </row>
    <row r="572" spans="1:36" ht="15.5" x14ac:dyDescent="0.35">
      <c r="A572" s="194"/>
      <c r="B572" s="194"/>
      <c r="C572" s="194"/>
      <c r="D572" s="194"/>
      <c r="E572" s="194"/>
      <c r="F572" s="194"/>
      <c r="G572" s="194"/>
      <c r="H572" s="194"/>
      <c r="I572" s="194"/>
      <c r="J572" s="194"/>
      <c r="K572" s="194"/>
      <c r="L572" s="194"/>
      <c r="M572" s="194"/>
      <c r="N572" s="194"/>
      <c r="O572" s="194"/>
      <c r="P572" s="194"/>
      <c r="Q572" s="194"/>
      <c r="R572" s="194"/>
      <c r="S572" s="194"/>
      <c r="T572" s="194"/>
      <c r="U572" s="194"/>
      <c r="V572" s="194"/>
      <c r="W572" s="194"/>
      <c r="X572" s="194"/>
      <c r="Y572" s="194"/>
      <c r="Z572" s="194"/>
      <c r="AA572" s="194"/>
      <c r="AB572" s="194"/>
      <c r="AC572" s="194"/>
      <c r="AD572" s="194"/>
      <c r="AE572" s="194"/>
      <c r="AF572" s="194"/>
      <c r="AG572" s="194"/>
      <c r="AH572" s="194"/>
      <c r="AI572" s="194"/>
      <c r="AJ572" s="194"/>
    </row>
    <row r="573" spans="1:36" ht="15.5" x14ac:dyDescent="0.35">
      <c r="A573" s="194"/>
      <c r="B573" s="194"/>
      <c r="C573" s="194"/>
      <c r="D573" s="194"/>
      <c r="E573" s="194"/>
      <c r="F573" s="194"/>
      <c r="G573" s="194"/>
      <c r="H573" s="194"/>
      <c r="I573" s="194"/>
      <c r="J573" s="194"/>
      <c r="K573" s="194"/>
      <c r="L573" s="194"/>
      <c r="M573" s="194"/>
      <c r="N573" s="194"/>
      <c r="O573" s="194"/>
      <c r="P573" s="194"/>
      <c r="Q573" s="194"/>
      <c r="R573" s="194"/>
      <c r="S573" s="194"/>
      <c r="T573" s="194"/>
      <c r="U573" s="194"/>
      <c r="V573" s="194"/>
      <c r="W573" s="194"/>
      <c r="X573" s="194"/>
      <c r="Y573" s="194"/>
      <c r="Z573" s="194"/>
      <c r="AA573" s="194"/>
      <c r="AB573" s="194"/>
      <c r="AC573" s="194"/>
      <c r="AD573" s="194"/>
      <c r="AE573" s="194"/>
      <c r="AF573" s="194"/>
      <c r="AG573" s="194"/>
      <c r="AH573" s="194"/>
      <c r="AI573" s="194"/>
      <c r="AJ573" s="194"/>
    </row>
    <row r="574" spans="1:36" ht="15.5" x14ac:dyDescent="0.35">
      <c r="A574" s="194"/>
      <c r="B574" s="194"/>
      <c r="C574" s="194"/>
      <c r="D574" s="194"/>
      <c r="E574" s="194"/>
      <c r="F574" s="194"/>
      <c r="G574" s="194"/>
      <c r="H574" s="194"/>
      <c r="I574" s="194"/>
      <c r="J574" s="194"/>
      <c r="K574" s="194"/>
      <c r="L574" s="194"/>
      <c r="M574" s="194"/>
      <c r="N574" s="194"/>
      <c r="O574" s="194"/>
      <c r="P574" s="194"/>
      <c r="Q574" s="194"/>
      <c r="R574" s="194"/>
      <c r="S574" s="194"/>
      <c r="T574" s="194"/>
      <c r="U574" s="194"/>
      <c r="V574" s="194"/>
      <c r="W574" s="194"/>
      <c r="X574" s="194"/>
      <c r="Y574" s="194"/>
      <c r="Z574" s="194"/>
      <c r="AA574" s="194"/>
      <c r="AB574" s="194"/>
      <c r="AC574" s="194"/>
      <c r="AD574" s="194"/>
      <c r="AE574" s="194"/>
      <c r="AF574" s="194"/>
      <c r="AG574" s="194"/>
      <c r="AH574" s="194"/>
      <c r="AI574" s="194"/>
      <c r="AJ574" s="194"/>
    </row>
    <row r="575" spans="1:36" ht="15.5" x14ac:dyDescent="0.35">
      <c r="A575" s="194"/>
      <c r="B575" s="194"/>
      <c r="C575" s="194"/>
      <c r="D575" s="194"/>
      <c r="E575" s="194"/>
      <c r="F575" s="194"/>
      <c r="G575" s="194"/>
      <c r="H575" s="194"/>
      <c r="I575" s="194"/>
      <c r="J575" s="194"/>
      <c r="K575" s="194"/>
      <c r="L575" s="194"/>
      <c r="M575" s="194"/>
      <c r="N575" s="194"/>
      <c r="O575" s="194"/>
      <c r="P575" s="194"/>
      <c r="Q575" s="194"/>
      <c r="R575" s="194"/>
      <c r="S575" s="194"/>
      <c r="T575" s="194"/>
      <c r="U575" s="194"/>
      <c r="V575" s="194"/>
      <c r="W575" s="194"/>
      <c r="X575" s="194"/>
      <c r="Y575" s="194"/>
      <c r="Z575" s="194"/>
      <c r="AA575" s="194"/>
      <c r="AB575" s="194"/>
      <c r="AC575" s="194"/>
      <c r="AD575" s="194"/>
      <c r="AE575" s="194"/>
      <c r="AF575" s="194"/>
      <c r="AG575" s="194"/>
      <c r="AH575" s="194"/>
      <c r="AI575" s="194"/>
      <c r="AJ575" s="194"/>
    </row>
    <row r="576" spans="1:36" ht="15.5" x14ac:dyDescent="0.35">
      <c r="A576" s="194"/>
      <c r="B576" s="194"/>
      <c r="C576" s="194"/>
      <c r="D576" s="194"/>
      <c r="E576" s="194"/>
      <c r="F576" s="194"/>
      <c r="G576" s="194"/>
      <c r="H576" s="194"/>
      <c r="I576" s="194"/>
      <c r="J576" s="194"/>
      <c r="K576" s="194"/>
      <c r="L576" s="194"/>
      <c r="M576" s="194"/>
      <c r="N576" s="194"/>
      <c r="O576" s="194"/>
      <c r="P576" s="194"/>
      <c r="Q576" s="194"/>
      <c r="R576" s="194"/>
      <c r="S576" s="194"/>
      <c r="T576" s="194"/>
      <c r="U576" s="194"/>
      <c r="V576" s="194"/>
      <c r="W576" s="194"/>
      <c r="X576" s="194"/>
      <c r="Y576" s="194"/>
      <c r="Z576" s="194"/>
      <c r="AA576" s="194"/>
      <c r="AB576" s="194"/>
      <c r="AC576" s="194"/>
      <c r="AD576" s="194"/>
      <c r="AE576" s="194"/>
      <c r="AF576" s="194"/>
      <c r="AG576" s="194"/>
      <c r="AH576" s="194"/>
      <c r="AI576" s="194"/>
      <c r="AJ576" s="194"/>
    </row>
    <row r="577" spans="1:36" ht="15.5" x14ac:dyDescent="0.35">
      <c r="A577" s="194"/>
      <c r="B577" s="194"/>
      <c r="C577" s="194"/>
      <c r="D577" s="194"/>
      <c r="E577" s="194"/>
      <c r="F577" s="194"/>
      <c r="G577" s="194"/>
      <c r="H577" s="194"/>
      <c r="I577" s="194"/>
      <c r="J577" s="194"/>
      <c r="K577" s="194"/>
      <c r="L577" s="194"/>
      <c r="M577" s="194"/>
      <c r="N577" s="194"/>
      <c r="O577" s="194"/>
      <c r="P577" s="194"/>
      <c r="Q577" s="194"/>
      <c r="R577" s="194"/>
      <c r="S577" s="194"/>
      <c r="T577" s="194"/>
      <c r="U577" s="194"/>
      <c r="V577" s="194"/>
      <c r="W577" s="194"/>
      <c r="X577" s="194"/>
      <c r="Y577" s="194"/>
      <c r="Z577" s="194"/>
      <c r="AA577" s="194"/>
      <c r="AB577" s="194"/>
      <c r="AC577" s="194"/>
      <c r="AD577" s="194"/>
      <c r="AE577" s="194"/>
      <c r="AF577" s="194"/>
      <c r="AG577" s="194"/>
      <c r="AH577" s="194"/>
      <c r="AI577" s="194"/>
      <c r="AJ577" s="194"/>
    </row>
    <row r="578" spans="1:36" ht="15.5" x14ac:dyDescent="0.35">
      <c r="A578" s="194"/>
      <c r="B578" s="194"/>
      <c r="C578" s="194"/>
      <c r="D578" s="194"/>
      <c r="E578" s="194"/>
      <c r="F578" s="194"/>
      <c r="G578" s="194"/>
      <c r="H578" s="194"/>
      <c r="I578" s="194"/>
      <c r="J578" s="194"/>
      <c r="K578" s="194"/>
      <c r="L578" s="194"/>
      <c r="M578" s="194"/>
      <c r="N578" s="194"/>
      <c r="O578" s="194"/>
      <c r="P578" s="194"/>
      <c r="Q578" s="194"/>
      <c r="R578" s="194"/>
      <c r="S578" s="194"/>
      <c r="T578" s="194"/>
      <c r="U578" s="194"/>
      <c r="V578" s="194"/>
      <c r="W578" s="194"/>
      <c r="X578" s="194"/>
      <c r="Y578" s="194"/>
      <c r="Z578" s="194"/>
      <c r="AA578" s="194"/>
      <c r="AB578" s="194"/>
      <c r="AC578" s="194"/>
      <c r="AD578" s="194"/>
      <c r="AE578" s="194"/>
      <c r="AF578" s="194"/>
      <c r="AG578" s="194"/>
      <c r="AH578" s="194"/>
      <c r="AI578" s="194"/>
      <c r="AJ578" s="194"/>
    </row>
    <row r="579" spans="1:36" ht="15.5" x14ac:dyDescent="0.35">
      <c r="A579" s="194"/>
      <c r="B579" s="194"/>
      <c r="C579" s="194"/>
      <c r="D579" s="194"/>
      <c r="E579" s="194"/>
      <c r="F579" s="194"/>
      <c r="G579" s="194"/>
      <c r="H579" s="194"/>
      <c r="I579" s="194"/>
      <c r="J579" s="194"/>
      <c r="K579" s="194"/>
      <c r="L579" s="194"/>
      <c r="M579" s="194"/>
      <c r="N579" s="194"/>
      <c r="O579" s="194"/>
      <c r="P579" s="194"/>
      <c r="Q579" s="194"/>
      <c r="R579" s="194"/>
      <c r="S579" s="194"/>
      <c r="T579" s="194"/>
      <c r="U579" s="194"/>
      <c r="V579" s="194"/>
      <c r="W579" s="194"/>
      <c r="X579" s="194"/>
      <c r="Y579" s="194"/>
      <c r="Z579" s="194"/>
      <c r="AA579" s="194"/>
      <c r="AB579" s="194"/>
      <c r="AC579" s="194"/>
      <c r="AD579" s="194"/>
      <c r="AE579" s="194"/>
      <c r="AF579" s="194"/>
      <c r="AG579" s="194"/>
      <c r="AH579" s="194"/>
      <c r="AI579" s="194"/>
      <c r="AJ579" s="194"/>
    </row>
    <row r="580" spans="1:36" ht="15.5" x14ac:dyDescent="0.35">
      <c r="A580" s="194"/>
      <c r="B580" s="194"/>
      <c r="C580" s="194"/>
      <c r="D580" s="194"/>
      <c r="E580" s="194"/>
      <c r="F580" s="194"/>
      <c r="G580" s="194"/>
      <c r="H580" s="194"/>
      <c r="I580" s="194"/>
      <c r="J580" s="194"/>
      <c r="K580" s="194"/>
      <c r="L580" s="194"/>
      <c r="M580" s="194"/>
      <c r="N580" s="194"/>
      <c r="O580" s="194"/>
      <c r="P580" s="194"/>
      <c r="Q580" s="194"/>
      <c r="R580" s="194"/>
      <c r="S580" s="194"/>
      <c r="T580" s="194"/>
      <c r="U580" s="194"/>
      <c r="V580" s="194"/>
      <c r="W580" s="194"/>
      <c r="X580" s="194"/>
      <c r="Y580" s="194"/>
      <c r="Z580" s="194"/>
      <c r="AA580" s="194"/>
      <c r="AB580" s="194"/>
      <c r="AC580" s="194"/>
      <c r="AD580" s="194"/>
      <c r="AE580" s="194"/>
      <c r="AF580" s="194"/>
      <c r="AG580" s="194"/>
      <c r="AH580" s="194"/>
      <c r="AI580" s="194"/>
      <c r="AJ580" s="194"/>
    </row>
    <row r="581" spans="1:36" ht="15.5" x14ac:dyDescent="0.35">
      <c r="A581" s="194"/>
      <c r="B581" s="194"/>
      <c r="C581" s="194"/>
      <c r="D581" s="194"/>
      <c r="E581" s="194"/>
      <c r="F581" s="194"/>
      <c r="G581" s="194"/>
      <c r="H581" s="194"/>
      <c r="I581" s="194"/>
      <c r="J581" s="194"/>
      <c r="K581" s="194"/>
      <c r="L581" s="194"/>
      <c r="M581" s="194"/>
      <c r="N581" s="194"/>
      <c r="O581" s="194"/>
      <c r="P581" s="194"/>
      <c r="Q581" s="194"/>
      <c r="R581" s="194"/>
      <c r="S581" s="194"/>
      <c r="T581" s="194"/>
      <c r="U581" s="194"/>
      <c r="V581" s="194"/>
      <c r="W581" s="194"/>
      <c r="X581" s="194"/>
      <c r="Y581" s="194"/>
      <c r="Z581" s="194"/>
      <c r="AA581" s="194"/>
      <c r="AB581" s="194"/>
      <c r="AC581" s="194"/>
      <c r="AD581" s="194"/>
      <c r="AE581" s="194"/>
      <c r="AF581" s="194"/>
      <c r="AG581" s="194"/>
      <c r="AH581" s="194"/>
      <c r="AI581" s="194"/>
      <c r="AJ581" s="194"/>
    </row>
    <row r="582" spans="1:36" ht="15.5" x14ac:dyDescent="0.35">
      <c r="A582" s="194"/>
      <c r="B582" s="194"/>
      <c r="C582" s="194"/>
      <c r="D582" s="194"/>
      <c r="E582" s="194"/>
      <c r="F582" s="194"/>
      <c r="G582" s="194"/>
      <c r="H582" s="194"/>
      <c r="I582" s="194"/>
      <c r="J582" s="194"/>
      <c r="K582" s="194"/>
      <c r="L582" s="194"/>
      <c r="M582" s="194"/>
      <c r="N582" s="194"/>
      <c r="O582" s="194"/>
      <c r="P582" s="194"/>
      <c r="Q582" s="194"/>
      <c r="R582" s="194"/>
      <c r="S582" s="194"/>
      <c r="T582" s="194"/>
      <c r="U582" s="194"/>
      <c r="V582" s="194"/>
      <c r="W582" s="194"/>
      <c r="X582" s="194"/>
      <c r="Y582" s="194"/>
      <c r="Z582" s="194"/>
      <c r="AA582" s="194"/>
      <c r="AB582" s="194"/>
      <c r="AC582" s="194"/>
      <c r="AD582" s="194"/>
      <c r="AE582" s="194"/>
      <c r="AF582" s="194"/>
      <c r="AG582" s="194"/>
      <c r="AH582" s="194"/>
      <c r="AI582" s="194"/>
      <c r="AJ582" s="194"/>
    </row>
    <row r="583" spans="1:36" ht="15.5" x14ac:dyDescent="0.35">
      <c r="A583" s="194"/>
      <c r="B583" s="194"/>
      <c r="C583" s="194"/>
      <c r="D583" s="194"/>
      <c r="E583" s="194"/>
      <c r="F583" s="194"/>
      <c r="G583" s="194"/>
      <c r="H583" s="194"/>
      <c r="I583" s="194"/>
      <c r="J583" s="194"/>
      <c r="K583" s="194"/>
      <c r="L583" s="194"/>
      <c r="M583" s="194"/>
      <c r="N583" s="194"/>
      <c r="O583" s="194"/>
      <c r="P583" s="194"/>
      <c r="Q583" s="194"/>
      <c r="R583" s="194"/>
      <c r="S583" s="194"/>
      <c r="T583" s="194"/>
      <c r="U583" s="194"/>
      <c r="V583" s="194"/>
      <c r="W583" s="194"/>
      <c r="X583" s="194"/>
      <c r="Y583" s="194"/>
      <c r="Z583" s="194"/>
      <c r="AA583" s="194"/>
      <c r="AB583" s="194"/>
      <c r="AC583" s="194"/>
      <c r="AD583" s="194"/>
      <c r="AE583" s="194"/>
      <c r="AF583" s="194"/>
      <c r="AG583" s="194"/>
      <c r="AH583" s="194"/>
      <c r="AI583" s="194"/>
      <c r="AJ583" s="194"/>
    </row>
    <row r="584" spans="1:36" ht="15.5" x14ac:dyDescent="0.35">
      <c r="A584" s="194"/>
      <c r="B584" s="194"/>
      <c r="C584" s="194"/>
      <c r="D584" s="194"/>
      <c r="E584" s="194"/>
      <c r="F584" s="194"/>
      <c r="G584" s="194"/>
      <c r="H584" s="194"/>
      <c r="I584" s="194"/>
      <c r="J584" s="194"/>
      <c r="K584" s="194"/>
      <c r="L584" s="194"/>
      <c r="M584" s="194"/>
      <c r="N584" s="194"/>
      <c r="O584" s="194"/>
      <c r="P584" s="194"/>
      <c r="Q584" s="194"/>
      <c r="R584" s="194"/>
      <c r="S584" s="194"/>
      <c r="T584" s="194"/>
      <c r="U584" s="194"/>
      <c r="V584" s="194"/>
      <c r="W584" s="194"/>
      <c r="X584" s="194"/>
      <c r="Y584" s="194"/>
      <c r="Z584" s="194"/>
      <c r="AA584" s="194"/>
      <c r="AB584" s="194"/>
      <c r="AC584" s="194"/>
      <c r="AD584" s="194"/>
      <c r="AE584" s="194"/>
      <c r="AF584" s="194"/>
      <c r="AG584" s="194"/>
      <c r="AH584" s="194"/>
      <c r="AI584" s="194"/>
      <c r="AJ584" s="194"/>
    </row>
    <row r="585" spans="1:36" ht="15.5" x14ac:dyDescent="0.35">
      <c r="A585" s="194"/>
      <c r="B585" s="194"/>
      <c r="C585" s="194"/>
      <c r="D585" s="194"/>
      <c r="E585" s="194"/>
      <c r="F585" s="194"/>
      <c r="G585" s="194"/>
      <c r="H585" s="194"/>
      <c r="I585" s="194"/>
      <c r="J585" s="194"/>
      <c r="K585" s="194"/>
      <c r="L585" s="194"/>
      <c r="M585" s="194"/>
      <c r="N585" s="194"/>
      <c r="O585" s="194"/>
      <c r="P585" s="194"/>
      <c r="Q585" s="194"/>
      <c r="R585" s="194"/>
      <c r="S585" s="194"/>
      <c r="T585" s="194"/>
      <c r="U585" s="194"/>
      <c r="V585" s="194"/>
      <c r="W585" s="194"/>
      <c r="X585" s="194"/>
      <c r="Y585" s="194"/>
      <c r="Z585" s="194"/>
      <c r="AA585" s="194"/>
      <c r="AB585" s="194"/>
      <c r="AC585" s="194"/>
      <c r="AD585" s="194"/>
      <c r="AE585" s="194"/>
      <c r="AF585" s="194"/>
      <c r="AG585" s="194"/>
      <c r="AH585" s="194"/>
      <c r="AI585" s="194"/>
      <c r="AJ585" s="194"/>
    </row>
    <row r="586" spans="1:36" ht="15.5" x14ac:dyDescent="0.35">
      <c r="A586" s="194"/>
      <c r="B586" s="194"/>
      <c r="C586" s="194"/>
      <c r="D586" s="194"/>
      <c r="E586" s="194"/>
      <c r="F586" s="194"/>
      <c r="G586" s="194"/>
      <c r="H586" s="194"/>
      <c r="I586" s="194"/>
      <c r="J586" s="194"/>
      <c r="K586" s="194"/>
      <c r="L586" s="194"/>
      <c r="M586" s="194"/>
      <c r="N586" s="194"/>
      <c r="O586" s="194"/>
      <c r="P586" s="194"/>
      <c r="Q586" s="194"/>
      <c r="R586" s="194"/>
      <c r="S586" s="194"/>
      <c r="T586" s="194"/>
      <c r="U586" s="194"/>
      <c r="V586" s="194"/>
      <c r="W586" s="194"/>
      <c r="X586" s="194"/>
      <c r="Y586" s="194"/>
      <c r="Z586" s="194"/>
      <c r="AA586" s="194"/>
      <c r="AB586" s="194"/>
      <c r="AC586" s="194"/>
      <c r="AD586" s="194"/>
      <c r="AE586" s="194"/>
      <c r="AF586" s="194"/>
      <c r="AG586" s="194"/>
      <c r="AH586" s="194"/>
      <c r="AI586" s="194"/>
      <c r="AJ586" s="194"/>
    </row>
    <row r="587" spans="1:36" ht="15.5" x14ac:dyDescent="0.35">
      <c r="A587" s="194"/>
      <c r="B587" s="194"/>
      <c r="C587" s="194"/>
      <c r="D587" s="194"/>
      <c r="E587" s="194"/>
      <c r="F587" s="194"/>
      <c r="G587" s="194"/>
      <c r="H587" s="194"/>
      <c r="I587" s="194"/>
      <c r="J587" s="194"/>
      <c r="K587" s="194"/>
      <c r="L587" s="194"/>
      <c r="M587" s="194"/>
      <c r="N587" s="194"/>
      <c r="O587" s="194"/>
      <c r="P587" s="194"/>
      <c r="Q587" s="194"/>
      <c r="R587" s="194"/>
      <c r="S587" s="194"/>
      <c r="T587" s="194"/>
      <c r="U587" s="194"/>
      <c r="V587" s="194"/>
      <c r="W587" s="194"/>
      <c r="X587" s="194"/>
      <c r="Y587" s="194"/>
      <c r="Z587" s="194"/>
      <c r="AA587" s="194"/>
      <c r="AB587" s="194"/>
      <c r="AC587" s="194"/>
      <c r="AD587" s="194"/>
      <c r="AE587" s="194"/>
      <c r="AF587" s="194"/>
      <c r="AG587" s="194"/>
      <c r="AH587" s="194"/>
      <c r="AI587" s="194"/>
      <c r="AJ587" s="194"/>
    </row>
    <row r="588" spans="1:36" ht="15.5" x14ac:dyDescent="0.35">
      <c r="A588" s="194"/>
      <c r="B588" s="194"/>
      <c r="C588" s="194"/>
      <c r="D588" s="194"/>
      <c r="E588" s="194"/>
      <c r="F588" s="194"/>
      <c r="G588" s="194"/>
      <c r="H588" s="194"/>
      <c r="I588" s="194"/>
      <c r="J588" s="194"/>
      <c r="K588" s="194"/>
      <c r="L588" s="194"/>
      <c r="M588" s="194"/>
      <c r="N588" s="194"/>
      <c r="O588" s="194"/>
      <c r="P588" s="194"/>
      <c r="Q588" s="194"/>
      <c r="R588" s="194"/>
      <c r="S588" s="194"/>
      <c r="T588" s="194"/>
      <c r="U588" s="194"/>
      <c r="V588" s="194"/>
      <c r="W588" s="194"/>
      <c r="X588" s="194"/>
      <c r="Y588" s="194"/>
      <c r="Z588" s="194"/>
      <c r="AA588" s="194"/>
      <c r="AB588" s="194"/>
      <c r="AC588" s="194"/>
      <c r="AD588" s="194"/>
      <c r="AE588" s="194"/>
      <c r="AF588" s="194"/>
      <c r="AG588" s="194"/>
      <c r="AH588" s="194"/>
      <c r="AI588" s="194"/>
      <c r="AJ588" s="194"/>
    </row>
    <row r="589" spans="1:36" ht="15.5" x14ac:dyDescent="0.35">
      <c r="A589" s="194"/>
      <c r="B589" s="194"/>
      <c r="C589" s="194"/>
      <c r="D589" s="194"/>
      <c r="E589" s="194"/>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row>
    <row r="590" spans="1:36" ht="15.5" x14ac:dyDescent="0.35">
      <c r="A590" s="194"/>
      <c r="B590" s="194"/>
      <c r="C590" s="194"/>
      <c r="D590" s="194"/>
      <c r="E590" s="194"/>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row>
    <row r="591" spans="1:36" ht="15.5" x14ac:dyDescent="0.35">
      <c r="A591" s="194"/>
      <c r="B591" s="194"/>
      <c r="C591" s="194"/>
      <c r="D591" s="194"/>
      <c r="E591" s="194"/>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row>
    <row r="592" spans="1:36" ht="15.5" x14ac:dyDescent="0.35">
      <c r="A592" s="194"/>
      <c r="B592" s="194"/>
      <c r="C592" s="194"/>
      <c r="D592" s="194"/>
      <c r="E592" s="194"/>
      <c r="F592" s="194"/>
      <c r="G592" s="194"/>
      <c r="H592" s="194"/>
      <c r="I592" s="194"/>
      <c r="J592" s="194"/>
      <c r="K592" s="194"/>
      <c r="L592" s="194"/>
      <c r="M592" s="194"/>
      <c r="N592" s="194"/>
      <c r="O592" s="194"/>
      <c r="P592" s="194"/>
      <c r="Q592" s="194"/>
      <c r="R592" s="194"/>
      <c r="S592" s="194"/>
      <c r="T592" s="194"/>
      <c r="U592" s="194"/>
      <c r="V592" s="194"/>
      <c r="W592" s="194"/>
      <c r="X592" s="194"/>
      <c r="Y592" s="194"/>
      <c r="Z592" s="194"/>
      <c r="AA592" s="194"/>
      <c r="AB592" s="194"/>
      <c r="AC592" s="194"/>
      <c r="AD592" s="194"/>
      <c r="AE592" s="194"/>
      <c r="AF592" s="194"/>
      <c r="AG592" s="194"/>
      <c r="AH592" s="194"/>
      <c r="AI592" s="194"/>
      <c r="AJ592" s="194"/>
    </row>
    <row r="593" spans="1:36" ht="15.5" x14ac:dyDescent="0.35">
      <c r="A593" s="194"/>
      <c r="B593" s="194"/>
      <c r="C593" s="194"/>
      <c r="D593" s="194"/>
      <c r="E593" s="194"/>
      <c r="F593" s="194"/>
      <c r="G593" s="194"/>
      <c r="H593" s="194"/>
      <c r="I593" s="194"/>
      <c r="J593" s="194"/>
      <c r="K593" s="194"/>
      <c r="L593" s="194"/>
      <c r="M593" s="194"/>
      <c r="N593" s="194"/>
      <c r="O593" s="194"/>
      <c r="P593" s="194"/>
      <c r="Q593" s="194"/>
      <c r="R593" s="194"/>
      <c r="S593" s="194"/>
      <c r="T593" s="194"/>
      <c r="U593" s="194"/>
      <c r="V593" s="194"/>
      <c r="W593" s="194"/>
      <c r="X593" s="194"/>
      <c r="Y593" s="194"/>
      <c r="Z593" s="194"/>
      <c r="AA593" s="194"/>
      <c r="AB593" s="194"/>
      <c r="AC593" s="194"/>
      <c r="AD593" s="194"/>
      <c r="AE593" s="194"/>
      <c r="AF593" s="194"/>
      <c r="AG593" s="194"/>
      <c r="AH593" s="194"/>
      <c r="AI593" s="194"/>
      <c r="AJ593" s="194"/>
    </row>
    <row r="594" spans="1:36" ht="15.5" x14ac:dyDescent="0.35">
      <c r="A594" s="194"/>
      <c r="B594" s="194"/>
      <c r="C594" s="194"/>
      <c r="D594" s="194"/>
      <c r="E594" s="194"/>
      <c r="F594" s="194"/>
      <c r="G594" s="194"/>
      <c r="H594" s="194"/>
      <c r="I594" s="194"/>
      <c r="J594" s="194"/>
      <c r="K594" s="194"/>
      <c r="L594" s="194"/>
      <c r="M594" s="194"/>
      <c r="N594" s="194"/>
      <c r="O594" s="194"/>
      <c r="P594" s="194"/>
      <c r="Q594" s="194"/>
      <c r="R594" s="194"/>
      <c r="S594" s="194"/>
      <c r="T594" s="194"/>
      <c r="U594" s="194"/>
      <c r="V594" s="194"/>
      <c r="W594" s="194"/>
      <c r="X594" s="194"/>
      <c r="Y594" s="194"/>
      <c r="Z594" s="194"/>
      <c r="AA594" s="194"/>
      <c r="AB594" s="194"/>
      <c r="AC594" s="194"/>
      <c r="AD594" s="194"/>
      <c r="AE594" s="194"/>
      <c r="AF594" s="194"/>
      <c r="AG594" s="194"/>
      <c r="AH594" s="194"/>
      <c r="AI594" s="194"/>
      <c r="AJ594" s="194"/>
    </row>
    <row r="595" spans="1:36" ht="15.5" x14ac:dyDescent="0.35">
      <c r="A595" s="194"/>
      <c r="B595" s="194"/>
      <c r="C595" s="194"/>
      <c r="D595" s="194"/>
      <c r="E595" s="194"/>
      <c r="F595" s="194"/>
      <c r="G595" s="194"/>
      <c r="H595" s="194"/>
      <c r="I595" s="194"/>
      <c r="J595" s="194"/>
      <c r="K595" s="194"/>
      <c r="L595" s="194"/>
      <c r="M595" s="194"/>
      <c r="N595" s="194"/>
      <c r="O595" s="194"/>
      <c r="P595" s="194"/>
      <c r="Q595" s="194"/>
      <c r="R595" s="194"/>
      <c r="S595" s="194"/>
      <c r="T595" s="194"/>
      <c r="U595" s="194"/>
      <c r="V595" s="194"/>
      <c r="W595" s="194"/>
      <c r="X595" s="194"/>
      <c r="Y595" s="194"/>
      <c r="Z595" s="194"/>
      <c r="AA595" s="194"/>
      <c r="AB595" s="194"/>
      <c r="AC595" s="194"/>
      <c r="AD595" s="194"/>
      <c r="AE595" s="194"/>
      <c r="AF595" s="194"/>
      <c r="AG595" s="194"/>
      <c r="AH595" s="194"/>
      <c r="AI595" s="194"/>
      <c r="AJ595" s="194"/>
    </row>
    <row r="596" spans="1:36" ht="15.5" x14ac:dyDescent="0.35">
      <c r="A596" s="194"/>
      <c r="B596" s="194"/>
      <c r="C596" s="194"/>
      <c r="D596" s="194"/>
      <c r="E596" s="194"/>
      <c r="F596" s="194"/>
      <c r="G596" s="194"/>
      <c r="H596" s="194"/>
      <c r="I596" s="194"/>
      <c r="J596" s="194"/>
      <c r="K596" s="194"/>
      <c r="L596" s="194"/>
      <c r="M596" s="194"/>
      <c r="N596" s="194"/>
      <c r="O596" s="194"/>
      <c r="P596" s="194"/>
      <c r="Q596" s="194"/>
      <c r="R596" s="194"/>
      <c r="S596" s="194"/>
      <c r="T596" s="194"/>
      <c r="U596" s="194"/>
      <c r="V596" s="194"/>
      <c r="W596" s="194"/>
      <c r="X596" s="194"/>
      <c r="Y596" s="194"/>
      <c r="Z596" s="194"/>
      <c r="AA596" s="194"/>
      <c r="AB596" s="194"/>
      <c r="AC596" s="194"/>
      <c r="AD596" s="194"/>
      <c r="AE596" s="194"/>
      <c r="AF596" s="194"/>
      <c r="AG596" s="194"/>
      <c r="AH596" s="194"/>
      <c r="AI596" s="194"/>
      <c r="AJ596" s="194"/>
    </row>
    <row r="597" spans="1:36" ht="15.5" x14ac:dyDescent="0.35">
      <c r="A597" s="194"/>
      <c r="B597" s="194"/>
      <c r="C597" s="194"/>
      <c r="D597" s="194"/>
      <c r="E597" s="194"/>
      <c r="F597" s="194"/>
      <c r="G597" s="194"/>
      <c r="H597" s="194"/>
      <c r="I597" s="194"/>
      <c r="J597" s="194"/>
      <c r="K597" s="194"/>
      <c r="L597" s="194"/>
      <c r="M597" s="194"/>
      <c r="N597" s="194"/>
      <c r="O597" s="194"/>
      <c r="P597" s="194"/>
      <c r="Q597" s="194"/>
      <c r="R597" s="194"/>
      <c r="S597" s="194"/>
      <c r="T597" s="194"/>
      <c r="U597" s="194"/>
      <c r="V597" s="194"/>
      <c r="W597" s="194"/>
      <c r="X597" s="194"/>
      <c r="Y597" s="194"/>
      <c r="Z597" s="194"/>
      <c r="AA597" s="194"/>
      <c r="AB597" s="194"/>
      <c r="AC597" s="194"/>
      <c r="AD597" s="194"/>
      <c r="AE597" s="194"/>
      <c r="AF597" s="194"/>
      <c r="AG597" s="194"/>
      <c r="AH597" s="194"/>
      <c r="AI597" s="194"/>
      <c r="AJ597" s="194"/>
    </row>
    <row r="598" spans="1:36" ht="15.5" x14ac:dyDescent="0.35">
      <c r="A598" s="194"/>
      <c r="B598" s="194"/>
      <c r="C598" s="194"/>
      <c r="D598" s="194"/>
      <c r="E598" s="194"/>
      <c r="F598" s="194"/>
      <c r="G598" s="194"/>
      <c r="H598" s="194"/>
      <c r="I598" s="194"/>
      <c r="J598" s="194"/>
      <c r="K598" s="194"/>
      <c r="L598" s="194"/>
      <c r="M598" s="194"/>
      <c r="N598" s="194"/>
      <c r="O598" s="194"/>
      <c r="P598" s="194"/>
      <c r="Q598" s="194"/>
      <c r="R598" s="194"/>
      <c r="S598" s="194"/>
      <c r="T598" s="194"/>
      <c r="U598" s="194"/>
      <c r="V598" s="194"/>
      <c r="W598" s="194"/>
      <c r="X598" s="194"/>
      <c r="Y598" s="194"/>
      <c r="Z598" s="194"/>
      <c r="AA598" s="194"/>
      <c r="AB598" s="194"/>
      <c r="AC598" s="194"/>
      <c r="AD598" s="194"/>
      <c r="AE598" s="194"/>
      <c r="AF598" s="194"/>
      <c r="AG598" s="194"/>
      <c r="AH598" s="194"/>
      <c r="AI598" s="194"/>
      <c r="AJ598" s="194"/>
    </row>
    <row r="599" spans="1:36" ht="15.5" x14ac:dyDescent="0.35">
      <c r="A599" s="194"/>
      <c r="B599" s="194"/>
      <c r="C599" s="194"/>
      <c r="D599" s="194"/>
      <c r="E599" s="194"/>
      <c r="F599" s="194"/>
      <c r="G599" s="194"/>
      <c r="H599" s="194"/>
      <c r="I599" s="194"/>
      <c r="J599" s="194"/>
      <c r="K599" s="194"/>
      <c r="L599" s="194"/>
      <c r="M599" s="194"/>
      <c r="N599" s="194"/>
      <c r="O599" s="194"/>
      <c r="P599" s="194"/>
      <c r="Q599" s="194"/>
      <c r="R599" s="194"/>
      <c r="S599" s="194"/>
      <c r="T599" s="194"/>
      <c r="U599" s="194"/>
      <c r="V599" s="194"/>
      <c r="W599" s="194"/>
      <c r="X599" s="194"/>
      <c r="Y599" s="194"/>
      <c r="Z599" s="194"/>
      <c r="AA599" s="194"/>
      <c r="AB599" s="194"/>
      <c r="AC599" s="194"/>
      <c r="AD599" s="194"/>
      <c r="AE599" s="194"/>
      <c r="AF599" s="194"/>
      <c r="AG599" s="194"/>
      <c r="AH599" s="194"/>
      <c r="AI599" s="194"/>
      <c r="AJ599" s="194"/>
    </row>
    <row r="600" spans="1:36" ht="15.5" x14ac:dyDescent="0.35">
      <c r="A600" s="194"/>
      <c r="B600" s="194"/>
      <c r="C600" s="194"/>
      <c r="D600" s="194"/>
      <c r="E600" s="194"/>
      <c r="F600" s="194"/>
      <c r="G600" s="194"/>
      <c r="H600" s="194"/>
      <c r="I600" s="194"/>
      <c r="J600" s="194"/>
      <c r="K600" s="194"/>
      <c r="L600" s="194"/>
      <c r="M600" s="194"/>
      <c r="N600" s="194"/>
      <c r="O600" s="194"/>
      <c r="P600" s="194"/>
      <c r="Q600" s="194"/>
      <c r="R600" s="194"/>
      <c r="S600" s="194"/>
      <c r="T600" s="194"/>
      <c r="U600" s="194"/>
      <c r="V600" s="194"/>
      <c r="W600" s="194"/>
      <c r="X600" s="194"/>
      <c r="Y600" s="194"/>
      <c r="Z600" s="194"/>
      <c r="AA600" s="194"/>
      <c r="AB600" s="194"/>
      <c r="AC600" s="194"/>
      <c r="AD600" s="194"/>
      <c r="AE600" s="194"/>
      <c r="AF600" s="194"/>
      <c r="AG600" s="194"/>
      <c r="AH600" s="194"/>
      <c r="AI600" s="194"/>
      <c r="AJ600" s="194"/>
    </row>
    <row r="601" spans="1:36" ht="15.5" x14ac:dyDescent="0.35">
      <c r="A601" s="194"/>
      <c r="B601" s="194"/>
      <c r="C601" s="194"/>
      <c r="D601" s="194"/>
      <c r="E601" s="194"/>
      <c r="F601" s="194"/>
      <c r="G601" s="194"/>
      <c r="H601" s="194"/>
      <c r="I601" s="194"/>
      <c r="J601" s="194"/>
      <c r="K601" s="194"/>
      <c r="L601" s="194"/>
      <c r="M601" s="194"/>
      <c r="N601" s="194"/>
      <c r="O601" s="194"/>
      <c r="P601" s="194"/>
      <c r="Q601" s="194"/>
      <c r="R601" s="194"/>
      <c r="S601" s="194"/>
      <c r="T601" s="194"/>
      <c r="U601" s="194"/>
      <c r="V601" s="194"/>
      <c r="W601" s="194"/>
      <c r="X601" s="194"/>
      <c r="Y601" s="194"/>
      <c r="Z601" s="194"/>
      <c r="AA601" s="194"/>
      <c r="AB601" s="194"/>
      <c r="AC601" s="194"/>
      <c r="AD601" s="194"/>
      <c r="AE601" s="194"/>
      <c r="AF601" s="194"/>
      <c r="AG601" s="194"/>
      <c r="AH601" s="194"/>
      <c r="AI601" s="194"/>
      <c r="AJ601" s="194"/>
    </row>
    <row r="602" spans="1:36" ht="15.5" x14ac:dyDescent="0.35">
      <c r="A602" s="194"/>
      <c r="B602" s="194"/>
      <c r="C602" s="194"/>
      <c r="D602" s="194"/>
      <c r="E602" s="194"/>
      <c r="F602" s="194"/>
      <c r="G602" s="194"/>
      <c r="H602" s="194"/>
      <c r="I602" s="194"/>
      <c r="J602" s="194"/>
      <c r="K602" s="194"/>
      <c r="L602" s="194"/>
      <c r="M602" s="194"/>
      <c r="N602" s="194"/>
      <c r="O602" s="194"/>
      <c r="P602" s="194"/>
      <c r="Q602" s="194"/>
      <c r="R602" s="194"/>
      <c r="S602" s="194"/>
      <c r="T602" s="194"/>
      <c r="U602" s="194"/>
      <c r="V602" s="194"/>
      <c r="W602" s="194"/>
      <c r="X602" s="194"/>
      <c r="Y602" s="194"/>
      <c r="Z602" s="194"/>
      <c r="AA602" s="194"/>
      <c r="AB602" s="194"/>
      <c r="AC602" s="194"/>
      <c r="AD602" s="194"/>
      <c r="AE602" s="194"/>
      <c r="AF602" s="194"/>
      <c r="AG602" s="194"/>
      <c r="AH602" s="194"/>
      <c r="AI602" s="194"/>
      <c r="AJ602" s="194"/>
    </row>
    <row r="603" spans="1:36" ht="15.5" x14ac:dyDescent="0.35">
      <c r="A603" s="194"/>
      <c r="B603" s="194"/>
      <c r="C603" s="194"/>
      <c r="D603" s="194"/>
      <c r="E603" s="194"/>
      <c r="F603" s="194"/>
      <c r="G603" s="194"/>
      <c r="H603" s="194"/>
      <c r="I603" s="194"/>
      <c r="J603" s="194"/>
      <c r="K603" s="194"/>
      <c r="L603" s="194"/>
      <c r="M603" s="194"/>
      <c r="N603" s="194"/>
      <c r="O603" s="194"/>
      <c r="P603" s="194"/>
      <c r="Q603" s="194"/>
      <c r="R603" s="194"/>
      <c r="S603" s="194"/>
      <c r="T603" s="194"/>
      <c r="U603" s="194"/>
      <c r="V603" s="194"/>
      <c r="W603" s="194"/>
      <c r="X603" s="194"/>
      <c r="Y603" s="194"/>
      <c r="Z603" s="194"/>
      <c r="AA603" s="194"/>
      <c r="AB603" s="194"/>
      <c r="AC603" s="194"/>
      <c r="AD603" s="194"/>
      <c r="AE603" s="194"/>
      <c r="AF603" s="194"/>
      <c r="AG603" s="194"/>
      <c r="AH603" s="194"/>
      <c r="AI603" s="194"/>
      <c r="AJ603" s="194"/>
    </row>
    <row r="604" spans="1:36" ht="15.5" x14ac:dyDescent="0.35">
      <c r="A604" s="194"/>
      <c r="B604" s="194"/>
      <c r="C604" s="194"/>
      <c r="D604" s="194"/>
      <c r="E604" s="194"/>
      <c r="F604" s="194"/>
      <c r="G604" s="194"/>
      <c r="H604" s="194"/>
      <c r="I604" s="194"/>
      <c r="J604" s="194"/>
      <c r="K604" s="194"/>
      <c r="L604" s="194"/>
      <c r="M604" s="194"/>
      <c r="N604" s="194"/>
      <c r="O604" s="194"/>
      <c r="P604" s="194"/>
      <c r="Q604" s="194"/>
      <c r="R604" s="194"/>
      <c r="S604" s="194"/>
      <c r="T604" s="194"/>
      <c r="U604" s="194"/>
      <c r="V604" s="194"/>
      <c r="W604" s="194"/>
      <c r="X604" s="194"/>
      <c r="Y604" s="194"/>
      <c r="Z604" s="194"/>
      <c r="AA604" s="194"/>
      <c r="AB604" s="194"/>
      <c r="AC604" s="194"/>
      <c r="AD604" s="194"/>
      <c r="AE604" s="194"/>
      <c r="AF604" s="194"/>
      <c r="AG604" s="194"/>
      <c r="AH604" s="194"/>
      <c r="AI604" s="194"/>
      <c r="AJ604" s="194"/>
    </row>
    <row r="605" spans="1:36" ht="15.5" x14ac:dyDescent="0.35">
      <c r="A605" s="194"/>
      <c r="B605" s="194"/>
      <c r="C605" s="194"/>
      <c r="D605" s="194"/>
      <c r="E605" s="194"/>
      <c r="F605" s="194"/>
      <c r="G605" s="194"/>
      <c r="H605" s="194"/>
      <c r="I605" s="194"/>
      <c r="J605" s="194"/>
      <c r="K605" s="194"/>
      <c r="L605" s="194"/>
      <c r="M605" s="194"/>
      <c r="N605" s="194"/>
      <c r="O605" s="194"/>
      <c r="P605" s="194"/>
      <c r="Q605" s="194"/>
      <c r="R605" s="194"/>
      <c r="S605" s="194"/>
      <c r="T605" s="194"/>
      <c r="U605" s="194"/>
      <c r="V605" s="194"/>
      <c r="W605" s="194"/>
      <c r="X605" s="194"/>
      <c r="Y605" s="194"/>
      <c r="Z605" s="194"/>
      <c r="AA605" s="194"/>
      <c r="AB605" s="194"/>
      <c r="AC605" s="194"/>
      <c r="AD605" s="194"/>
      <c r="AE605" s="194"/>
      <c r="AF605" s="194"/>
      <c r="AG605" s="194"/>
      <c r="AH605" s="194"/>
      <c r="AI605" s="194"/>
      <c r="AJ605" s="194"/>
    </row>
    <row r="606" spans="1:36" ht="15.5" x14ac:dyDescent="0.35">
      <c r="A606" s="194"/>
      <c r="B606" s="194"/>
      <c r="C606" s="194"/>
      <c r="D606" s="194"/>
      <c r="E606" s="194"/>
      <c r="F606" s="194"/>
      <c r="G606" s="194"/>
      <c r="H606" s="194"/>
      <c r="I606" s="194"/>
      <c r="J606" s="194"/>
      <c r="K606" s="194"/>
      <c r="L606" s="194"/>
      <c r="M606" s="194"/>
      <c r="N606" s="194"/>
      <c r="O606" s="194"/>
      <c r="P606" s="194"/>
      <c r="Q606" s="194"/>
      <c r="R606" s="194"/>
      <c r="S606" s="194"/>
      <c r="T606" s="194"/>
      <c r="U606" s="194"/>
      <c r="V606" s="194"/>
      <c r="W606" s="194"/>
      <c r="X606" s="194"/>
      <c r="Y606" s="194"/>
      <c r="Z606" s="194"/>
      <c r="AA606" s="194"/>
      <c r="AB606" s="194"/>
      <c r="AC606" s="194"/>
      <c r="AD606" s="194"/>
      <c r="AE606" s="194"/>
      <c r="AF606" s="194"/>
      <c r="AG606" s="194"/>
      <c r="AH606" s="194"/>
      <c r="AI606" s="194"/>
      <c r="AJ606" s="194"/>
    </row>
    <row r="607" spans="1:36" ht="15.5" x14ac:dyDescent="0.35">
      <c r="A607" s="194"/>
      <c r="B607" s="194"/>
      <c r="C607" s="194"/>
      <c r="D607" s="194"/>
      <c r="E607" s="194"/>
      <c r="F607" s="194"/>
      <c r="G607" s="194"/>
      <c r="H607" s="194"/>
      <c r="I607" s="194"/>
      <c r="J607" s="194"/>
      <c r="K607" s="194"/>
      <c r="L607" s="194"/>
      <c r="M607" s="194"/>
      <c r="N607" s="194"/>
      <c r="O607" s="194"/>
      <c r="P607" s="194"/>
      <c r="Q607" s="194"/>
      <c r="R607" s="194"/>
      <c r="S607" s="194"/>
      <c r="T607" s="194"/>
      <c r="U607" s="194"/>
      <c r="V607" s="194"/>
      <c r="W607" s="194"/>
      <c r="X607" s="194"/>
      <c r="Y607" s="194"/>
      <c r="Z607" s="194"/>
      <c r="AA607" s="194"/>
      <c r="AB607" s="194"/>
      <c r="AC607" s="194"/>
      <c r="AD607" s="194"/>
      <c r="AE607" s="194"/>
      <c r="AF607" s="194"/>
      <c r="AG607" s="194"/>
      <c r="AH607" s="194"/>
      <c r="AI607" s="194"/>
      <c r="AJ607" s="194"/>
    </row>
    <row r="608" spans="1:36" ht="15.5" x14ac:dyDescent="0.35">
      <c r="A608" s="194"/>
      <c r="B608" s="194"/>
      <c r="C608" s="194"/>
      <c r="D608" s="194"/>
      <c r="E608" s="194"/>
      <c r="F608" s="194"/>
      <c r="G608" s="194"/>
      <c r="H608" s="194"/>
      <c r="I608" s="194"/>
      <c r="J608" s="194"/>
      <c r="K608" s="194"/>
      <c r="L608" s="194"/>
      <c r="M608" s="194"/>
      <c r="N608" s="194"/>
      <c r="O608" s="194"/>
      <c r="P608" s="194"/>
      <c r="Q608" s="194"/>
      <c r="R608" s="194"/>
      <c r="S608" s="194"/>
      <c r="T608" s="194"/>
      <c r="U608" s="194"/>
      <c r="V608" s="194"/>
      <c r="W608" s="194"/>
      <c r="X608" s="194"/>
      <c r="Y608" s="194"/>
      <c r="Z608" s="194"/>
      <c r="AA608" s="194"/>
      <c r="AB608" s="194"/>
      <c r="AC608" s="194"/>
      <c r="AD608" s="194"/>
      <c r="AE608" s="194"/>
      <c r="AF608" s="194"/>
      <c r="AG608" s="194"/>
      <c r="AH608" s="194"/>
      <c r="AI608" s="194"/>
      <c r="AJ608" s="194"/>
    </row>
    <row r="609" spans="1:36" ht="15.5" x14ac:dyDescent="0.35">
      <c r="A609" s="194"/>
      <c r="B609" s="194"/>
      <c r="C609" s="194"/>
      <c r="D609" s="194"/>
      <c r="E609" s="194"/>
      <c r="F609" s="194"/>
      <c r="G609" s="194"/>
      <c r="H609" s="194"/>
      <c r="I609" s="194"/>
      <c r="J609" s="194"/>
      <c r="K609" s="194"/>
      <c r="L609" s="194"/>
      <c r="M609" s="194"/>
      <c r="N609" s="194"/>
      <c r="O609" s="194"/>
      <c r="P609" s="194"/>
      <c r="Q609" s="194"/>
      <c r="R609" s="194"/>
      <c r="S609" s="194"/>
      <c r="T609" s="194"/>
      <c r="U609" s="194"/>
      <c r="V609" s="194"/>
      <c r="W609" s="194"/>
      <c r="X609" s="194"/>
      <c r="Y609" s="194"/>
      <c r="Z609" s="194"/>
      <c r="AA609" s="194"/>
      <c r="AB609" s="194"/>
      <c r="AC609" s="194"/>
      <c r="AD609" s="194"/>
      <c r="AE609" s="194"/>
      <c r="AF609" s="194"/>
      <c r="AG609" s="194"/>
      <c r="AH609" s="194"/>
      <c r="AI609" s="194"/>
      <c r="AJ609" s="194"/>
    </row>
    <row r="610" spans="1:36" ht="15.5" x14ac:dyDescent="0.35">
      <c r="A610" s="194"/>
      <c r="B610" s="194"/>
      <c r="C610" s="194"/>
      <c r="D610" s="194"/>
      <c r="E610" s="194"/>
      <c r="F610" s="194"/>
      <c r="G610" s="194"/>
      <c r="H610" s="194"/>
      <c r="I610" s="194"/>
      <c r="J610" s="194"/>
      <c r="K610" s="194"/>
      <c r="L610" s="194"/>
      <c r="M610" s="194"/>
      <c r="N610" s="194"/>
      <c r="O610" s="194"/>
      <c r="P610" s="194"/>
      <c r="Q610" s="194"/>
      <c r="R610" s="194"/>
      <c r="S610" s="194"/>
      <c r="T610" s="194"/>
      <c r="U610" s="194"/>
      <c r="V610" s="194"/>
      <c r="W610" s="194"/>
      <c r="X610" s="194"/>
      <c r="Y610" s="194"/>
      <c r="Z610" s="194"/>
      <c r="AA610" s="194"/>
      <c r="AB610" s="194"/>
      <c r="AC610" s="194"/>
      <c r="AD610" s="194"/>
      <c r="AE610" s="194"/>
      <c r="AF610" s="194"/>
      <c r="AG610" s="194"/>
      <c r="AH610" s="194"/>
      <c r="AI610" s="194"/>
      <c r="AJ610" s="194"/>
    </row>
    <row r="611" spans="1:36" ht="15.5" x14ac:dyDescent="0.35">
      <c r="A611" s="194"/>
      <c r="B611" s="194"/>
      <c r="C611" s="194"/>
      <c r="D611" s="194"/>
      <c r="E611" s="194"/>
      <c r="F611" s="194"/>
      <c r="G611" s="194"/>
      <c r="H611" s="194"/>
      <c r="I611" s="194"/>
      <c r="J611" s="194"/>
      <c r="K611" s="194"/>
      <c r="L611" s="194"/>
      <c r="M611" s="194"/>
      <c r="N611" s="194"/>
      <c r="O611" s="194"/>
      <c r="P611" s="194"/>
      <c r="Q611" s="194"/>
      <c r="R611" s="194"/>
      <c r="S611" s="194"/>
      <c r="T611" s="194"/>
      <c r="U611" s="194"/>
      <c r="V611" s="194"/>
      <c r="W611" s="194"/>
      <c r="X611" s="194"/>
      <c r="Y611" s="194"/>
      <c r="Z611" s="194"/>
      <c r="AA611" s="194"/>
      <c r="AB611" s="194"/>
      <c r="AC611" s="194"/>
      <c r="AD611" s="194"/>
      <c r="AE611" s="194"/>
      <c r="AF611" s="194"/>
      <c r="AG611" s="194"/>
      <c r="AH611" s="194"/>
      <c r="AI611" s="194"/>
      <c r="AJ611" s="194"/>
    </row>
    <row r="612" spans="1:36" ht="15.5" x14ac:dyDescent="0.35">
      <c r="A612" s="194"/>
      <c r="B612" s="194"/>
      <c r="C612" s="194"/>
      <c r="D612" s="194"/>
      <c r="E612" s="194"/>
      <c r="F612" s="194"/>
      <c r="G612" s="194"/>
      <c r="H612" s="194"/>
      <c r="I612" s="194"/>
      <c r="J612" s="194"/>
      <c r="K612" s="194"/>
      <c r="L612" s="194"/>
      <c r="M612" s="194"/>
      <c r="N612" s="194"/>
      <c r="O612" s="194"/>
      <c r="P612" s="194"/>
      <c r="Q612" s="194"/>
      <c r="R612" s="194"/>
      <c r="S612" s="194"/>
      <c r="T612" s="194"/>
      <c r="U612" s="194"/>
      <c r="V612" s="194"/>
      <c r="W612" s="194"/>
      <c r="X612" s="194"/>
      <c r="Y612" s="194"/>
      <c r="Z612" s="194"/>
      <c r="AA612" s="194"/>
      <c r="AB612" s="194"/>
      <c r="AC612" s="194"/>
      <c r="AD612" s="194"/>
      <c r="AE612" s="194"/>
      <c r="AF612" s="194"/>
      <c r="AG612" s="194"/>
      <c r="AH612" s="194"/>
      <c r="AI612" s="194"/>
      <c r="AJ612" s="194"/>
    </row>
    <row r="613" spans="1:36" ht="15.5" x14ac:dyDescent="0.35">
      <c r="A613" s="194"/>
      <c r="B613" s="194"/>
      <c r="C613" s="194"/>
      <c r="D613" s="194"/>
      <c r="E613" s="194"/>
      <c r="F613" s="194"/>
      <c r="G613" s="194"/>
      <c r="H613" s="194"/>
      <c r="I613" s="194"/>
      <c r="J613" s="194"/>
      <c r="K613" s="194"/>
      <c r="L613" s="194"/>
      <c r="M613" s="194"/>
      <c r="N613" s="194"/>
      <c r="O613" s="194"/>
      <c r="P613" s="194"/>
      <c r="Q613" s="194"/>
      <c r="R613" s="194"/>
      <c r="S613" s="194"/>
      <c r="T613" s="194"/>
      <c r="U613" s="194"/>
      <c r="V613" s="194"/>
      <c r="W613" s="194"/>
      <c r="X613" s="194"/>
      <c r="Y613" s="194"/>
      <c r="Z613" s="194"/>
      <c r="AA613" s="194"/>
      <c r="AB613" s="194"/>
      <c r="AC613" s="194"/>
      <c r="AD613" s="194"/>
      <c r="AE613" s="194"/>
      <c r="AF613" s="194"/>
      <c r="AG613" s="194"/>
      <c r="AH613" s="194"/>
      <c r="AI613" s="194"/>
      <c r="AJ613" s="194"/>
    </row>
    <row r="614" spans="1:36" ht="15.5" x14ac:dyDescent="0.35">
      <c r="A614" s="194"/>
      <c r="B614" s="194"/>
      <c r="C614" s="194"/>
      <c r="D614" s="194"/>
      <c r="E614" s="194"/>
      <c r="F614" s="194"/>
      <c r="G614" s="194"/>
      <c r="H614" s="194"/>
      <c r="I614" s="194"/>
      <c r="J614" s="194"/>
      <c r="K614" s="194"/>
      <c r="L614" s="194"/>
      <c r="M614" s="194"/>
      <c r="N614" s="194"/>
      <c r="O614" s="194"/>
      <c r="P614" s="194"/>
      <c r="Q614" s="194"/>
      <c r="R614" s="194"/>
      <c r="S614" s="194"/>
      <c r="T614" s="194"/>
      <c r="U614" s="194"/>
      <c r="V614" s="194"/>
      <c r="W614" s="194"/>
      <c r="X614" s="194"/>
      <c r="Y614" s="194"/>
      <c r="Z614" s="194"/>
      <c r="AA614" s="194"/>
      <c r="AB614" s="194"/>
      <c r="AC614" s="194"/>
      <c r="AD614" s="194"/>
      <c r="AE614" s="194"/>
      <c r="AF614" s="194"/>
      <c r="AG614" s="194"/>
      <c r="AH614" s="194"/>
      <c r="AI614" s="194"/>
      <c r="AJ614" s="194"/>
    </row>
    <row r="615" spans="1:36" ht="15.5" x14ac:dyDescent="0.35">
      <c r="A615" s="194"/>
      <c r="B615" s="194"/>
      <c r="C615" s="194"/>
      <c r="D615" s="194"/>
      <c r="E615" s="194"/>
      <c r="F615" s="194"/>
      <c r="G615" s="194"/>
      <c r="H615" s="194"/>
      <c r="I615" s="194"/>
      <c r="J615" s="194"/>
      <c r="K615" s="194"/>
      <c r="L615" s="194"/>
      <c r="M615" s="194"/>
      <c r="N615" s="194"/>
      <c r="O615" s="194"/>
      <c r="P615" s="194"/>
      <c r="Q615" s="194"/>
      <c r="R615" s="194"/>
      <c r="S615" s="194"/>
      <c r="T615" s="194"/>
      <c r="U615" s="194"/>
      <c r="V615" s="194"/>
      <c r="W615" s="194"/>
      <c r="X615" s="194"/>
      <c r="Y615" s="194"/>
      <c r="Z615" s="194"/>
      <c r="AA615" s="194"/>
      <c r="AB615" s="194"/>
      <c r="AC615" s="194"/>
      <c r="AD615" s="194"/>
      <c r="AE615" s="194"/>
      <c r="AF615" s="194"/>
      <c r="AG615" s="194"/>
      <c r="AH615" s="194"/>
      <c r="AI615" s="194"/>
      <c r="AJ615" s="194"/>
    </row>
    <row r="616" spans="1:36" ht="15.5" x14ac:dyDescent="0.35">
      <c r="A616" s="194"/>
      <c r="B616" s="194"/>
      <c r="C616" s="194"/>
      <c r="D616" s="194"/>
      <c r="E616" s="194"/>
      <c r="F616" s="194"/>
      <c r="G616" s="194"/>
      <c r="H616" s="194"/>
      <c r="I616" s="194"/>
      <c r="J616" s="194"/>
      <c r="K616" s="194"/>
      <c r="L616" s="194"/>
      <c r="M616" s="194"/>
      <c r="N616" s="194"/>
      <c r="O616" s="194"/>
      <c r="P616" s="194"/>
      <c r="Q616" s="194"/>
      <c r="R616" s="194"/>
      <c r="S616" s="194"/>
      <c r="T616" s="194"/>
      <c r="U616" s="194"/>
      <c r="V616" s="194"/>
      <c r="W616" s="194"/>
      <c r="X616" s="194"/>
      <c r="Y616" s="194"/>
      <c r="Z616" s="194"/>
      <c r="AA616" s="194"/>
      <c r="AB616" s="194"/>
      <c r="AC616" s="194"/>
      <c r="AD616" s="194"/>
      <c r="AE616" s="194"/>
      <c r="AF616" s="194"/>
      <c r="AG616" s="194"/>
      <c r="AH616" s="194"/>
      <c r="AI616" s="194"/>
      <c r="AJ616" s="194"/>
    </row>
    <row r="617" spans="1:36" ht="15.5" x14ac:dyDescent="0.35">
      <c r="A617" s="194"/>
      <c r="B617" s="194"/>
      <c r="C617" s="194"/>
      <c r="D617" s="194"/>
      <c r="E617" s="194"/>
      <c r="F617" s="194"/>
      <c r="G617" s="194"/>
      <c r="H617" s="194"/>
      <c r="I617" s="194"/>
      <c r="J617" s="194"/>
      <c r="K617" s="194"/>
      <c r="L617" s="194"/>
      <c r="M617" s="194"/>
      <c r="N617" s="194"/>
      <c r="O617" s="194"/>
      <c r="P617" s="194"/>
      <c r="Q617" s="194"/>
      <c r="R617" s="194"/>
      <c r="S617" s="194"/>
      <c r="T617" s="194"/>
      <c r="U617" s="194"/>
      <c r="V617" s="194"/>
      <c r="W617" s="194"/>
      <c r="X617" s="194"/>
      <c r="Y617" s="194"/>
      <c r="Z617" s="194"/>
      <c r="AA617" s="194"/>
      <c r="AB617" s="194"/>
      <c r="AC617" s="194"/>
      <c r="AD617" s="194"/>
      <c r="AE617" s="194"/>
      <c r="AF617" s="194"/>
      <c r="AG617" s="194"/>
      <c r="AH617" s="194"/>
      <c r="AI617" s="194"/>
      <c r="AJ617" s="194"/>
    </row>
    <row r="618" spans="1:36" ht="15.5" x14ac:dyDescent="0.35">
      <c r="A618" s="194"/>
      <c r="B618" s="194"/>
      <c r="C618" s="194"/>
      <c r="D618" s="194"/>
      <c r="E618" s="194"/>
      <c r="F618" s="194"/>
      <c r="G618" s="194"/>
      <c r="H618" s="194"/>
      <c r="I618" s="194"/>
      <c r="J618" s="194"/>
      <c r="K618" s="194"/>
      <c r="L618" s="194"/>
      <c r="M618" s="194"/>
      <c r="N618" s="194"/>
      <c r="O618" s="194"/>
      <c r="P618" s="194"/>
      <c r="Q618" s="194"/>
      <c r="R618" s="194"/>
      <c r="S618" s="194"/>
      <c r="T618" s="194"/>
      <c r="U618" s="194"/>
      <c r="V618" s="194"/>
      <c r="W618" s="194"/>
      <c r="X618" s="194"/>
      <c r="Y618" s="194"/>
      <c r="Z618" s="194"/>
      <c r="AA618" s="194"/>
      <c r="AB618" s="194"/>
      <c r="AC618" s="194"/>
      <c r="AD618" s="194"/>
      <c r="AE618" s="194"/>
      <c r="AF618" s="194"/>
      <c r="AG618" s="194"/>
      <c r="AH618" s="194"/>
      <c r="AI618" s="194"/>
      <c r="AJ618" s="194"/>
    </row>
    <row r="619" spans="1:36" ht="15.5" x14ac:dyDescent="0.35">
      <c r="A619" s="194"/>
      <c r="B619" s="194"/>
      <c r="C619" s="194"/>
      <c r="D619" s="194"/>
      <c r="E619" s="194"/>
      <c r="F619" s="194"/>
      <c r="G619" s="194"/>
      <c r="H619" s="194"/>
      <c r="I619" s="194"/>
      <c r="J619" s="194"/>
      <c r="K619" s="194"/>
      <c r="L619" s="194"/>
      <c r="M619" s="194"/>
      <c r="N619" s="194"/>
      <c r="O619" s="194"/>
      <c r="P619" s="194"/>
      <c r="Q619" s="194"/>
      <c r="R619" s="194"/>
      <c r="S619" s="194"/>
      <c r="T619" s="194"/>
      <c r="U619" s="194"/>
      <c r="V619" s="194"/>
      <c r="W619" s="194"/>
      <c r="X619" s="194"/>
      <c r="Y619" s="194"/>
      <c r="Z619" s="194"/>
      <c r="AA619" s="194"/>
      <c r="AB619" s="194"/>
      <c r="AC619" s="194"/>
      <c r="AD619" s="194"/>
      <c r="AE619" s="194"/>
      <c r="AF619" s="194"/>
      <c r="AG619" s="194"/>
      <c r="AH619" s="194"/>
      <c r="AI619" s="194"/>
      <c r="AJ619" s="194"/>
    </row>
    <row r="620" spans="1:36" ht="15.5" x14ac:dyDescent="0.35">
      <c r="A620" s="194"/>
      <c r="B620" s="194"/>
      <c r="C620" s="194"/>
      <c r="D620" s="194"/>
      <c r="E620" s="194"/>
      <c r="F620" s="194"/>
      <c r="G620" s="194"/>
      <c r="H620" s="194"/>
      <c r="I620" s="194"/>
      <c r="J620" s="194"/>
      <c r="K620" s="194"/>
      <c r="L620" s="194"/>
      <c r="M620" s="194"/>
      <c r="N620" s="194"/>
      <c r="O620" s="194"/>
      <c r="P620" s="194"/>
      <c r="Q620" s="194"/>
      <c r="R620" s="194"/>
      <c r="S620" s="194"/>
      <c r="T620" s="194"/>
      <c r="U620" s="194"/>
      <c r="V620" s="194"/>
      <c r="W620" s="194"/>
      <c r="X620" s="194"/>
      <c r="Y620" s="194"/>
      <c r="Z620" s="194"/>
      <c r="AA620" s="194"/>
      <c r="AB620" s="194"/>
      <c r="AC620" s="194"/>
      <c r="AD620" s="194"/>
      <c r="AE620" s="194"/>
      <c r="AF620" s="194"/>
      <c r="AG620" s="194"/>
      <c r="AH620" s="194"/>
      <c r="AI620" s="194"/>
      <c r="AJ620" s="194"/>
    </row>
    <row r="621" spans="1:36" ht="15.5" x14ac:dyDescent="0.35">
      <c r="A621" s="194"/>
      <c r="B621" s="194"/>
      <c r="C621" s="194"/>
      <c r="D621" s="194"/>
      <c r="E621" s="194"/>
      <c r="F621" s="194"/>
      <c r="G621" s="194"/>
      <c r="H621" s="194"/>
      <c r="I621" s="194"/>
      <c r="J621" s="194"/>
      <c r="K621" s="194"/>
      <c r="L621" s="194"/>
      <c r="M621" s="194"/>
      <c r="N621" s="194"/>
      <c r="O621" s="194"/>
      <c r="P621" s="194"/>
      <c r="Q621" s="194"/>
      <c r="R621" s="194"/>
      <c r="S621" s="194"/>
      <c r="T621" s="194"/>
      <c r="U621" s="194"/>
      <c r="V621" s="194"/>
      <c r="W621" s="194"/>
      <c r="X621" s="194"/>
      <c r="Y621" s="194"/>
      <c r="Z621" s="194"/>
      <c r="AA621" s="194"/>
      <c r="AB621" s="194"/>
      <c r="AC621" s="194"/>
      <c r="AD621" s="194"/>
      <c r="AE621" s="194"/>
      <c r="AF621" s="194"/>
      <c r="AG621" s="194"/>
      <c r="AH621" s="194"/>
      <c r="AI621" s="194"/>
      <c r="AJ621" s="194"/>
    </row>
    <row r="622" spans="1:36" ht="15.5" x14ac:dyDescent="0.35">
      <c r="A622" s="194"/>
      <c r="B622" s="194"/>
      <c r="C622" s="194"/>
      <c r="D622" s="194"/>
      <c r="E622" s="194"/>
      <c r="F622" s="194"/>
      <c r="G622" s="194"/>
      <c r="H622" s="194"/>
      <c r="I622" s="194"/>
      <c r="J622" s="194"/>
      <c r="K622" s="194"/>
      <c r="L622" s="194"/>
      <c r="M622" s="194"/>
      <c r="N622" s="194"/>
      <c r="O622" s="194"/>
      <c r="P622" s="194"/>
      <c r="Q622" s="194"/>
      <c r="R622" s="194"/>
      <c r="S622" s="194"/>
      <c r="T622" s="194"/>
      <c r="U622" s="194"/>
      <c r="V622" s="194"/>
      <c r="W622" s="194"/>
      <c r="X622" s="194"/>
      <c r="Y622" s="194"/>
      <c r="Z622" s="194"/>
      <c r="AA622" s="194"/>
      <c r="AB622" s="194"/>
      <c r="AC622" s="194"/>
      <c r="AD622" s="194"/>
      <c r="AE622" s="194"/>
      <c r="AF622" s="194"/>
      <c r="AG622" s="194"/>
      <c r="AH622" s="194"/>
      <c r="AI622" s="194"/>
      <c r="AJ622" s="194"/>
    </row>
    <row r="623" spans="1:36" ht="15.5" x14ac:dyDescent="0.35">
      <c r="A623" s="194"/>
      <c r="B623" s="194"/>
      <c r="C623" s="194"/>
      <c r="D623" s="194"/>
      <c r="E623" s="194"/>
      <c r="F623" s="194"/>
      <c r="G623" s="194"/>
      <c r="H623" s="194"/>
      <c r="I623" s="194"/>
      <c r="J623" s="194"/>
      <c r="K623" s="194"/>
      <c r="L623" s="194"/>
      <c r="M623" s="194"/>
      <c r="N623" s="194"/>
      <c r="O623" s="194"/>
      <c r="P623" s="194"/>
      <c r="Q623" s="194"/>
      <c r="R623" s="194"/>
      <c r="S623" s="194"/>
      <c r="T623" s="194"/>
      <c r="U623" s="194"/>
      <c r="V623" s="194"/>
      <c r="W623" s="194"/>
      <c r="X623" s="194"/>
      <c r="Y623" s="194"/>
      <c r="Z623" s="194"/>
      <c r="AA623" s="194"/>
      <c r="AB623" s="194"/>
      <c r="AC623" s="194"/>
      <c r="AD623" s="194"/>
      <c r="AE623" s="194"/>
      <c r="AF623" s="194"/>
      <c r="AG623" s="194"/>
      <c r="AH623" s="194"/>
      <c r="AI623" s="194"/>
      <c r="AJ623" s="194"/>
    </row>
    <row r="624" spans="1:36" ht="15.5" x14ac:dyDescent="0.35">
      <c r="A624" s="194"/>
      <c r="B624" s="194"/>
      <c r="C624" s="194"/>
      <c r="D624" s="194"/>
      <c r="E624" s="194"/>
      <c r="F624" s="194"/>
      <c r="G624" s="194"/>
      <c r="H624" s="194"/>
      <c r="I624" s="194"/>
      <c r="J624" s="194"/>
      <c r="K624" s="194"/>
      <c r="L624" s="194"/>
      <c r="M624" s="194"/>
      <c r="N624" s="194"/>
      <c r="O624" s="194"/>
      <c r="P624" s="194"/>
      <c r="Q624" s="194"/>
      <c r="R624" s="194"/>
      <c r="S624" s="194"/>
      <c r="T624" s="194"/>
      <c r="U624" s="194"/>
      <c r="V624" s="194"/>
      <c r="W624" s="194"/>
      <c r="X624" s="194"/>
      <c r="Y624" s="194"/>
      <c r="Z624" s="194"/>
      <c r="AA624" s="194"/>
      <c r="AB624" s="194"/>
      <c r="AC624" s="194"/>
      <c r="AD624" s="194"/>
      <c r="AE624" s="194"/>
      <c r="AF624" s="194"/>
      <c r="AG624" s="194"/>
      <c r="AH624" s="194"/>
      <c r="AI624" s="194"/>
      <c r="AJ624" s="194"/>
    </row>
    <row r="625" spans="1:36" ht="15.5" x14ac:dyDescent="0.35">
      <c r="A625" s="194"/>
      <c r="B625" s="194"/>
      <c r="C625" s="194"/>
      <c r="D625" s="194"/>
      <c r="E625" s="194"/>
      <c r="F625" s="194"/>
      <c r="G625" s="194"/>
      <c r="H625" s="194"/>
      <c r="I625" s="194"/>
      <c r="J625" s="194"/>
      <c r="K625" s="194"/>
      <c r="L625" s="194"/>
      <c r="M625" s="194"/>
      <c r="N625" s="194"/>
      <c r="O625" s="194"/>
      <c r="P625" s="194"/>
      <c r="Q625" s="194"/>
      <c r="R625" s="194"/>
      <c r="S625" s="194"/>
      <c r="T625" s="194"/>
      <c r="U625" s="194"/>
      <c r="V625" s="194"/>
      <c r="W625" s="194"/>
      <c r="X625" s="194"/>
      <c r="Y625" s="194"/>
      <c r="Z625" s="194"/>
      <c r="AA625" s="194"/>
      <c r="AB625" s="194"/>
      <c r="AC625" s="194"/>
      <c r="AD625" s="194"/>
      <c r="AE625" s="194"/>
      <c r="AF625" s="194"/>
      <c r="AG625" s="194"/>
      <c r="AH625" s="194"/>
      <c r="AI625" s="194"/>
      <c r="AJ625" s="194"/>
    </row>
    <row r="626" spans="1:36" ht="15.5" x14ac:dyDescent="0.35">
      <c r="A626" s="194"/>
      <c r="B626" s="194"/>
      <c r="C626" s="194"/>
      <c r="D626" s="194"/>
      <c r="E626" s="194"/>
      <c r="F626" s="194"/>
      <c r="G626" s="194"/>
      <c r="H626" s="194"/>
      <c r="I626" s="194"/>
      <c r="J626" s="194"/>
      <c r="K626" s="194"/>
      <c r="L626" s="194"/>
      <c r="M626" s="194"/>
      <c r="N626" s="194"/>
      <c r="O626" s="194"/>
      <c r="P626" s="194"/>
      <c r="Q626" s="194"/>
      <c r="R626" s="194"/>
      <c r="S626" s="194"/>
      <c r="T626" s="194"/>
      <c r="U626" s="194"/>
      <c r="V626" s="194"/>
      <c r="W626" s="194"/>
      <c r="X626" s="194"/>
      <c r="Y626" s="194"/>
      <c r="Z626" s="194"/>
      <c r="AA626" s="194"/>
      <c r="AB626" s="194"/>
      <c r="AC626" s="194"/>
      <c r="AD626" s="194"/>
      <c r="AE626" s="194"/>
      <c r="AF626" s="194"/>
      <c r="AG626" s="194"/>
      <c r="AH626" s="194"/>
      <c r="AI626" s="194"/>
      <c r="AJ626" s="194"/>
    </row>
    <row r="627" spans="1:36" ht="15.5" x14ac:dyDescent="0.35">
      <c r="A627" s="194"/>
      <c r="B627" s="194"/>
      <c r="C627" s="194"/>
      <c r="D627" s="194"/>
      <c r="E627" s="194"/>
      <c r="F627" s="194"/>
      <c r="G627" s="194"/>
      <c r="H627" s="194"/>
      <c r="I627" s="194"/>
      <c r="J627" s="194"/>
      <c r="K627" s="194"/>
      <c r="L627" s="194"/>
      <c r="M627" s="194"/>
      <c r="N627" s="194"/>
      <c r="O627" s="194"/>
      <c r="P627" s="194"/>
      <c r="Q627" s="194"/>
      <c r="R627" s="194"/>
      <c r="S627" s="194"/>
      <c r="T627" s="194"/>
      <c r="U627" s="194"/>
      <c r="V627" s="194"/>
      <c r="W627" s="194"/>
      <c r="X627" s="194"/>
      <c r="Y627" s="194"/>
      <c r="Z627" s="194"/>
      <c r="AA627" s="194"/>
      <c r="AB627" s="194"/>
      <c r="AC627" s="194"/>
      <c r="AD627" s="194"/>
      <c r="AE627" s="194"/>
      <c r="AF627" s="194"/>
      <c r="AG627" s="194"/>
      <c r="AH627" s="194"/>
      <c r="AI627" s="194"/>
      <c r="AJ627" s="194"/>
    </row>
    <row r="628" spans="1:36" ht="15.5" x14ac:dyDescent="0.35">
      <c r="A628" s="194"/>
      <c r="B628" s="194"/>
      <c r="C628" s="194"/>
      <c r="D628" s="194"/>
      <c r="E628" s="194"/>
      <c r="F628" s="194"/>
      <c r="G628" s="194"/>
      <c r="H628" s="194"/>
      <c r="I628" s="194"/>
      <c r="J628" s="194"/>
      <c r="K628" s="194"/>
      <c r="L628" s="194"/>
      <c r="M628" s="194"/>
      <c r="N628" s="194"/>
      <c r="O628" s="194"/>
      <c r="P628" s="194"/>
      <c r="Q628" s="194"/>
      <c r="R628" s="194"/>
      <c r="S628" s="194"/>
      <c r="T628" s="194"/>
      <c r="U628" s="194"/>
      <c r="V628" s="194"/>
      <c r="W628" s="194"/>
      <c r="X628" s="194"/>
      <c r="Y628" s="194"/>
      <c r="Z628" s="194"/>
      <c r="AA628" s="194"/>
      <c r="AB628" s="194"/>
      <c r="AC628" s="194"/>
      <c r="AD628" s="194"/>
      <c r="AE628" s="194"/>
      <c r="AF628" s="194"/>
      <c r="AG628" s="194"/>
      <c r="AH628" s="194"/>
      <c r="AI628" s="194"/>
      <c r="AJ628" s="194"/>
    </row>
    <row r="629" spans="1:36" ht="15.5" x14ac:dyDescent="0.35">
      <c r="A629" s="194"/>
      <c r="B629" s="194"/>
      <c r="C629" s="194"/>
      <c r="D629" s="194"/>
      <c r="E629" s="194"/>
      <c r="F629" s="194"/>
      <c r="G629" s="194"/>
      <c r="H629" s="194"/>
      <c r="I629" s="194"/>
      <c r="J629" s="194"/>
      <c r="K629" s="194"/>
      <c r="L629" s="194"/>
      <c r="M629" s="194"/>
      <c r="N629" s="194"/>
      <c r="O629" s="194"/>
      <c r="P629" s="194"/>
      <c r="Q629" s="194"/>
      <c r="R629" s="194"/>
      <c r="S629" s="194"/>
      <c r="T629" s="194"/>
      <c r="U629" s="194"/>
      <c r="V629" s="194"/>
      <c r="W629" s="194"/>
      <c r="X629" s="194"/>
      <c r="Y629" s="194"/>
      <c r="Z629" s="194"/>
      <c r="AA629" s="194"/>
      <c r="AB629" s="194"/>
      <c r="AC629" s="194"/>
      <c r="AD629" s="194"/>
      <c r="AE629" s="194"/>
      <c r="AF629" s="194"/>
      <c r="AG629" s="194"/>
      <c r="AH629" s="194"/>
      <c r="AI629" s="194"/>
      <c r="AJ629" s="194"/>
    </row>
    <row r="630" spans="1:36" ht="15.5" x14ac:dyDescent="0.35">
      <c r="A630" s="194"/>
      <c r="B630" s="194"/>
      <c r="C630" s="194"/>
      <c r="D630" s="194"/>
      <c r="E630" s="194"/>
      <c r="F630" s="194"/>
      <c r="G630" s="194"/>
      <c r="H630" s="194"/>
      <c r="I630" s="194"/>
      <c r="J630" s="194"/>
      <c r="K630" s="194"/>
      <c r="L630" s="194"/>
      <c r="M630" s="194"/>
      <c r="N630" s="194"/>
      <c r="O630" s="194"/>
      <c r="P630" s="194"/>
      <c r="Q630" s="194"/>
      <c r="R630" s="194"/>
      <c r="S630" s="194"/>
      <c r="T630" s="194"/>
      <c r="U630" s="194"/>
      <c r="V630" s="194"/>
      <c r="W630" s="194"/>
      <c r="X630" s="194"/>
      <c r="Y630" s="194"/>
      <c r="Z630" s="194"/>
      <c r="AA630" s="194"/>
      <c r="AB630" s="194"/>
      <c r="AC630" s="194"/>
      <c r="AD630" s="194"/>
      <c r="AE630" s="194"/>
      <c r="AF630" s="194"/>
      <c r="AG630" s="194"/>
      <c r="AH630" s="194"/>
      <c r="AI630" s="194"/>
      <c r="AJ630" s="194"/>
    </row>
    <row r="631" spans="1:36" ht="15.5" x14ac:dyDescent="0.35">
      <c r="A631" s="194"/>
      <c r="B631" s="194"/>
      <c r="C631" s="194"/>
      <c r="D631" s="194"/>
      <c r="E631" s="194"/>
      <c r="F631" s="194"/>
      <c r="G631" s="194"/>
      <c r="H631" s="194"/>
      <c r="I631" s="194"/>
      <c r="J631" s="194"/>
      <c r="K631" s="194"/>
      <c r="L631" s="194"/>
      <c r="M631" s="194"/>
      <c r="N631" s="194"/>
      <c r="O631" s="194"/>
      <c r="P631" s="194"/>
      <c r="Q631" s="194"/>
      <c r="R631" s="194"/>
      <c r="S631" s="194"/>
      <c r="T631" s="194"/>
      <c r="U631" s="194"/>
      <c r="V631" s="194"/>
      <c r="W631" s="194"/>
      <c r="X631" s="194"/>
      <c r="Y631" s="194"/>
      <c r="Z631" s="194"/>
      <c r="AA631" s="194"/>
      <c r="AB631" s="194"/>
      <c r="AC631" s="194"/>
      <c r="AD631" s="194"/>
      <c r="AE631" s="194"/>
      <c r="AF631" s="194"/>
      <c r="AG631" s="194"/>
      <c r="AH631" s="194"/>
      <c r="AI631" s="194"/>
      <c r="AJ631" s="194"/>
    </row>
    <row r="632" spans="1:36" ht="15.5" x14ac:dyDescent="0.35">
      <c r="A632" s="194"/>
      <c r="B632" s="194"/>
      <c r="C632" s="194"/>
      <c r="D632" s="194"/>
      <c r="E632" s="194"/>
      <c r="F632" s="194"/>
      <c r="G632" s="194"/>
      <c r="H632" s="194"/>
      <c r="I632" s="194"/>
      <c r="J632" s="194"/>
      <c r="K632" s="194"/>
      <c r="L632" s="194"/>
      <c r="M632" s="194"/>
      <c r="N632" s="194"/>
      <c r="O632" s="194"/>
      <c r="P632" s="194"/>
      <c r="Q632" s="194"/>
      <c r="R632" s="194"/>
      <c r="S632" s="194"/>
      <c r="T632" s="194"/>
      <c r="U632" s="194"/>
      <c r="V632" s="194"/>
      <c r="W632" s="194"/>
      <c r="X632" s="194"/>
      <c r="Y632" s="194"/>
      <c r="Z632" s="194"/>
      <c r="AA632" s="194"/>
      <c r="AB632" s="194"/>
      <c r="AC632" s="194"/>
      <c r="AD632" s="194"/>
      <c r="AE632" s="194"/>
      <c r="AF632" s="194"/>
      <c r="AG632" s="194"/>
      <c r="AH632" s="194"/>
      <c r="AI632" s="194"/>
      <c r="AJ632" s="194"/>
    </row>
    <row r="633" spans="1:36" ht="15.5" x14ac:dyDescent="0.35">
      <c r="A633" s="194"/>
      <c r="B633" s="194"/>
      <c r="C633" s="194"/>
      <c r="D633" s="194"/>
      <c r="E633" s="194"/>
      <c r="F633" s="194"/>
      <c r="G633" s="194"/>
      <c r="H633" s="194"/>
      <c r="I633" s="194"/>
      <c r="J633" s="194"/>
      <c r="K633" s="194"/>
      <c r="L633" s="194"/>
      <c r="M633" s="194"/>
      <c r="N633" s="194"/>
      <c r="O633" s="194"/>
      <c r="P633" s="194"/>
      <c r="Q633" s="194"/>
      <c r="R633" s="194"/>
      <c r="S633" s="194"/>
      <c r="T633" s="194"/>
      <c r="U633" s="194"/>
      <c r="V633" s="194"/>
      <c r="W633" s="194"/>
      <c r="X633" s="194"/>
      <c r="Y633" s="194"/>
      <c r="Z633" s="194"/>
      <c r="AA633" s="194"/>
      <c r="AB633" s="194"/>
      <c r="AC633" s="194"/>
      <c r="AD633" s="194"/>
      <c r="AE633" s="194"/>
      <c r="AF633" s="194"/>
      <c r="AG633" s="194"/>
      <c r="AH633" s="194"/>
      <c r="AI633" s="194"/>
      <c r="AJ633" s="194"/>
    </row>
    <row r="634" spans="1:36" ht="15.5" x14ac:dyDescent="0.35">
      <c r="A634" s="194"/>
      <c r="B634" s="194"/>
      <c r="C634" s="194"/>
      <c r="D634" s="194"/>
      <c r="E634" s="194"/>
      <c r="F634" s="194"/>
      <c r="G634" s="194"/>
      <c r="H634" s="194"/>
      <c r="I634" s="194"/>
      <c r="J634" s="194"/>
      <c r="K634" s="194"/>
      <c r="L634" s="194"/>
      <c r="M634" s="194"/>
      <c r="N634" s="194"/>
      <c r="O634" s="194"/>
      <c r="P634" s="194"/>
      <c r="Q634" s="194"/>
      <c r="R634" s="194"/>
      <c r="S634" s="194"/>
      <c r="T634" s="194"/>
      <c r="U634" s="194"/>
      <c r="V634" s="194"/>
      <c r="W634" s="194"/>
      <c r="X634" s="194"/>
      <c r="Y634" s="194"/>
      <c r="Z634" s="194"/>
      <c r="AA634" s="194"/>
      <c r="AB634" s="194"/>
      <c r="AC634" s="194"/>
      <c r="AD634" s="194"/>
      <c r="AE634" s="194"/>
      <c r="AF634" s="194"/>
      <c r="AG634" s="194"/>
      <c r="AH634" s="194"/>
      <c r="AI634" s="194"/>
      <c r="AJ634" s="194"/>
    </row>
    <row r="635" spans="1:36" ht="15.5" x14ac:dyDescent="0.35">
      <c r="A635" s="194"/>
      <c r="B635" s="194"/>
      <c r="C635" s="194"/>
      <c r="D635" s="194"/>
      <c r="E635" s="194"/>
      <c r="F635" s="194"/>
      <c r="G635" s="194"/>
      <c r="H635" s="194"/>
      <c r="I635" s="194"/>
      <c r="J635" s="194"/>
      <c r="K635" s="194"/>
      <c r="L635" s="194"/>
      <c r="M635" s="194"/>
      <c r="N635" s="194"/>
      <c r="O635" s="194"/>
      <c r="P635" s="194"/>
      <c r="Q635" s="194"/>
      <c r="R635" s="194"/>
      <c r="S635" s="194"/>
      <c r="T635" s="194"/>
      <c r="U635" s="194"/>
      <c r="V635" s="194"/>
      <c r="W635" s="194"/>
      <c r="X635" s="194"/>
      <c r="Y635" s="194"/>
      <c r="Z635" s="194"/>
      <c r="AA635" s="194"/>
      <c r="AB635" s="194"/>
      <c r="AC635" s="194"/>
      <c r="AD635" s="194"/>
      <c r="AE635" s="194"/>
      <c r="AF635" s="194"/>
      <c r="AG635" s="194"/>
      <c r="AH635" s="194"/>
      <c r="AI635" s="194"/>
      <c r="AJ635" s="194"/>
    </row>
    <row r="636" spans="1:36" ht="15.5" x14ac:dyDescent="0.35">
      <c r="A636" s="194"/>
      <c r="B636" s="194"/>
      <c r="C636" s="194"/>
      <c r="D636" s="194"/>
      <c r="E636" s="194"/>
      <c r="F636" s="194"/>
      <c r="G636" s="194"/>
      <c r="H636" s="194"/>
      <c r="I636" s="194"/>
      <c r="J636" s="194"/>
      <c r="K636" s="194"/>
      <c r="L636" s="194"/>
      <c r="M636" s="194"/>
      <c r="N636" s="194"/>
      <c r="O636" s="194"/>
      <c r="P636" s="194"/>
      <c r="Q636" s="194"/>
      <c r="R636" s="194"/>
      <c r="S636" s="194"/>
      <c r="T636" s="194"/>
      <c r="U636" s="194"/>
      <c r="V636" s="194"/>
      <c r="W636" s="194"/>
      <c r="X636" s="194"/>
      <c r="Y636" s="194"/>
      <c r="Z636" s="194"/>
      <c r="AA636" s="194"/>
      <c r="AB636" s="194"/>
      <c r="AC636" s="194"/>
      <c r="AD636" s="194"/>
      <c r="AE636" s="194"/>
      <c r="AF636" s="194"/>
      <c r="AG636" s="194"/>
      <c r="AH636" s="194"/>
      <c r="AI636" s="194"/>
      <c r="AJ636" s="194"/>
    </row>
    <row r="637" spans="1:36" ht="15.5" x14ac:dyDescent="0.35">
      <c r="A637" s="194"/>
      <c r="B637" s="194"/>
      <c r="C637" s="194"/>
      <c r="D637" s="194"/>
      <c r="E637" s="194"/>
      <c r="F637" s="194"/>
      <c r="G637" s="194"/>
      <c r="H637" s="194"/>
      <c r="I637" s="194"/>
      <c r="J637" s="194"/>
      <c r="K637" s="194"/>
      <c r="L637" s="194"/>
      <c r="M637" s="194"/>
      <c r="N637" s="194"/>
      <c r="O637" s="194"/>
      <c r="P637" s="194"/>
      <c r="Q637" s="194"/>
      <c r="R637" s="194"/>
      <c r="S637" s="194"/>
      <c r="T637" s="194"/>
      <c r="U637" s="194"/>
      <c r="V637" s="194"/>
      <c r="W637" s="194"/>
      <c r="X637" s="194"/>
      <c r="Y637" s="194"/>
      <c r="Z637" s="194"/>
      <c r="AA637" s="194"/>
      <c r="AB637" s="194"/>
      <c r="AC637" s="194"/>
      <c r="AD637" s="194"/>
      <c r="AE637" s="194"/>
      <c r="AF637" s="194"/>
      <c r="AG637" s="194"/>
      <c r="AH637" s="194"/>
      <c r="AI637" s="194"/>
      <c r="AJ637" s="194"/>
    </row>
    <row r="638" spans="1:36" ht="15.5" x14ac:dyDescent="0.35">
      <c r="A638" s="194"/>
      <c r="B638" s="194"/>
      <c r="C638" s="194"/>
      <c r="D638" s="194"/>
      <c r="E638" s="194"/>
      <c r="F638" s="194"/>
      <c r="G638" s="194"/>
      <c r="H638" s="194"/>
      <c r="I638" s="194"/>
      <c r="J638" s="194"/>
      <c r="K638" s="194"/>
      <c r="L638" s="194"/>
      <c r="M638" s="194"/>
      <c r="N638" s="194"/>
      <c r="O638" s="194"/>
      <c r="P638" s="194"/>
      <c r="Q638" s="194"/>
      <c r="R638" s="194"/>
      <c r="S638" s="194"/>
      <c r="T638" s="194"/>
      <c r="U638" s="194"/>
      <c r="V638" s="194"/>
      <c r="W638" s="194"/>
      <c r="X638" s="194"/>
      <c r="Y638" s="194"/>
      <c r="Z638" s="194"/>
      <c r="AA638" s="194"/>
      <c r="AB638" s="194"/>
      <c r="AC638" s="194"/>
      <c r="AD638" s="194"/>
      <c r="AE638" s="194"/>
      <c r="AF638" s="194"/>
      <c r="AG638" s="194"/>
      <c r="AH638" s="194"/>
      <c r="AI638" s="194"/>
      <c r="AJ638" s="194"/>
    </row>
    <row r="639" spans="1:36" ht="15.5" x14ac:dyDescent="0.35">
      <c r="A639" s="194"/>
      <c r="B639" s="194"/>
      <c r="C639" s="194"/>
      <c r="D639" s="194"/>
      <c r="E639" s="194"/>
      <c r="F639" s="194"/>
      <c r="G639" s="194"/>
      <c r="H639" s="194"/>
      <c r="I639" s="194"/>
      <c r="J639" s="194"/>
      <c r="K639" s="194"/>
      <c r="L639" s="194"/>
      <c r="M639" s="194"/>
      <c r="N639" s="194"/>
      <c r="O639" s="194"/>
      <c r="P639" s="194"/>
      <c r="Q639" s="194"/>
      <c r="R639" s="194"/>
      <c r="S639" s="194"/>
      <c r="T639" s="194"/>
      <c r="U639" s="194"/>
      <c r="V639" s="194"/>
      <c r="W639" s="194"/>
      <c r="X639" s="194"/>
      <c r="Y639" s="194"/>
      <c r="Z639" s="194"/>
      <c r="AA639" s="194"/>
      <c r="AB639" s="194"/>
      <c r="AC639" s="194"/>
      <c r="AD639" s="194"/>
      <c r="AE639" s="194"/>
      <c r="AF639" s="194"/>
      <c r="AG639" s="194"/>
      <c r="AH639" s="194"/>
      <c r="AI639" s="194"/>
      <c r="AJ639" s="194"/>
    </row>
    <row r="640" spans="1:36" ht="15.5" x14ac:dyDescent="0.35">
      <c r="A640" s="194"/>
      <c r="B640" s="194"/>
      <c r="C640" s="194"/>
      <c r="D640" s="194"/>
      <c r="E640" s="194"/>
      <c r="F640" s="194"/>
      <c r="G640" s="194"/>
      <c r="H640" s="194"/>
      <c r="I640" s="194"/>
      <c r="J640" s="194"/>
      <c r="K640" s="194"/>
      <c r="L640" s="194"/>
      <c r="M640" s="194"/>
      <c r="N640" s="194"/>
      <c r="O640" s="194"/>
      <c r="P640" s="194"/>
      <c r="Q640" s="194"/>
      <c r="R640" s="194"/>
      <c r="S640" s="194"/>
      <c r="T640" s="194"/>
      <c r="U640" s="194"/>
      <c r="V640" s="194"/>
      <c r="W640" s="194"/>
      <c r="X640" s="194"/>
      <c r="Y640" s="194"/>
      <c r="Z640" s="194"/>
      <c r="AA640" s="194"/>
      <c r="AB640" s="194"/>
      <c r="AC640" s="194"/>
      <c r="AD640" s="194"/>
      <c r="AE640" s="194"/>
      <c r="AF640" s="194"/>
      <c r="AG640" s="194"/>
      <c r="AH640" s="194"/>
      <c r="AI640" s="194"/>
      <c r="AJ640" s="194"/>
    </row>
    <row r="641" spans="1:36" ht="15.5" x14ac:dyDescent="0.35">
      <c r="A641" s="194"/>
      <c r="B641" s="194"/>
      <c r="C641" s="194"/>
      <c r="D641" s="194"/>
      <c r="E641" s="194"/>
      <c r="F641" s="194"/>
      <c r="G641" s="194"/>
      <c r="H641" s="194"/>
      <c r="I641" s="194"/>
      <c r="J641" s="194"/>
      <c r="K641" s="194"/>
      <c r="L641" s="194"/>
      <c r="M641" s="194"/>
      <c r="N641" s="194"/>
      <c r="O641" s="194"/>
      <c r="P641" s="194"/>
      <c r="Q641" s="194"/>
      <c r="R641" s="194"/>
      <c r="S641" s="194"/>
      <c r="T641" s="194"/>
      <c r="U641" s="194"/>
      <c r="V641" s="194"/>
      <c r="W641" s="194"/>
      <c r="X641" s="194"/>
      <c r="Y641" s="194"/>
      <c r="Z641" s="194"/>
      <c r="AA641" s="194"/>
      <c r="AB641" s="194"/>
      <c r="AC641" s="194"/>
      <c r="AD641" s="194"/>
      <c r="AE641" s="194"/>
      <c r="AF641" s="194"/>
      <c r="AG641" s="194"/>
      <c r="AH641" s="194"/>
      <c r="AI641" s="194"/>
      <c r="AJ641" s="194"/>
    </row>
    <row r="642" spans="1:36" ht="15.5" x14ac:dyDescent="0.35">
      <c r="A642" s="194"/>
      <c r="B642" s="194"/>
      <c r="C642" s="194"/>
      <c r="D642" s="194"/>
      <c r="E642" s="194"/>
      <c r="F642" s="194"/>
      <c r="G642" s="194"/>
      <c r="H642" s="194"/>
      <c r="I642" s="194"/>
      <c r="J642" s="194"/>
      <c r="K642" s="194"/>
      <c r="L642" s="194"/>
      <c r="M642" s="194"/>
      <c r="N642" s="194"/>
      <c r="O642" s="194"/>
      <c r="P642" s="194"/>
      <c r="Q642" s="194"/>
      <c r="R642" s="194"/>
      <c r="S642" s="194"/>
      <c r="T642" s="194"/>
      <c r="U642" s="194"/>
      <c r="V642" s="194"/>
      <c r="W642" s="194"/>
      <c r="X642" s="194"/>
      <c r="Y642" s="194"/>
      <c r="Z642" s="194"/>
      <c r="AA642" s="194"/>
      <c r="AB642" s="194"/>
      <c r="AC642" s="194"/>
      <c r="AD642" s="194"/>
      <c r="AE642" s="194"/>
      <c r="AF642" s="194"/>
      <c r="AG642" s="194"/>
      <c r="AH642" s="194"/>
      <c r="AI642" s="194"/>
      <c r="AJ642" s="194"/>
    </row>
    <row r="643" spans="1:36" ht="15.5" x14ac:dyDescent="0.35">
      <c r="A643" s="194"/>
      <c r="B643" s="194"/>
      <c r="C643" s="194"/>
      <c r="D643" s="194"/>
      <c r="E643" s="194"/>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row>
    <row r="644" spans="1:36" ht="15.5" x14ac:dyDescent="0.35">
      <c r="A644" s="194"/>
      <c r="B644" s="194"/>
      <c r="C644" s="194"/>
      <c r="D644" s="194"/>
      <c r="E644" s="194"/>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row>
    <row r="645" spans="1:36" ht="15.5" x14ac:dyDescent="0.35">
      <c r="A645" s="194"/>
      <c r="B645" s="194"/>
      <c r="C645" s="194"/>
      <c r="D645" s="194"/>
      <c r="E645" s="194"/>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row>
    <row r="646" spans="1:36" ht="15.5" x14ac:dyDescent="0.35">
      <c r="A646" s="194"/>
      <c r="B646" s="194"/>
      <c r="C646" s="194"/>
      <c r="D646" s="194"/>
      <c r="E646" s="194"/>
      <c r="F646" s="194"/>
      <c r="G646" s="194"/>
      <c r="H646" s="194"/>
      <c r="I646" s="194"/>
      <c r="J646" s="194"/>
      <c r="K646" s="194"/>
      <c r="L646" s="194"/>
      <c r="M646" s="194"/>
      <c r="N646" s="194"/>
      <c r="O646" s="194"/>
      <c r="P646" s="194"/>
      <c r="Q646" s="194"/>
      <c r="R646" s="194"/>
      <c r="S646" s="194"/>
      <c r="T646" s="194"/>
      <c r="U646" s="194"/>
      <c r="V646" s="194"/>
      <c r="W646" s="194"/>
      <c r="X646" s="194"/>
      <c r="Y646" s="194"/>
      <c r="Z646" s="194"/>
      <c r="AA646" s="194"/>
      <c r="AB646" s="194"/>
      <c r="AC646" s="194"/>
      <c r="AD646" s="194"/>
      <c r="AE646" s="194"/>
      <c r="AF646" s="194"/>
      <c r="AG646" s="194"/>
      <c r="AH646" s="194"/>
      <c r="AI646" s="194"/>
      <c r="AJ646" s="194"/>
    </row>
    <row r="647" spans="1:36" ht="15.5" x14ac:dyDescent="0.35">
      <c r="A647" s="194"/>
      <c r="B647" s="194"/>
      <c r="C647" s="194"/>
      <c r="D647" s="194"/>
      <c r="E647" s="194"/>
      <c r="F647" s="194"/>
      <c r="G647" s="194"/>
      <c r="H647" s="194"/>
      <c r="I647" s="194"/>
      <c r="J647" s="194"/>
      <c r="K647" s="194"/>
      <c r="L647" s="194"/>
      <c r="M647" s="194"/>
      <c r="N647" s="194"/>
      <c r="O647" s="194"/>
      <c r="P647" s="194"/>
      <c r="Q647" s="194"/>
      <c r="R647" s="194"/>
      <c r="S647" s="194"/>
      <c r="T647" s="194"/>
      <c r="U647" s="194"/>
      <c r="V647" s="194"/>
      <c r="W647" s="194"/>
      <c r="X647" s="194"/>
      <c r="Y647" s="194"/>
      <c r="Z647" s="194"/>
      <c r="AA647" s="194"/>
      <c r="AB647" s="194"/>
      <c r="AC647" s="194"/>
      <c r="AD647" s="194"/>
      <c r="AE647" s="194"/>
      <c r="AF647" s="194"/>
      <c r="AG647" s="194"/>
      <c r="AH647" s="194"/>
      <c r="AI647" s="194"/>
      <c r="AJ647" s="194"/>
    </row>
    <row r="648" spans="1:36" ht="15.5" x14ac:dyDescent="0.35">
      <c r="A648" s="194"/>
      <c r="B648" s="194"/>
      <c r="C648" s="194"/>
      <c r="D648" s="194"/>
      <c r="E648" s="194"/>
      <c r="F648" s="194"/>
      <c r="G648" s="194"/>
      <c r="H648" s="194"/>
      <c r="I648" s="194"/>
      <c r="J648" s="194"/>
      <c r="K648" s="194"/>
      <c r="L648" s="194"/>
      <c r="M648" s="194"/>
      <c r="N648" s="194"/>
      <c r="O648" s="194"/>
      <c r="P648" s="194"/>
      <c r="Q648" s="194"/>
      <c r="R648" s="194"/>
      <c r="S648" s="194"/>
      <c r="T648" s="194"/>
      <c r="U648" s="194"/>
      <c r="V648" s="194"/>
      <c r="W648" s="194"/>
      <c r="X648" s="194"/>
      <c r="Y648" s="194"/>
      <c r="Z648" s="194"/>
      <c r="AA648" s="194"/>
      <c r="AB648" s="194"/>
      <c r="AC648" s="194"/>
      <c r="AD648" s="194"/>
      <c r="AE648" s="194"/>
      <c r="AF648" s="194"/>
      <c r="AG648" s="194"/>
      <c r="AH648" s="194"/>
      <c r="AI648" s="194"/>
      <c r="AJ648" s="194"/>
    </row>
    <row r="649" spans="1:36" ht="15.5" x14ac:dyDescent="0.35">
      <c r="A649" s="194"/>
      <c r="B649" s="194"/>
      <c r="C649" s="194"/>
      <c r="D649" s="194"/>
      <c r="E649" s="194"/>
      <c r="F649" s="194"/>
      <c r="G649" s="194"/>
      <c r="H649" s="194"/>
      <c r="I649" s="194"/>
      <c r="J649" s="194"/>
      <c r="K649" s="194"/>
      <c r="L649" s="194"/>
      <c r="M649" s="194"/>
      <c r="N649" s="194"/>
      <c r="O649" s="194"/>
      <c r="P649" s="194"/>
      <c r="Q649" s="194"/>
      <c r="R649" s="194"/>
      <c r="S649" s="194"/>
      <c r="T649" s="194"/>
      <c r="U649" s="194"/>
      <c r="V649" s="194"/>
      <c r="W649" s="194"/>
      <c r="X649" s="194"/>
      <c r="Y649" s="194"/>
      <c r="Z649" s="194"/>
      <c r="AA649" s="194"/>
      <c r="AB649" s="194"/>
      <c r="AC649" s="194"/>
      <c r="AD649" s="194"/>
      <c r="AE649" s="194"/>
      <c r="AF649" s="194"/>
      <c r="AG649" s="194"/>
      <c r="AH649" s="194"/>
      <c r="AI649" s="194"/>
      <c r="AJ649" s="194"/>
    </row>
    <row r="650" spans="1:36" ht="15.5" x14ac:dyDescent="0.35">
      <c r="A650" s="194"/>
      <c r="B650" s="194"/>
      <c r="C650" s="194"/>
      <c r="D650" s="194"/>
      <c r="E650" s="194"/>
      <c r="F650" s="194"/>
      <c r="G650" s="194"/>
      <c r="H650" s="194"/>
      <c r="I650" s="194"/>
      <c r="J650" s="194"/>
      <c r="K650" s="194"/>
      <c r="L650" s="194"/>
      <c r="M650" s="194"/>
      <c r="N650" s="194"/>
      <c r="O650" s="194"/>
      <c r="P650" s="194"/>
      <c r="Q650" s="194"/>
      <c r="R650" s="194"/>
      <c r="S650" s="194"/>
      <c r="T650" s="194"/>
      <c r="U650" s="194"/>
      <c r="V650" s="194"/>
      <c r="W650" s="194"/>
      <c r="X650" s="194"/>
      <c r="Y650" s="194"/>
      <c r="Z650" s="194"/>
      <c r="AA650" s="194"/>
      <c r="AB650" s="194"/>
      <c r="AC650" s="194"/>
      <c r="AD650" s="194"/>
      <c r="AE650" s="194"/>
      <c r="AF650" s="194"/>
      <c r="AG650" s="194"/>
      <c r="AH650" s="194"/>
      <c r="AI650" s="194"/>
      <c r="AJ650" s="194"/>
    </row>
    <row r="651" spans="1:36" ht="15.5" x14ac:dyDescent="0.35">
      <c r="A651" s="194"/>
      <c r="B651" s="194"/>
      <c r="C651" s="194"/>
      <c r="D651" s="194"/>
      <c r="E651" s="194"/>
      <c r="F651" s="194"/>
      <c r="G651" s="194"/>
      <c r="H651" s="194"/>
      <c r="I651" s="194"/>
      <c r="J651" s="194"/>
      <c r="K651" s="194"/>
      <c r="L651" s="194"/>
      <c r="M651" s="194"/>
      <c r="N651" s="194"/>
      <c r="O651" s="194"/>
      <c r="P651" s="194"/>
      <c r="Q651" s="194"/>
      <c r="R651" s="194"/>
      <c r="S651" s="194"/>
      <c r="T651" s="194"/>
      <c r="U651" s="194"/>
      <c r="V651" s="194"/>
      <c r="W651" s="194"/>
      <c r="X651" s="194"/>
      <c r="Y651" s="194"/>
      <c r="Z651" s="194"/>
      <c r="AA651" s="194"/>
      <c r="AB651" s="194"/>
      <c r="AC651" s="194"/>
      <c r="AD651" s="194"/>
      <c r="AE651" s="194"/>
      <c r="AF651" s="194"/>
      <c r="AG651" s="194"/>
      <c r="AH651" s="194"/>
      <c r="AI651" s="194"/>
      <c r="AJ651" s="194"/>
    </row>
    <row r="652" spans="1:36" ht="15.5" x14ac:dyDescent="0.35">
      <c r="A652" s="194"/>
      <c r="B652" s="194"/>
      <c r="C652" s="194"/>
      <c r="D652" s="194"/>
      <c r="E652" s="194"/>
      <c r="F652" s="194"/>
      <c r="G652" s="194"/>
      <c r="H652" s="194"/>
      <c r="I652" s="194"/>
      <c r="J652" s="194"/>
      <c r="K652" s="194"/>
      <c r="L652" s="194"/>
      <c r="M652" s="194"/>
      <c r="N652" s="194"/>
      <c r="O652" s="194"/>
      <c r="P652" s="194"/>
      <c r="Q652" s="194"/>
      <c r="R652" s="194"/>
      <c r="S652" s="194"/>
      <c r="T652" s="194"/>
      <c r="U652" s="194"/>
      <c r="V652" s="194"/>
      <c r="W652" s="194"/>
      <c r="X652" s="194"/>
      <c r="Y652" s="194"/>
      <c r="Z652" s="194"/>
      <c r="AA652" s="194"/>
      <c r="AB652" s="194"/>
      <c r="AC652" s="194"/>
      <c r="AD652" s="194"/>
      <c r="AE652" s="194"/>
      <c r="AF652" s="194"/>
      <c r="AG652" s="194"/>
      <c r="AH652" s="194"/>
      <c r="AI652" s="194"/>
      <c r="AJ652" s="194"/>
    </row>
    <row r="653" spans="1:36" ht="15.5" x14ac:dyDescent="0.35">
      <c r="A653" s="194"/>
      <c r="B653" s="194"/>
      <c r="C653" s="194"/>
      <c r="D653" s="194"/>
      <c r="E653" s="194"/>
      <c r="F653" s="194"/>
      <c r="G653" s="194"/>
      <c r="H653" s="194"/>
      <c r="I653" s="194"/>
      <c r="J653" s="194"/>
      <c r="K653" s="194"/>
      <c r="L653" s="194"/>
      <c r="M653" s="194"/>
      <c r="N653" s="194"/>
      <c r="O653" s="194"/>
      <c r="P653" s="194"/>
      <c r="Q653" s="194"/>
      <c r="R653" s="194"/>
      <c r="S653" s="194"/>
      <c r="T653" s="194"/>
      <c r="U653" s="194"/>
      <c r="V653" s="194"/>
      <c r="W653" s="194"/>
      <c r="X653" s="194"/>
      <c r="Y653" s="194"/>
      <c r="Z653" s="194"/>
      <c r="AA653" s="194"/>
      <c r="AB653" s="194"/>
      <c r="AC653" s="194"/>
      <c r="AD653" s="194"/>
      <c r="AE653" s="194"/>
      <c r="AF653" s="194"/>
      <c r="AG653" s="194"/>
      <c r="AH653" s="194"/>
      <c r="AI653" s="194"/>
      <c r="AJ653" s="194"/>
    </row>
    <row r="654" spans="1:36" ht="15.5" x14ac:dyDescent="0.35">
      <c r="A654" s="194"/>
      <c r="B654" s="194"/>
      <c r="C654" s="194"/>
      <c r="D654" s="194"/>
      <c r="E654" s="194"/>
      <c r="F654" s="194"/>
      <c r="G654" s="194"/>
      <c r="H654" s="194"/>
      <c r="I654" s="194"/>
      <c r="J654" s="194"/>
      <c r="K654" s="194"/>
      <c r="L654" s="194"/>
      <c r="M654" s="194"/>
      <c r="N654" s="194"/>
      <c r="O654" s="194"/>
      <c r="P654" s="194"/>
      <c r="Q654" s="194"/>
      <c r="R654" s="194"/>
      <c r="S654" s="194"/>
      <c r="T654" s="194"/>
      <c r="U654" s="194"/>
      <c r="V654" s="194"/>
      <c r="W654" s="194"/>
      <c r="X654" s="194"/>
      <c r="Y654" s="194"/>
      <c r="Z654" s="194"/>
      <c r="AA654" s="194"/>
      <c r="AB654" s="194"/>
      <c r="AC654" s="194"/>
      <c r="AD654" s="194"/>
      <c r="AE654" s="194"/>
      <c r="AF654" s="194"/>
      <c r="AG654" s="194"/>
      <c r="AH654" s="194"/>
      <c r="AI654" s="194"/>
      <c r="AJ654" s="194"/>
    </row>
    <row r="655" spans="1:36" ht="15.5" x14ac:dyDescent="0.35">
      <c r="A655" s="194"/>
      <c r="B655" s="194"/>
      <c r="C655" s="194"/>
      <c r="D655" s="194"/>
      <c r="E655" s="194"/>
      <c r="F655" s="194"/>
      <c r="G655" s="194"/>
      <c r="H655" s="194"/>
      <c r="I655" s="194"/>
      <c r="J655" s="194"/>
      <c r="K655" s="194"/>
      <c r="L655" s="194"/>
      <c r="M655" s="194"/>
      <c r="N655" s="194"/>
      <c r="O655" s="194"/>
      <c r="P655" s="194"/>
      <c r="Q655" s="194"/>
      <c r="R655" s="194"/>
      <c r="S655" s="194"/>
      <c r="T655" s="194"/>
      <c r="U655" s="194"/>
      <c r="V655" s="194"/>
      <c r="W655" s="194"/>
      <c r="X655" s="194"/>
      <c r="Y655" s="194"/>
      <c r="Z655" s="194"/>
      <c r="AA655" s="194"/>
      <c r="AB655" s="194"/>
      <c r="AC655" s="194"/>
      <c r="AD655" s="194"/>
      <c r="AE655" s="194"/>
      <c r="AF655" s="194"/>
      <c r="AG655" s="194"/>
      <c r="AH655" s="194"/>
      <c r="AI655" s="194"/>
      <c r="AJ655" s="194"/>
    </row>
    <row r="656" spans="1:36" ht="15.5" x14ac:dyDescent="0.35">
      <c r="A656" s="194"/>
      <c r="B656" s="194"/>
      <c r="C656" s="194"/>
      <c r="D656" s="194"/>
      <c r="E656" s="194"/>
      <c r="F656" s="194"/>
      <c r="G656" s="194"/>
      <c r="H656" s="194"/>
      <c r="I656" s="194"/>
      <c r="J656" s="194"/>
      <c r="K656" s="194"/>
      <c r="L656" s="194"/>
      <c r="M656" s="194"/>
      <c r="N656" s="194"/>
      <c r="O656" s="194"/>
      <c r="P656" s="194"/>
      <c r="Q656" s="194"/>
      <c r="R656" s="194"/>
      <c r="S656" s="194"/>
      <c r="T656" s="194"/>
      <c r="U656" s="194"/>
      <c r="V656" s="194"/>
      <c r="W656" s="194"/>
      <c r="X656" s="194"/>
      <c r="Y656" s="194"/>
      <c r="Z656" s="194"/>
      <c r="AA656" s="194"/>
      <c r="AB656" s="194"/>
      <c r="AC656" s="194"/>
      <c r="AD656" s="194"/>
      <c r="AE656" s="194"/>
      <c r="AF656" s="194"/>
      <c r="AG656" s="194"/>
      <c r="AH656" s="194"/>
      <c r="AI656" s="194"/>
      <c r="AJ656" s="194"/>
    </row>
    <row r="657" spans="1:36" ht="15.5" x14ac:dyDescent="0.35">
      <c r="A657" s="194"/>
      <c r="B657" s="194"/>
      <c r="C657" s="194"/>
      <c r="D657" s="194"/>
      <c r="E657" s="194"/>
      <c r="F657" s="194"/>
      <c r="G657" s="194"/>
      <c r="H657" s="194"/>
      <c r="I657" s="194"/>
      <c r="J657" s="194"/>
      <c r="K657" s="194"/>
      <c r="L657" s="194"/>
      <c r="M657" s="194"/>
      <c r="N657" s="194"/>
      <c r="O657" s="194"/>
      <c r="P657" s="194"/>
      <c r="Q657" s="194"/>
      <c r="R657" s="194"/>
      <c r="S657" s="194"/>
      <c r="T657" s="194"/>
      <c r="U657" s="194"/>
      <c r="V657" s="194"/>
      <c r="W657" s="194"/>
      <c r="X657" s="194"/>
      <c r="Y657" s="194"/>
      <c r="Z657" s="194"/>
      <c r="AA657" s="194"/>
      <c r="AB657" s="194"/>
      <c r="AC657" s="194"/>
      <c r="AD657" s="194"/>
      <c r="AE657" s="194"/>
      <c r="AF657" s="194"/>
      <c r="AG657" s="194"/>
      <c r="AH657" s="194"/>
      <c r="AI657" s="194"/>
      <c r="AJ657" s="194"/>
    </row>
    <row r="658" spans="1:36" ht="15.5" x14ac:dyDescent="0.35">
      <c r="A658" s="194"/>
      <c r="B658" s="194"/>
      <c r="C658" s="194"/>
      <c r="D658" s="194"/>
      <c r="E658" s="194"/>
      <c r="F658" s="194"/>
      <c r="G658" s="194"/>
      <c r="H658" s="194"/>
      <c r="I658" s="194"/>
      <c r="J658" s="194"/>
      <c r="K658" s="194"/>
      <c r="L658" s="194"/>
      <c r="M658" s="194"/>
      <c r="N658" s="194"/>
      <c r="O658" s="194"/>
      <c r="P658" s="194"/>
      <c r="Q658" s="194"/>
      <c r="R658" s="194"/>
      <c r="S658" s="194"/>
      <c r="T658" s="194"/>
      <c r="U658" s="194"/>
      <c r="V658" s="194"/>
      <c r="W658" s="194"/>
      <c r="X658" s="194"/>
      <c r="Y658" s="194"/>
      <c r="Z658" s="194"/>
      <c r="AA658" s="194"/>
      <c r="AB658" s="194"/>
      <c r="AC658" s="194"/>
      <c r="AD658" s="194"/>
      <c r="AE658" s="194"/>
      <c r="AF658" s="194"/>
      <c r="AG658" s="194"/>
      <c r="AH658" s="194"/>
      <c r="AI658" s="194"/>
      <c r="AJ658" s="194"/>
    </row>
    <row r="659" spans="1:36" ht="15.5" x14ac:dyDescent="0.35">
      <c r="A659" s="194"/>
      <c r="B659" s="194"/>
      <c r="C659" s="194"/>
      <c r="D659" s="194"/>
      <c r="E659" s="194"/>
      <c r="F659" s="194"/>
      <c r="G659" s="194"/>
      <c r="H659" s="194"/>
      <c r="I659" s="194"/>
      <c r="J659" s="194"/>
      <c r="K659" s="194"/>
      <c r="L659" s="194"/>
      <c r="M659" s="194"/>
      <c r="N659" s="194"/>
      <c r="O659" s="194"/>
      <c r="P659" s="194"/>
      <c r="Q659" s="194"/>
      <c r="R659" s="194"/>
      <c r="S659" s="194"/>
      <c r="T659" s="194"/>
      <c r="U659" s="194"/>
      <c r="V659" s="194"/>
      <c r="W659" s="194"/>
      <c r="X659" s="194"/>
      <c r="Y659" s="194"/>
      <c r="Z659" s="194"/>
      <c r="AA659" s="194"/>
      <c r="AB659" s="194"/>
      <c r="AC659" s="194"/>
      <c r="AD659" s="194"/>
      <c r="AE659" s="194"/>
      <c r="AF659" s="194"/>
      <c r="AG659" s="194"/>
      <c r="AH659" s="194"/>
      <c r="AI659" s="194"/>
      <c r="AJ659" s="194"/>
    </row>
    <row r="660" spans="1:36" ht="15.5" x14ac:dyDescent="0.35">
      <c r="A660" s="194"/>
      <c r="B660" s="194"/>
      <c r="C660" s="194"/>
      <c r="D660" s="194"/>
      <c r="E660" s="194"/>
      <c r="F660" s="194"/>
      <c r="G660" s="194"/>
      <c r="H660" s="194"/>
      <c r="I660" s="194"/>
      <c r="J660" s="194"/>
      <c r="K660" s="194"/>
      <c r="L660" s="194"/>
      <c r="M660" s="194"/>
      <c r="N660" s="194"/>
      <c r="O660" s="194"/>
      <c r="P660" s="194"/>
      <c r="Q660" s="194"/>
      <c r="R660" s="194"/>
      <c r="S660" s="194"/>
      <c r="T660" s="194"/>
      <c r="U660" s="194"/>
      <c r="V660" s="194"/>
      <c r="W660" s="194"/>
      <c r="X660" s="194"/>
      <c r="Y660" s="194"/>
      <c r="Z660" s="194"/>
      <c r="AA660" s="194"/>
      <c r="AB660" s="194"/>
      <c r="AC660" s="194"/>
      <c r="AD660" s="194"/>
      <c r="AE660" s="194"/>
      <c r="AF660" s="194"/>
      <c r="AG660" s="194"/>
      <c r="AH660" s="194"/>
      <c r="AI660" s="194"/>
      <c r="AJ660" s="194"/>
    </row>
    <row r="661" spans="1:36" ht="15.5" x14ac:dyDescent="0.35">
      <c r="A661" s="194"/>
      <c r="B661" s="194"/>
      <c r="C661" s="194"/>
      <c r="D661" s="194"/>
      <c r="E661" s="194"/>
      <c r="F661" s="194"/>
      <c r="G661" s="194"/>
      <c r="H661" s="194"/>
      <c r="I661" s="194"/>
      <c r="J661" s="194"/>
      <c r="K661" s="194"/>
      <c r="L661" s="194"/>
      <c r="M661" s="194"/>
      <c r="N661" s="194"/>
      <c r="O661" s="194"/>
      <c r="P661" s="194"/>
      <c r="Q661" s="194"/>
      <c r="R661" s="194"/>
      <c r="S661" s="194"/>
      <c r="T661" s="194"/>
      <c r="U661" s="194"/>
      <c r="V661" s="194"/>
      <c r="W661" s="194"/>
      <c r="X661" s="194"/>
      <c r="Y661" s="194"/>
      <c r="Z661" s="194"/>
      <c r="AA661" s="194"/>
      <c r="AB661" s="194"/>
      <c r="AC661" s="194"/>
      <c r="AD661" s="194"/>
      <c r="AE661" s="194"/>
      <c r="AF661" s="194"/>
      <c r="AG661" s="194"/>
      <c r="AH661" s="194"/>
      <c r="AI661" s="194"/>
      <c r="AJ661" s="194"/>
    </row>
    <row r="662" spans="1:36" ht="15.5" x14ac:dyDescent="0.35">
      <c r="A662" s="194"/>
      <c r="B662" s="194"/>
      <c r="C662" s="194"/>
      <c r="D662" s="194"/>
      <c r="E662" s="194"/>
      <c r="F662" s="194"/>
      <c r="G662" s="194"/>
      <c r="H662" s="194"/>
      <c r="I662" s="194"/>
      <c r="J662" s="194"/>
      <c r="K662" s="194"/>
      <c r="L662" s="194"/>
      <c r="M662" s="194"/>
      <c r="N662" s="194"/>
      <c r="O662" s="194"/>
      <c r="P662" s="194"/>
      <c r="Q662" s="194"/>
      <c r="R662" s="194"/>
      <c r="S662" s="194"/>
      <c r="T662" s="194"/>
      <c r="U662" s="194"/>
      <c r="V662" s="194"/>
      <c r="W662" s="194"/>
      <c r="X662" s="194"/>
      <c r="Y662" s="194"/>
      <c r="Z662" s="194"/>
      <c r="AA662" s="194"/>
      <c r="AB662" s="194"/>
      <c r="AC662" s="194"/>
      <c r="AD662" s="194"/>
      <c r="AE662" s="194"/>
      <c r="AF662" s="194"/>
      <c r="AG662" s="194"/>
      <c r="AH662" s="194"/>
      <c r="AI662" s="194"/>
      <c r="AJ662" s="194"/>
    </row>
    <row r="663" spans="1:36" ht="15.5" x14ac:dyDescent="0.35">
      <c r="A663" s="194"/>
      <c r="B663" s="194"/>
      <c r="C663" s="194"/>
      <c r="D663" s="194"/>
      <c r="E663" s="194"/>
      <c r="F663" s="194"/>
      <c r="G663" s="194"/>
      <c r="H663" s="194"/>
      <c r="I663" s="194"/>
      <c r="J663" s="194"/>
      <c r="K663" s="194"/>
      <c r="L663" s="194"/>
      <c r="M663" s="194"/>
      <c r="N663" s="194"/>
      <c r="O663" s="194"/>
      <c r="P663" s="194"/>
      <c r="Q663" s="194"/>
      <c r="R663" s="194"/>
      <c r="S663" s="194"/>
      <c r="T663" s="194"/>
      <c r="U663" s="194"/>
      <c r="V663" s="194"/>
      <c r="W663" s="194"/>
      <c r="X663" s="194"/>
      <c r="Y663" s="194"/>
      <c r="Z663" s="194"/>
      <c r="AA663" s="194"/>
      <c r="AB663" s="194"/>
      <c r="AC663" s="194"/>
      <c r="AD663" s="194"/>
      <c r="AE663" s="194"/>
      <c r="AF663" s="194"/>
      <c r="AG663" s="194"/>
      <c r="AH663" s="194"/>
      <c r="AI663" s="194"/>
      <c r="AJ663" s="194"/>
    </row>
    <row r="664" spans="1:36" ht="15.5" x14ac:dyDescent="0.35">
      <c r="A664" s="194"/>
      <c r="B664" s="194"/>
      <c r="C664" s="194"/>
      <c r="D664" s="194"/>
      <c r="E664" s="194"/>
      <c r="F664" s="194"/>
      <c r="G664" s="194"/>
      <c r="H664" s="194"/>
      <c r="I664" s="194"/>
      <c r="J664" s="194"/>
      <c r="K664" s="194"/>
      <c r="L664" s="194"/>
      <c r="M664" s="194"/>
      <c r="N664" s="194"/>
      <c r="O664" s="194"/>
      <c r="P664" s="194"/>
      <c r="Q664" s="194"/>
      <c r="R664" s="194"/>
      <c r="S664" s="194"/>
      <c r="T664" s="194"/>
      <c r="U664" s="194"/>
      <c r="V664" s="194"/>
      <c r="W664" s="194"/>
      <c r="X664" s="194"/>
      <c r="Y664" s="194"/>
      <c r="Z664" s="194"/>
      <c r="AA664" s="194"/>
      <c r="AB664" s="194"/>
      <c r="AC664" s="194"/>
      <c r="AD664" s="194"/>
      <c r="AE664" s="194"/>
      <c r="AF664" s="194"/>
      <c r="AG664" s="194"/>
      <c r="AH664" s="194"/>
      <c r="AI664" s="194"/>
      <c r="AJ664" s="194"/>
    </row>
    <row r="665" spans="1:36" ht="15.5" x14ac:dyDescent="0.35">
      <c r="A665" s="194"/>
      <c r="B665" s="194"/>
      <c r="C665" s="194"/>
      <c r="D665" s="194"/>
      <c r="E665" s="194"/>
      <c r="F665" s="194"/>
      <c r="G665" s="194"/>
      <c r="H665" s="194"/>
      <c r="I665" s="194"/>
      <c r="J665" s="194"/>
      <c r="K665" s="194"/>
      <c r="L665" s="194"/>
      <c r="M665" s="194"/>
      <c r="N665" s="194"/>
      <c r="O665" s="194"/>
      <c r="P665" s="194"/>
      <c r="Q665" s="194"/>
      <c r="R665" s="194"/>
      <c r="S665" s="194"/>
      <c r="T665" s="194"/>
      <c r="U665" s="194"/>
      <c r="V665" s="194"/>
      <c r="W665" s="194"/>
      <c r="X665" s="194"/>
      <c r="Y665" s="194"/>
      <c r="Z665" s="194"/>
      <c r="AA665" s="194"/>
      <c r="AB665" s="194"/>
      <c r="AC665" s="194"/>
      <c r="AD665" s="194"/>
      <c r="AE665" s="194"/>
      <c r="AF665" s="194"/>
      <c r="AG665" s="194"/>
      <c r="AH665" s="194"/>
      <c r="AI665" s="194"/>
      <c r="AJ665" s="194"/>
    </row>
    <row r="666" spans="1:36" ht="15.5" x14ac:dyDescent="0.35">
      <c r="A666" s="194"/>
      <c r="B666" s="194"/>
      <c r="C666" s="194"/>
      <c r="D666" s="194"/>
      <c r="E666" s="194"/>
      <c r="F666" s="194"/>
      <c r="G666" s="194"/>
      <c r="H666" s="194"/>
      <c r="I666" s="194"/>
      <c r="J666" s="194"/>
      <c r="K666" s="194"/>
      <c r="L666" s="194"/>
      <c r="M666" s="194"/>
      <c r="N666" s="194"/>
      <c r="O666" s="194"/>
      <c r="P666" s="194"/>
      <c r="Q666" s="194"/>
      <c r="R666" s="194"/>
      <c r="S666" s="194"/>
      <c r="T666" s="194"/>
      <c r="U666" s="194"/>
      <c r="V666" s="194"/>
      <c r="W666" s="194"/>
      <c r="X666" s="194"/>
      <c r="Y666" s="194"/>
      <c r="Z666" s="194"/>
      <c r="AA666" s="194"/>
      <c r="AB666" s="194"/>
      <c r="AC666" s="194"/>
      <c r="AD666" s="194"/>
      <c r="AE666" s="194"/>
      <c r="AF666" s="194"/>
      <c r="AG666" s="194"/>
      <c r="AH666" s="194"/>
      <c r="AI666" s="194"/>
      <c r="AJ666" s="194"/>
    </row>
    <row r="667" spans="1:36" ht="15.5" x14ac:dyDescent="0.35">
      <c r="A667" s="194"/>
      <c r="B667" s="194"/>
      <c r="C667" s="194"/>
      <c r="D667" s="194"/>
      <c r="E667" s="194"/>
      <c r="F667" s="194"/>
      <c r="G667" s="194"/>
      <c r="H667" s="194"/>
      <c r="I667" s="194"/>
      <c r="J667" s="194"/>
      <c r="K667" s="194"/>
      <c r="L667" s="194"/>
      <c r="M667" s="194"/>
      <c r="N667" s="194"/>
      <c r="O667" s="194"/>
      <c r="P667" s="194"/>
      <c r="Q667" s="194"/>
      <c r="R667" s="194"/>
      <c r="S667" s="194"/>
      <c r="T667" s="194"/>
      <c r="U667" s="194"/>
      <c r="V667" s="194"/>
      <c r="W667" s="194"/>
      <c r="X667" s="194"/>
      <c r="Y667" s="194"/>
      <c r="Z667" s="194"/>
      <c r="AA667" s="194"/>
      <c r="AB667" s="194"/>
      <c r="AC667" s="194"/>
      <c r="AD667" s="194"/>
      <c r="AE667" s="194"/>
      <c r="AF667" s="194"/>
      <c r="AG667" s="194"/>
      <c r="AH667" s="194"/>
      <c r="AI667" s="194"/>
      <c r="AJ667" s="194"/>
    </row>
    <row r="668" spans="1:36" ht="15.5" x14ac:dyDescent="0.35">
      <c r="A668" s="194"/>
      <c r="B668" s="194"/>
      <c r="C668" s="194"/>
      <c r="D668" s="194"/>
      <c r="E668" s="194"/>
      <c r="F668" s="194"/>
      <c r="G668" s="194"/>
      <c r="H668" s="194"/>
      <c r="I668" s="194"/>
      <c r="J668" s="194"/>
      <c r="K668" s="194"/>
      <c r="L668" s="194"/>
      <c r="M668" s="194"/>
      <c r="N668" s="194"/>
      <c r="O668" s="194"/>
      <c r="P668" s="194"/>
      <c r="Q668" s="194"/>
      <c r="R668" s="194"/>
      <c r="S668" s="194"/>
      <c r="T668" s="194"/>
      <c r="U668" s="194"/>
      <c r="V668" s="194"/>
      <c r="W668" s="194"/>
      <c r="X668" s="194"/>
      <c r="Y668" s="194"/>
      <c r="Z668" s="194"/>
      <c r="AA668" s="194"/>
      <c r="AB668" s="194"/>
      <c r="AC668" s="194"/>
      <c r="AD668" s="194"/>
      <c r="AE668" s="194"/>
      <c r="AF668" s="194"/>
      <c r="AG668" s="194"/>
      <c r="AH668" s="194"/>
      <c r="AI668" s="194"/>
      <c r="AJ668" s="194"/>
    </row>
    <row r="669" spans="1:36" ht="15.5" x14ac:dyDescent="0.35">
      <c r="A669" s="194"/>
      <c r="B669" s="194"/>
      <c r="C669" s="194"/>
      <c r="D669" s="194"/>
      <c r="E669" s="194"/>
      <c r="F669" s="194"/>
      <c r="G669" s="194"/>
      <c r="H669" s="194"/>
      <c r="I669" s="194"/>
      <c r="J669" s="194"/>
      <c r="K669" s="194"/>
      <c r="L669" s="194"/>
      <c r="M669" s="194"/>
      <c r="N669" s="194"/>
      <c r="O669" s="194"/>
      <c r="P669" s="194"/>
      <c r="Q669" s="194"/>
      <c r="R669" s="194"/>
      <c r="S669" s="194"/>
      <c r="T669" s="194"/>
      <c r="U669" s="194"/>
      <c r="V669" s="194"/>
      <c r="W669" s="194"/>
      <c r="X669" s="194"/>
      <c r="Y669" s="194"/>
      <c r="Z669" s="194"/>
      <c r="AA669" s="194"/>
      <c r="AB669" s="194"/>
      <c r="AC669" s="194"/>
      <c r="AD669" s="194"/>
      <c r="AE669" s="194"/>
      <c r="AF669" s="194"/>
      <c r="AG669" s="194"/>
      <c r="AH669" s="194"/>
      <c r="AI669" s="194"/>
      <c r="AJ669" s="194"/>
    </row>
    <row r="670" spans="1:36" ht="15.5" x14ac:dyDescent="0.35">
      <c r="A670" s="194"/>
      <c r="B670" s="194"/>
      <c r="C670" s="194"/>
      <c r="D670" s="194"/>
      <c r="E670" s="194"/>
      <c r="F670" s="194"/>
      <c r="G670" s="194"/>
      <c r="H670" s="194"/>
      <c r="I670" s="194"/>
      <c r="J670" s="194"/>
      <c r="K670" s="194"/>
      <c r="L670" s="194"/>
      <c r="M670" s="194"/>
      <c r="N670" s="194"/>
      <c r="O670" s="194"/>
      <c r="P670" s="194"/>
      <c r="Q670" s="194"/>
      <c r="R670" s="194"/>
      <c r="S670" s="194"/>
      <c r="T670" s="194"/>
      <c r="U670" s="194"/>
      <c r="V670" s="194"/>
      <c r="W670" s="194"/>
      <c r="X670" s="194"/>
      <c r="Y670" s="194"/>
      <c r="Z670" s="194"/>
      <c r="AA670" s="194"/>
      <c r="AB670" s="194"/>
      <c r="AC670" s="194"/>
      <c r="AD670" s="194"/>
      <c r="AE670" s="194"/>
      <c r="AF670" s="194"/>
      <c r="AG670" s="194"/>
      <c r="AH670" s="194"/>
      <c r="AI670" s="194"/>
      <c r="AJ670" s="194"/>
    </row>
    <row r="671" spans="1:36" ht="15.5" x14ac:dyDescent="0.35">
      <c r="A671" s="194"/>
      <c r="B671" s="194"/>
      <c r="C671" s="194"/>
      <c r="D671" s="194"/>
      <c r="E671" s="194"/>
      <c r="F671" s="194"/>
      <c r="G671" s="194"/>
      <c r="H671" s="194"/>
      <c r="I671" s="194"/>
      <c r="J671" s="194"/>
      <c r="K671" s="194"/>
      <c r="L671" s="194"/>
      <c r="M671" s="194"/>
      <c r="N671" s="194"/>
      <c r="O671" s="194"/>
      <c r="P671" s="194"/>
      <c r="Q671" s="194"/>
      <c r="R671" s="194"/>
      <c r="S671" s="194"/>
      <c r="T671" s="194"/>
      <c r="U671" s="194"/>
      <c r="V671" s="194"/>
      <c r="W671" s="194"/>
      <c r="X671" s="194"/>
      <c r="Y671" s="194"/>
      <c r="Z671" s="194"/>
      <c r="AA671" s="194"/>
      <c r="AB671" s="194"/>
      <c r="AC671" s="194"/>
      <c r="AD671" s="194"/>
      <c r="AE671" s="194"/>
      <c r="AF671" s="194"/>
      <c r="AG671" s="194"/>
      <c r="AH671" s="194"/>
      <c r="AI671" s="194"/>
      <c r="AJ671" s="194"/>
    </row>
    <row r="672" spans="1:36" ht="15.5" x14ac:dyDescent="0.35">
      <c r="A672" s="194"/>
      <c r="B672" s="194"/>
      <c r="C672" s="194"/>
      <c r="D672" s="194"/>
      <c r="E672" s="194"/>
      <c r="F672" s="194"/>
      <c r="G672" s="194"/>
      <c r="H672" s="194"/>
      <c r="I672" s="194"/>
      <c r="J672" s="194"/>
      <c r="K672" s="194"/>
      <c r="L672" s="194"/>
      <c r="M672" s="194"/>
      <c r="N672" s="194"/>
      <c r="O672" s="194"/>
      <c r="P672" s="194"/>
      <c r="Q672" s="194"/>
      <c r="R672" s="194"/>
      <c r="S672" s="194"/>
      <c r="T672" s="194"/>
      <c r="U672" s="194"/>
      <c r="V672" s="194"/>
      <c r="W672" s="194"/>
      <c r="X672" s="194"/>
      <c r="Y672" s="194"/>
      <c r="Z672" s="194"/>
      <c r="AA672" s="194"/>
      <c r="AB672" s="194"/>
      <c r="AC672" s="194"/>
      <c r="AD672" s="194"/>
      <c r="AE672" s="194"/>
      <c r="AF672" s="194"/>
      <c r="AG672" s="194"/>
      <c r="AH672" s="194"/>
      <c r="AI672" s="194"/>
      <c r="AJ672" s="194"/>
    </row>
    <row r="673" spans="1:36" ht="15.5" x14ac:dyDescent="0.35">
      <c r="A673" s="194"/>
      <c r="B673" s="194"/>
      <c r="C673" s="194"/>
      <c r="D673" s="194"/>
      <c r="E673" s="194"/>
      <c r="F673" s="194"/>
      <c r="G673" s="194"/>
      <c r="H673" s="194"/>
      <c r="I673" s="194"/>
      <c r="J673" s="194"/>
      <c r="K673" s="194"/>
      <c r="L673" s="194"/>
      <c r="M673" s="194"/>
      <c r="N673" s="194"/>
      <c r="O673" s="194"/>
      <c r="P673" s="194"/>
      <c r="Q673" s="194"/>
      <c r="R673" s="194"/>
      <c r="S673" s="194"/>
      <c r="T673" s="194"/>
      <c r="U673" s="194"/>
      <c r="V673" s="194"/>
      <c r="W673" s="194"/>
      <c r="X673" s="194"/>
      <c r="Y673" s="194"/>
      <c r="Z673" s="194"/>
      <c r="AA673" s="194"/>
      <c r="AB673" s="194"/>
      <c r="AC673" s="194"/>
      <c r="AD673" s="194"/>
      <c r="AE673" s="194"/>
      <c r="AF673" s="194"/>
      <c r="AG673" s="194"/>
      <c r="AH673" s="194"/>
      <c r="AI673" s="194"/>
      <c r="AJ673" s="194"/>
    </row>
    <row r="674" spans="1:36" ht="15.5" x14ac:dyDescent="0.35">
      <c r="A674" s="194"/>
      <c r="B674" s="194"/>
      <c r="C674" s="194"/>
      <c r="D674" s="194"/>
      <c r="E674" s="194"/>
      <c r="F674" s="194"/>
      <c r="G674" s="194"/>
      <c r="H674" s="194"/>
      <c r="I674" s="194"/>
      <c r="J674" s="194"/>
      <c r="K674" s="194"/>
      <c r="L674" s="194"/>
      <c r="M674" s="194"/>
      <c r="N674" s="194"/>
      <c r="O674" s="194"/>
      <c r="P674" s="194"/>
      <c r="Q674" s="194"/>
      <c r="R674" s="194"/>
      <c r="S674" s="194"/>
      <c r="T674" s="194"/>
      <c r="U674" s="194"/>
      <c r="V674" s="194"/>
      <c r="W674" s="194"/>
      <c r="X674" s="194"/>
      <c r="Y674" s="194"/>
      <c r="Z674" s="194"/>
      <c r="AA674" s="194"/>
      <c r="AB674" s="194"/>
      <c r="AC674" s="194"/>
      <c r="AD674" s="194"/>
      <c r="AE674" s="194"/>
      <c r="AF674" s="194"/>
      <c r="AG674" s="194"/>
      <c r="AH674" s="194"/>
      <c r="AI674" s="194"/>
      <c r="AJ674" s="194"/>
    </row>
    <row r="675" spans="1:36" ht="15.5" x14ac:dyDescent="0.35">
      <c r="A675" s="194"/>
      <c r="B675" s="194"/>
      <c r="C675" s="194"/>
      <c r="D675" s="194"/>
      <c r="E675" s="194"/>
      <c r="F675" s="194"/>
      <c r="G675" s="194"/>
      <c r="H675" s="194"/>
      <c r="I675" s="194"/>
      <c r="J675" s="194"/>
      <c r="K675" s="194"/>
      <c r="L675" s="194"/>
      <c r="M675" s="194"/>
      <c r="N675" s="194"/>
      <c r="O675" s="194"/>
      <c r="P675" s="194"/>
      <c r="Q675" s="194"/>
      <c r="R675" s="194"/>
      <c r="S675" s="194"/>
      <c r="T675" s="194"/>
      <c r="U675" s="194"/>
      <c r="V675" s="194"/>
      <c r="W675" s="194"/>
      <c r="X675" s="194"/>
      <c r="Y675" s="194"/>
      <c r="Z675" s="194"/>
      <c r="AA675" s="194"/>
      <c r="AB675" s="194"/>
      <c r="AC675" s="194"/>
      <c r="AD675" s="194"/>
      <c r="AE675" s="194"/>
      <c r="AF675" s="194"/>
      <c r="AG675" s="194"/>
      <c r="AH675" s="194"/>
      <c r="AI675" s="194"/>
      <c r="AJ675" s="194"/>
    </row>
    <row r="676" spans="1:36" ht="15.5" x14ac:dyDescent="0.35">
      <c r="A676" s="194"/>
      <c r="B676" s="194"/>
      <c r="C676" s="194"/>
      <c r="D676" s="194"/>
      <c r="E676" s="194"/>
      <c r="F676" s="194"/>
      <c r="G676" s="194"/>
      <c r="H676" s="194"/>
      <c r="I676" s="194"/>
      <c r="J676" s="194"/>
      <c r="K676" s="194"/>
      <c r="L676" s="194"/>
      <c r="M676" s="194"/>
      <c r="N676" s="194"/>
      <c r="O676" s="194"/>
      <c r="P676" s="194"/>
      <c r="Q676" s="194"/>
      <c r="R676" s="194"/>
      <c r="S676" s="194"/>
      <c r="T676" s="194"/>
      <c r="U676" s="194"/>
      <c r="V676" s="194"/>
      <c r="W676" s="194"/>
      <c r="X676" s="194"/>
      <c r="Y676" s="194"/>
      <c r="Z676" s="194"/>
      <c r="AA676" s="194"/>
      <c r="AB676" s="194"/>
      <c r="AC676" s="194"/>
      <c r="AD676" s="194"/>
      <c r="AE676" s="194"/>
      <c r="AF676" s="194"/>
      <c r="AG676" s="194"/>
      <c r="AH676" s="194"/>
      <c r="AI676" s="194"/>
      <c r="AJ676" s="194"/>
    </row>
    <row r="677" spans="1:36" ht="15.5" x14ac:dyDescent="0.35">
      <c r="A677" s="194"/>
      <c r="B677" s="194"/>
      <c r="C677" s="194"/>
      <c r="D677" s="194"/>
      <c r="E677" s="194"/>
      <c r="F677" s="194"/>
      <c r="G677" s="194"/>
      <c r="H677" s="194"/>
      <c r="I677" s="194"/>
      <c r="J677" s="194"/>
      <c r="K677" s="194"/>
      <c r="L677" s="194"/>
      <c r="M677" s="194"/>
      <c r="N677" s="194"/>
      <c r="O677" s="194"/>
      <c r="P677" s="194"/>
      <c r="Q677" s="194"/>
      <c r="R677" s="194"/>
      <c r="S677" s="194"/>
      <c r="T677" s="194"/>
      <c r="U677" s="194"/>
      <c r="V677" s="194"/>
      <c r="W677" s="194"/>
      <c r="X677" s="194"/>
      <c r="Y677" s="194"/>
      <c r="Z677" s="194"/>
      <c r="AA677" s="194"/>
      <c r="AB677" s="194"/>
      <c r="AC677" s="194"/>
      <c r="AD677" s="194"/>
      <c r="AE677" s="194"/>
      <c r="AF677" s="194"/>
      <c r="AG677" s="194"/>
      <c r="AH677" s="194"/>
      <c r="AI677" s="194"/>
      <c r="AJ677" s="194"/>
    </row>
    <row r="678" spans="1:36" ht="15.5" x14ac:dyDescent="0.35">
      <c r="A678" s="194"/>
      <c r="B678" s="194"/>
      <c r="C678" s="194"/>
      <c r="D678" s="194"/>
      <c r="E678" s="194"/>
      <c r="F678" s="194"/>
      <c r="G678" s="194"/>
      <c r="H678" s="194"/>
      <c r="I678" s="194"/>
      <c r="J678" s="194"/>
      <c r="K678" s="194"/>
      <c r="L678" s="194"/>
      <c r="M678" s="194"/>
      <c r="N678" s="194"/>
      <c r="O678" s="194"/>
      <c r="P678" s="194"/>
      <c r="Q678" s="194"/>
      <c r="R678" s="194"/>
      <c r="S678" s="194"/>
      <c r="T678" s="194"/>
      <c r="U678" s="194"/>
      <c r="V678" s="194"/>
      <c r="W678" s="194"/>
      <c r="X678" s="194"/>
      <c r="Y678" s="194"/>
      <c r="Z678" s="194"/>
      <c r="AA678" s="194"/>
      <c r="AB678" s="194"/>
      <c r="AC678" s="194"/>
      <c r="AD678" s="194"/>
      <c r="AE678" s="194"/>
      <c r="AF678" s="194"/>
      <c r="AG678" s="194"/>
      <c r="AH678" s="194"/>
      <c r="AI678" s="194"/>
      <c r="AJ678" s="194"/>
    </row>
    <row r="679" spans="1:36" ht="15.5" x14ac:dyDescent="0.35">
      <c r="A679" s="194"/>
      <c r="B679" s="194"/>
      <c r="C679" s="194"/>
      <c r="D679" s="194"/>
      <c r="E679" s="194"/>
      <c r="F679" s="194"/>
      <c r="G679" s="194"/>
      <c r="H679" s="194"/>
      <c r="I679" s="194"/>
      <c r="J679" s="194"/>
      <c r="K679" s="194"/>
      <c r="L679" s="194"/>
      <c r="M679" s="194"/>
      <c r="N679" s="194"/>
      <c r="O679" s="194"/>
      <c r="P679" s="194"/>
      <c r="Q679" s="194"/>
      <c r="R679" s="194"/>
      <c r="S679" s="194"/>
      <c r="T679" s="194"/>
      <c r="U679" s="194"/>
      <c r="V679" s="194"/>
      <c r="W679" s="194"/>
      <c r="X679" s="194"/>
      <c r="Y679" s="194"/>
      <c r="Z679" s="194"/>
      <c r="AA679" s="194"/>
      <c r="AB679" s="194"/>
      <c r="AC679" s="194"/>
      <c r="AD679" s="194"/>
      <c r="AE679" s="194"/>
      <c r="AF679" s="194"/>
      <c r="AG679" s="194"/>
      <c r="AH679" s="194"/>
      <c r="AI679" s="194"/>
      <c r="AJ679" s="194"/>
    </row>
    <row r="680" spans="1:36" ht="15.5" x14ac:dyDescent="0.35">
      <c r="A680" s="194"/>
      <c r="B680" s="194"/>
      <c r="C680" s="194"/>
      <c r="D680" s="194"/>
      <c r="E680" s="194"/>
      <c r="F680" s="194"/>
      <c r="G680" s="194"/>
      <c r="H680" s="194"/>
      <c r="I680" s="194"/>
      <c r="J680" s="194"/>
      <c r="K680" s="194"/>
      <c r="L680" s="194"/>
      <c r="M680" s="194"/>
      <c r="N680" s="194"/>
      <c r="O680" s="194"/>
      <c r="P680" s="194"/>
      <c r="Q680" s="194"/>
      <c r="R680" s="194"/>
      <c r="S680" s="194"/>
      <c r="T680" s="194"/>
      <c r="U680" s="194"/>
      <c r="V680" s="194"/>
      <c r="W680" s="194"/>
      <c r="X680" s="194"/>
      <c r="Y680" s="194"/>
      <c r="Z680" s="194"/>
      <c r="AA680" s="194"/>
      <c r="AB680" s="194"/>
      <c r="AC680" s="194"/>
      <c r="AD680" s="194"/>
      <c r="AE680" s="194"/>
      <c r="AF680" s="194"/>
      <c r="AG680" s="194"/>
      <c r="AH680" s="194"/>
      <c r="AI680" s="194"/>
      <c r="AJ680" s="194"/>
    </row>
    <row r="681" spans="1:36" ht="15.5" x14ac:dyDescent="0.35">
      <c r="A681" s="194"/>
      <c r="B681" s="194"/>
      <c r="C681" s="194"/>
      <c r="D681" s="194"/>
      <c r="E681" s="194"/>
      <c r="F681" s="194"/>
      <c r="G681" s="194"/>
      <c r="H681" s="194"/>
      <c r="I681" s="194"/>
      <c r="J681" s="194"/>
      <c r="K681" s="194"/>
      <c r="L681" s="194"/>
      <c r="M681" s="194"/>
      <c r="N681" s="194"/>
      <c r="O681" s="194"/>
      <c r="P681" s="194"/>
      <c r="Q681" s="194"/>
      <c r="R681" s="194"/>
      <c r="S681" s="194"/>
      <c r="T681" s="194"/>
      <c r="U681" s="194"/>
      <c r="V681" s="194"/>
      <c r="W681" s="194"/>
      <c r="X681" s="194"/>
      <c r="Y681" s="194"/>
      <c r="Z681" s="194"/>
      <c r="AA681" s="194"/>
      <c r="AB681" s="194"/>
      <c r="AC681" s="194"/>
      <c r="AD681" s="194"/>
      <c r="AE681" s="194"/>
      <c r="AF681" s="194"/>
      <c r="AG681" s="194"/>
      <c r="AH681" s="194"/>
      <c r="AI681" s="194"/>
      <c r="AJ681" s="194"/>
    </row>
    <row r="682" spans="1:36" ht="15.5" x14ac:dyDescent="0.35">
      <c r="A682" s="194"/>
      <c r="B682" s="194"/>
      <c r="C682" s="194"/>
      <c r="D682" s="194"/>
      <c r="E682" s="194"/>
      <c r="F682" s="194"/>
      <c r="G682" s="194"/>
      <c r="H682" s="194"/>
      <c r="I682" s="194"/>
      <c r="J682" s="194"/>
      <c r="K682" s="194"/>
      <c r="L682" s="194"/>
      <c r="M682" s="194"/>
      <c r="N682" s="194"/>
      <c r="O682" s="194"/>
      <c r="P682" s="194"/>
      <c r="Q682" s="194"/>
      <c r="R682" s="194"/>
      <c r="S682" s="194"/>
      <c r="T682" s="194"/>
      <c r="U682" s="194"/>
      <c r="V682" s="194"/>
      <c r="W682" s="194"/>
      <c r="X682" s="194"/>
      <c r="Y682" s="194"/>
      <c r="Z682" s="194"/>
      <c r="AA682" s="194"/>
      <c r="AB682" s="194"/>
      <c r="AC682" s="194"/>
      <c r="AD682" s="194"/>
      <c r="AE682" s="194"/>
      <c r="AF682" s="194"/>
      <c r="AG682" s="194"/>
      <c r="AH682" s="194"/>
      <c r="AI682" s="194"/>
      <c r="AJ682" s="194"/>
    </row>
    <row r="683" spans="1:36" ht="15.5" x14ac:dyDescent="0.35">
      <c r="A683" s="194"/>
      <c r="B683" s="194"/>
      <c r="C683" s="194"/>
      <c r="D683" s="194"/>
      <c r="E683" s="194"/>
      <c r="F683" s="194"/>
      <c r="G683" s="194"/>
      <c r="H683" s="194"/>
      <c r="I683" s="194"/>
      <c r="J683" s="194"/>
      <c r="K683" s="194"/>
      <c r="L683" s="194"/>
      <c r="M683" s="194"/>
      <c r="N683" s="194"/>
      <c r="O683" s="194"/>
      <c r="P683" s="194"/>
      <c r="Q683" s="194"/>
      <c r="R683" s="194"/>
      <c r="S683" s="194"/>
      <c r="T683" s="194"/>
      <c r="U683" s="194"/>
      <c r="V683" s="194"/>
      <c r="W683" s="194"/>
      <c r="X683" s="194"/>
      <c r="Y683" s="194"/>
      <c r="Z683" s="194"/>
      <c r="AA683" s="194"/>
      <c r="AB683" s="194"/>
      <c r="AC683" s="194"/>
      <c r="AD683" s="194"/>
      <c r="AE683" s="194"/>
      <c r="AF683" s="194"/>
      <c r="AG683" s="194"/>
      <c r="AH683" s="194"/>
      <c r="AI683" s="194"/>
      <c r="AJ683" s="194"/>
    </row>
    <row r="684" spans="1:36" ht="15.5" x14ac:dyDescent="0.35">
      <c r="A684" s="194"/>
      <c r="B684" s="194"/>
      <c r="C684" s="194"/>
      <c r="D684" s="194"/>
      <c r="E684" s="194"/>
      <c r="F684" s="194"/>
      <c r="G684" s="194"/>
      <c r="H684" s="194"/>
      <c r="I684" s="194"/>
      <c r="J684" s="194"/>
      <c r="K684" s="194"/>
      <c r="L684" s="194"/>
      <c r="M684" s="194"/>
      <c r="N684" s="194"/>
      <c r="O684" s="194"/>
      <c r="P684" s="194"/>
      <c r="Q684" s="194"/>
      <c r="R684" s="194"/>
      <c r="S684" s="194"/>
      <c r="T684" s="194"/>
      <c r="U684" s="194"/>
      <c r="V684" s="194"/>
      <c r="W684" s="194"/>
      <c r="X684" s="194"/>
      <c r="Y684" s="194"/>
      <c r="Z684" s="194"/>
      <c r="AA684" s="194"/>
      <c r="AB684" s="194"/>
      <c r="AC684" s="194"/>
      <c r="AD684" s="194"/>
      <c r="AE684" s="194"/>
      <c r="AF684" s="194"/>
      <c r="AG684" s="194"/>
      <c r="AH684" s="194"/>
      <c r="AI684" s="194"/>
      <c r="AJ684" s="194"/>
    </row>
    <row r="685" spans="1:36" ht="15.5" x14ac:dyDescent="0.35">
      <c r="A685" s="194"/>
      <c r="B685" s="194"/>
      <c r="C685" s="194"/>
      <c r="D685" s="194"/>
      <c r="E685" s="194"/>
      <c r="F685" s="194"/>
      <c r="G685" s="194"/>
      <c r="H685" s="194"/>
      <c r="I685" s="194"/>
      <c r="J685" s="194"/>
      <c r="K685" s="194"/>
      <c r="L685" s="194"/>
      <c r="M685" s="194"/>
      <c r="N685" s="194"/>
      <c r="O685" s="194"/>
      <c r="P685" s="194"/>
      <c r="Q685" s="194"/>
      <c r="R685" s="194"/>
      <c r="S685" s="194"/>
      <c r="T685" s="194"/>
      <c r="U685" s="194"/>
      <c r="V685" s="194"/>
      <c r="W685" s="194"/>
      <c r="X685" s="194"/>
      <c r="Y685" s="194"/>
      <c r="Z685" s="194"/>
      <c r="AA685" s="194"/>
      <c r="AB685" s="194"/>
      <c r="AC685" s="194"/>
      <c r="AD685" s="194"/>
      <c r="AE685" s="194"/>
      <c r="AF685" s="194"/>
      <c r="AG685" s="194"/>
      <c r="AH685" s="194"/>
      <c r="AI685" s="194"/>
      <c r="AJ685" s="194"/>
    </row>
    <row r="686" spans="1:36" ht="15.5" x14ac:dyDescent="0.35">
      <c r="A686" s="194"/>
      <c r="B686" s="194"/>
      <c r="C686" s="194"/>
      <c r="D686" s="194"/>
      <c r="E686" s="194"/>
      <c r="F686" s="194"/>
      <c r="G686" s="194"/>
      <c r="H686" s="194"/>
      <c r="I686" s="194"/>
      <c r="J686" s="194"/>
      <c r="K686" s="194"/>
      <c r="L686" s="194"/>
      <c r="M686" s="194"/>
      <c r="N686" s="194"/>
      <c r="O686" s="194"/>
      <c r="P686" s="194"/>
      <c r="Q686" s="194"/>
      <c r="R686" s="194"/>
      <c r="S686" s="194"/>
      <c r="T686" s="194"/>
      <c r="U686" s="194"/>
      <c r="V686" s="194"/>
      <c r="W686" s="194"/>
      <c r="X686" s="194"/>
      <c r="Y686" s="194"/>
      <c r="Z686" s="194"/>
      <c r="AA686" s="194"/>
      <c r="AB686" s="194"/>
      <c r="AC686" s="194"/>
      <c r="AD686" s="194"/>
      <c r="AE686" s="194"/>
      <c r="AF686" s="194"/>
      <c r="AG686" s="194"/>
      <c r="AH686" s="194"/>
      <c r="AI686" s="194"/>
      <c r="AJ686" s="194"/>
    </row>
    <row r="687" spans="1:36" ht="15.5" x14ac:dyDescent="0.35">
      <c r="A687" s="194"/>
      <c r="B687" s="194"/>
      <c r="C687" s="194"/>
      <c r="D687" s="194"/>
      <c r="E687" s="194"/>
      <c r="F687" s="194"/>
      <c r="G687" s="194"/>
      <c r="H687" s="194"/>
      <c r="I687" s="194"/>
      <c r="J687" s="194"/>
      <c r="K687" s="194"/>
      <c r="L687" s="194"/>
      <c r="M687" s="194"/>
      <c r="N687" s="194"/>
      <c r="O687" s="194"/>
      <c r="P687" s="194"/>
      <c r="Q687" s="194"/>
      <c r="R687" s="194"/>
      <c r="S687" s="194"/>
      <c r="T687" s="194"/>
      <c r="U687" s="194"/>
      <c r="V687" s="194"/>
      <c r="W687" s="194"/>
      <c r="X687" s="194"/>
      <c r="Y687" s="194"/>
      <c r="Z687" s="194"/>
      <c r="AA687" s="194"/>
      <c r="AB687" s="194"/>
      <c r="AC687" s="194"/>
      <c r="AD687" s="194"/>
      <c r="AE687" s="194"/>
      <c r="AF687" s="194"/>
      <c r="AG687" s="194"/>
      <c r="AH687" s="194"/>
      <c r="AI687" s="194"/>
      <c r="AJ687" s="194"/>
    </row>
    <row r="688" spans="1:36" ht="15.5" x14ac:dyDescent="0.35">
      <c r="A688" s="194"/>
      <c r="B688" s="194"/>
      <c r="C688" s="194"/>
      <c r="D688" s="194"/>
      <c r="E688" s="194"/>
      <c r="F688" s="194"/>
      <c r="G688" s="194"/>
      <c r="H688" s="194"/>
      <c r="I688" s="194"/>
      <c r="J688" s="194"/>
      <c r="K688" s="194"/>
      <c r="L688" s="194"/>
      <c r="M688" s="194"/>
      <c r="N688" s="194"/>
      <c r="O688" s="194"/>
      <c r="P688" s="194"/>
      <c r="Q688" s="194"/>
      <c r="R688" s="194"/>
      <c r="S688" s="194"/>
      <c r="T688" s="194"/>
      <c r="U688" s="194"/>
      <c r="V688" s="194"/>
      <c r="W688" s="194"/>
      <c r="X688" s="194"/>
      <c r="Y688" s="194"/>
      <c r="Z688" s="194"/>
      <c r="AA688" s="194"/>
      <c r="AB688" s="194"/>
      <c r="AC688" s="194"/>
      <c r="AD688" s="194"/>
      <c r="AE688" s="194"/>
      <c r="AF688" s="194"/>
      <c r="AG688" s="194"/>
      <c r="AH688" s="194"/>
      <c r="AI688" s="194"/>
      <c r="AJ688" s="194"/>
    </row>
    <row r="689" spans="1:36" ht="15.5" x14ac:dyDescent="0.35">
      <c r="A689" s="194"/>
      <c r="B689" s="194"/>
      <c r="C689" s="194"/>
      <c r="D689" s="194"/>
      <c r="E689" s="194"/>
      <c r="F689" s="194"/>
      <c r="G689" s="194"/>
      <c r="H689" s="194"/>
      <c r="I689" s="194"/>
      <c r="J689" s="194"/>
      <c r="K689" s="194"/>
      <c r="L689" s="194"/>
      <c r="M689" s="194"/>
      <c r="N689" s="194"/>
      <c r="O689" s="194"/>
      <c r="P689" s="194"/>
      <c r="Q689" s="194"/>
      <c r="R689" s="194"/>
      <c r="S689" s="194"/>
      <c r="T689" s="194"/>
      <c r="U689" s="194"/>
      <c r="V689" s="194"/>
      <c r="W689" s="194"/>
      <c r="X689" s="194"/>
      <c r="Y689" s="194"/>
      <c r="Z689" s="194"/>
      <c r="AA689" s="194"/>
      <c r="AB689" s="194"/>
      <c r="AC689" s="194"/>
      <c r="AD689" s="194"/>
      <c r="AE689" s="194"/>
      <c r="AF689" s="194"/>
      <c r="AG689" s="194"/>
      <c r="AH689" s="194"/>
      <c r="AI689" s="194"/>
      <c r="AJ689" s="194"/>
    </row>
    <row r="690" spans="1:36" ht="15.5" x14ac:dyDescent="0.35">
      <c r="A690" s="194"/>
      <c r="B690" s="194"/>
      <c r="C690" s="194"/>
      <c r="D690" s="194"/>
      <c r="E690" s="194"/>
      <c r="F690" s="194"/>
      <c r="G690" s="194"/>
      <c r="H690" s="194"/>
      <c r="I690" s="194"/>
      <c r="J690" s="194"/>
      <c r="K690" s="194"/>
      <c r="L690" s="194"/>
      <c r="M690" s="194"/>
      <c r="N690" s="194"/>
      <c r="O690" s="194"/>
      <c r="P690" s="194"/>
      <c r="Q690" s="194"/>
      <c r="R690" s="194"/>
      <c r="S690" s="194"/>
      <c r="T690" s="194"/>
      <c r="U690" s="194"/>
      <c r="V690" s="194"/>
      <c r="W690" s="194"/>
      <c r="X690" s="194"/>
      <c r="Y690" s="194"/>
      <c r="Z690" s="194"/>
      <c r="AA690" s="194"/>
      <c r="AB690" s="194"/>
      <c r="AC690" s="194"/>
      <c r="AD690" s="194"/>
      <c r="AE690" s="194"/>
      <c r="AF690" s="194"/>
      <c r="AG690" s="194"/>
      <c r="AH690" s="194"/>
      <c r="AI690" s="194"/>
      <c r="AJ690" s="194"/>
    </row>
    <row r="691" spans="1:36" ht="15.5" x14ac:dyDescent="0.35">
      <c r="A691" s="194"/>
      <c r="B691" s="194"/>
      <c r="C691" s="194"/>
      <c r="D691" s="194"/>
      <c r="E691" s="194"/>
      <c r="F691" s="194"/>
      <c r="G691" s="194"/>
      <c r="H691" s="194"/>
      <c r="I691" s="194"/>
      <c r="J691" s="194"/>
      <c r="K691" s="194"/>
      <c r="L691" s="194"/>
      <c r="M691" s="194"/>
      <c r="N691" s="194"/>
      <c r="O691" s="194"/>
      <c r="P691" s="194"/>
      <c r="Q691" s="194"/>
      <c r="R691" s="194"/>
      <c r="S691" s="194"/>
      <c r="T691" s="194"/>
      <c r="U691" s="194"/>
      <c r="V691" s="194"/>
      <c r="W691" s="194"/>
      <c r="X691" s="194"/>
      <c r="Y691" s="194"/>
      <c r="Z691" s="194"/>
      <c r="AA691" s="194"/>
      <c r="AB691" s="194"/>
      <c r="AC691" s="194"/>
      <c r="AD691" s="194"/>
      <c r="AE691" s="194"/>
      <c r="AF691" s="194"/>
      <c r="AG691" s="194"/>
      <c r="AH691" s="194"/>
      <c r="AI691" s="194"/>
      <c r="AJ691" s="194"/>
    </row>
    <row r="692" spans="1:36" ht="15.5" x14ac:dyDescent="0.35">
      <c r="A692" s="194"/>
      <c r="B692" s="194"/>
      <c r="C692" s="194"/>
      <c r="D692" s="194"/>
      <c r="E692" s="194"/>
      <c r="F692" s="194"/>
      <c r="G692" s="194"/>
      <c r="H692" s="194"/>
      <c r="I692" s="194"/>
      <c r="J692" s="194"/>
      <c r="K692" s="194"/>
      <c r="L692" s="194"/>
      <c r="M692" s="194"/>
      <c r="N692" s="194"/>
      <c r="O692" s="194"/>
      <c r="P692" s="194"/>
      <c r="Q692" s="194"/>
      <c r="R692" s="194"/>
      <c r="S692" s="194"/>
      <c r="T692" s="194"/>
      <c r="U692" s="194"/>
      <c r="V692" s="194"/>
      <c r="W692" s="194"/>
      <c r="X692" s="194"/>
      <c r="Y692" s="194"/>
      <c r="Z692" s="194"/>
      <c r="AA692" s="194"/>
      <c r="AB692" s="194"/>
      <c r="AC692" s="194"/>
      <c r="AD692" s="194"/>
      <c r="AE692" s="194"/>
      <c r="AF692" s="194"/>
      <c r="AG692" s="194"/>
      <c r="AH692" s="194"/>
      <c r="AI692" s="194"/>
      <c r="AJ692" s="194"/>
    </row>
    <row r="693" spans="1:36" ht="15.5" x14ac:dyDescent="0.35">
      <c r="A693" s="194"/>
      <c r="B693" s="194"/>
      <c r="C693" s="194"/>
      <c r="D693" s="194"/>
      <c r="E693" s="194"/>
      <c r="F693" s="194"/>
      <c r="G693" s="194"/>
      <c r="H693" s="194"/>
      <c r="I693" s="194"/>
      <c r="J693" s="194"/>
      <c r="K693" s="194"/>
      <c r="L693" s="194"/>
      <c r="M693" s="194"/>
      <c r="N693" s="194"/>
      <c r="O693" s="194"/>
      <c r="P693" s="194"/>
      <c r="Q693" s="194"/>
      <c r="R693" s="194"/>
      <c r="S693" s="194"/>
      <c r="T693" s="194"/>
      <c r="U693" s="194"/>
      <c r="V693" s="194"/>
      <c r="W693" s="194"/>
      <c r="X693" s="194"/>
      <c r="Y693" s="194"/>
      <c r="Z693" s="194"/>
      <c r="AA693" s="194"/>
      <c r="AB693" s="194"/>
      <c r="AC693" s="194"/>
      <c r="AD693" s="194"/>
      <c r="AE693" s="194"/>
      <c r="AF693" s="194"/>
      <c r="AG693" s="194"/>
      <c r="AH693" s="194"/>
      <c r="AI693" s="194"/>
      <c r="AJ693" s="194"/>
    </row>
    <row r="694" spans="1:36" ht="15.5" x14ac:dyDescent="0.35">
      <c r="A694" s="194"/>
      <c r="B694" s="194"/>
      <c r="C694" s="194"/>
      <c r="D694" s="194"/>
      <c r="E694" s="194"/>
      <c r="F694" s="194"/>
      <c r="G694" s="194"/>
      <c r="H694" s="194"/>
      <c r="I694" s="194"/>
      <c r="J694" s="194"/>
      <c r="K694" s="194"/>
      <c r="L694" s="194"/>
      <c r="M694" s="194"/>
      <c r="N694" s="194"/>
      <c r="O694" s="194"/>
      <c r="P694" s="194"/>
      <c r="Q694" s="194"/>
      <c r="R694" s="194"/>
      <c r="S694" s="194"/>
      <c r="T694" s="194"/>
      <c r="U694" s="194"/>
      <c r="V694" s="194"/>
      <c r="W694" s="194"/>
      <c r="X694" s="194"/>
      <c r="Y694" s="194"/>
      <c r="Z694" s="194"/>
      <c r="AA694" s="194"/>
      <c r="AB694" s="194"/>
      <c r="AC694" s="194"/>
      <c r="AD694" s="194"/>
      <c r="AE694" s="194"/>
      <c r="AF694" s="194"/>
      <c r="AG694" s="194"/>
      <c r="AH694" s="194"/>
      <c r="AI694" s="194"/>
      <c r="AJ694" s="194"/>
    </row>
    <row r="695" spans="1:36" ht="15.5" x14ac:dyDescent="0.35">
      <c r="A695" s="194"/>
      <c r="B695" s="194"/>
      <c r="C695" s="194"/>
      <c r="D695" s="194"/>
      <c r="E695" s="194"/>
      <c r="F695" s="194"/>
      <c r="G695" s="194"/>
      <c r="H695" s="194"/>
      <c r="I695" s="194"/>
      <c r="J695" s="194"/>
      <c r="K695" s="194"/>
      <c r="L695" s="194"/>
      <c r="M695" s="194"/>
      <c r="N695" s="194"/>
      <c r="O695" s="194"/>
      <c r="P695" s="194"/>
      <c r="Q695" s="194"/>
      <c r="R695" s="194"/>
      <c r="S695" s="194"/>
      <c r="T695" s="194"/>
      <c r="U695" s="194"/>
      <c r="V695" s="194"/>
      <c r="W695" s="194"/>
      <c r="X695" s="194"/>
      <c r="Y695" s="194"/>
      <c r="Z695" s="194"/>
      <c r="AA695" s="194"/>
      <c r="AB695" s="194"/>
      <c r="AC695" s="194"/>
      <c r="AD695" s="194"/>
      <c r="AE695" s="194"/>
      <c r="AF695" s="194"/>
      <c r="AG695" s="194"/>
      <c r="AH695" s="194"/>
      <c r="AI695" s="194"/>
      <c r="AJ695" s="194"/>
    </row>
    <row r="696" spans="1:36" ht="15.5" x14ac:dyDescent="0.35">
      <c r="A696" s="194"/>
      <c r="B696" s="194"/>
      <c r="C696" s="194"/>
      <c r="D696" s="194"/>
      <c r="E696" s="194"/>
      <c r="F696" s="194"/>
      <c r="G696" s="194"/>
      <c r="H696" s="194"/>
      <c r="I696" s="194"/>
      <c r="J696" s="194"/>
      <c r="K696" s="194"/>
      <c r="L696" s="194"/>
      <c r="M696" s="194"/>
      <c r="N696" s="194"/>
      <c r="O696" s="194"/>
      <c r="P696" s="194"/>
      <c r="Q696" s="194"/>
      <c r="R696" s="194"/>
      <c r="S696" s="194"/>
      <c r="T696" s="194"/>
      <c r="U696" s="194"/>
      <c r="V696" s="194"/>
      <c r="W696" s="194"/>
      <c r="X696" s="194"/>
      <c r="Y696" s="194"/>
      <c r="Z696" s="194"/>
      <c r="AA696" s="194"/>
      <c r="AB696" s="194"/>
      <c r="AC696" s="194"/>
      <c r="AD696" s="194"/>
      <c r="AE696" s="194"/>
      <c r="AF696" s="194"/>
      <c r="AG696" s="194"/>
      <c r="AH696" s="194"/>
      <c r="AI696" s="194"/>
      <c r="AJ696" s="194"/>
    </row>
    <row r="697" spans="1:36" ht="15.5" x14ac:dyDescent="0.35">
      <c r="A697" s="194"/>
      <c r="B697" s="194"/>
      <c r="C697" s="194"/>
      <c r="D697" s="194"/>
      <c r="E697" s="194"/>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row>
    <row r="698" spans="1:36" ht="15.5" x14ac:dyDescent="0.35">
      <c r="A698" s="194"/>
      <c r="B698" s="194"/>
      <c r="C698" s="194"/>
      <c r="D698" s="194"/>
      <c r="E698" s="194"/>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row>
    <row r="699" spans="1:36" ht="15.5" x14ac:dyDescent="0.35">
      <c r="A699" s="194"/>
      <c r="B699" s="194"/>
      <c r="C699" s="194"/>
      <c r="D699" s="194"/>
      <c r="E699" s="194"/>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row>
    <row r="700" spans="1:36" ht="15.5" x14ac:dyDescent="0.35">
      <c r="A700" s="194"/>
      <c r="B700" s="194"/>
      <c r="C700" s="194"/>
      <c r="D700" s="194"/>
      <c r="E700" s="194"/>
      <c r="F700" s="194"/>
      <c r="G700" s="194"/>
      <c r="H700" s="194"/>
      <c r="I700" s="194"/>
      <c r="J700" s="194"/>
      <c r="K700" s="194"/>
      <c r="L700" s="194"/>
      <c r="M700" s="194"/>
      <c r="N700" s="194"/>
      <c r="O700" s="194"/>
      <c r="P700" s="194"/>
      <c r="Q700" s="194"/>
      <c r="R700" s="194"/>
      <c r="S700" s="194"/>
      <c r="T700" s="194"/>
      <c r="U700" s="194"/>
      <c r="V700" s="194"/>
      <c r="W700" s="194"/>
      <c r="X700" s="194"/>
      <c r="Y700" s="194"/>
      <c r="Z700" s="194"/>
      <c r="AA700" s="194"/>
      <c r="AB700" s="194"/>
      <c r="AC700" s="194"/>
      <c r="AD700" s="194"/>
      <c r="AE700" s="194"/>
      <c r="AF700" s="194"/>
      <c r="AG700" s="194"/>
      <c r="AH700" s="194"/>
      <c r="AI700" s="194"/>
      <c r="AJ700" s="194"/>
    </row>
    <row r="701" spans="1:36" ht="15.5" x14ac:dyDescent="0.35">
      <c r="A701" s="194"/>
      <c r="B701" s="194"/>
      <c r="C701" s="194"/>
      <c r="D701" s="194"/>
      <c r="E701" s="194"/>
      <c r="F701" s="194"/>
      <c r="G701" s="194"/>
      <c r="H701" s="194"/>
      <c r="I701" s="194"/>
      <c r="J701" s="194"/>
      <c r="K701" s="194"/>
      <c r="L701" s="194"/>
      <c r="M701" s="194"/>
      <c r="N701" s="194"/>
      <c r="O701" s="194"/>
      <c r="P701" s="194"/>
      <c r="Q701" s="194"/>
      <c r="R701" s="194"/>
      <c r="S701" s="194"/>
      <c r="T701" s="194"/>
      <c r="U701" s="194"/>
      <c r="V701" s="194"/>
      <c r="W701" s="194"/>
      <c r="X701" s="194"/>
      <c r="Y701" s="194"/>
      <c r="Z701" s="194"/>
      <c r="AA701" s="194"/>
      <c r="AB701" s="194"/>
      <c r="AC701" s="194"/>
      <c r="AD701" s="194"/>
      <c r="AE701" s="194"/>
      <c r="AF701" s="194"/>
      <c r="AG701" s="194"/>
      <c r="AH701" s="194"/>
      <c r="AI701" s="194"/>
      <c r="AJ701" s="194"/>
    </row>
    <row r="702" spans="1:36" ht="15.5" x14ac:dyDescent="0.35">
      <c r="A702" s="194"/>
      <c r="B702" s="194"/>
      <c r="C702" s="194"/>
      <c r="D702" s="194"/>
      <c r="E702" s="194"/>
      <c r="F702" s="194"/>
      <c r="G702" s="194"/>
      <c r="H702" s="194"/>
      <c r="I702" s="194"/>
      <c r="J702" s="194"/>
      <c r="K702" s="194"/>
      <c r="L702" s="194"/>
      <c r="M702" s="194"/>
      <c r="N702" s="194"/>
      <c r="O702" s="194"/>
      <c r="P702" s="194"/>
      <c r="Q702" s="194"/>
      <c r="R702" s="194"/>
      <c r="S702" s="194"/>
      <c r="T702" s="194"/>
      <c r="U702" s="194"/>
      <c r="V702" s="194"/>
      <c r="W702" s="194"/>
      <c r="X702" s="194"/>
      <c r="Y702" s="194"/>
      <c r="Z702" s="194"/>
      <c r="AA702" s="194"/>
      <c r="AB702" s="194"/>
      <c r="AC702" s="194"/>
      <c r="AD702" s="194"/>
      <c r="AE702" s="194"/>
      <c r="AF702" s="194"/>
      <c r="AG702" s="194"/>
      <c r="AH702" s="194"/>
      <c r="AI702" s="194"/>
      <c r="AJ702" s="194"/>
    </row>
    <row r="703" spans="1:36" ht="15.5" x14ac:dyDescent="0.35">
      <c r="A703" s="194"/>
      <c r="B703" s="194"/>
      <c r="C703" s="194"/>
      <c r="D703" s="194"/>
      <c r="E703" s="194"/>
      <c r="F703" s="194"/>
      <c r="G703" s="194"/>
      <c r="H703" s="194"/>
      <c r="I703" s="194"/>
      <c r="J703" s="194"/>
      <c r="K703" s="194"/>
      <c r="L703" s="194"/>
      <c r="M703" s="194"/>
      <c r="N703" s="194"/>
      <c r="O703" s="194"/>
      <c r="P703" s="194"/>
      <c r="Q703" s="194"/>
      <c r="R703" s="194"/>
      <c r="S703" s="194"/>
      <c r="T703" s="194"/>
      <c r="U703" s="194"/>
      <c r="V703" s="194"/>
      <c r="W703" s="194"/>
      <c r="X703" s="194"/>
      <c r="Y703" s="194"/>
      <c r="Z703" s="194"/>
      <c r="AA703" s="194"/>
      <c r="AB703" s="194"/>
      <c r="AC703" s="194"/>
      <c r="AD703" s="194"/>
      <c r="AE703" s="194"/>
      <c r="AF703" s="194"/>
      <c r="AG703" s="194"/>
      <c r="AH703" s="194"/>
      <c r="AI703" s="194"/>
      <c r="AJ703" s="194"/>
    </row>
    <row r="704" spans="1:36" ht="15.5" x14ac:dyDescent="0.35">
      <c r="A704" s="194"/>
      <c r="B704" s="194"/>
      <c r="C704" s="194"/>
      <c r="D704" s="194"/>
      <c r="E704" s="194"/>
      <c r="F704" s="194"/>
      <c r="G704" s="194"/>
      <c r="H704" s="194"/>
      <c r="I704" s="194"/>
      <c r="J704" s="194"/>
      <c r="K704" s="194"/>
      <c r="L704" s="194"/>
      <c r="M704" s="194"/>
      <c r="N704" s="194"/>
      <c r="O704" s="194"/>
      <c r="P704" s="194"/>
      <c r="Q704" s="194"/>
      <c r="R704" s="194"/>
      <c r="S704" s="194"/>
      <c r="T704" s="194"/>
      <c r="U704" s="194"/>
      <c r="V704" s="194"/>
      <c r="W704" s="194"/>
      <c r="X704" s="194"/>
      <c r="Y704" s="194"/>
      <c r="Z704" s="194"/>
      <c r="AA704" s="194"/>
      <c r="AB704" s="194"/>
      <c r="AC704" s="194"/>
      <c r="AD704" s="194"/>
      <c r="AE704" s="194"/>
      <c r="AF704" s="194"/>
      <c r="AG704" s="194"/>
      <c r="AH704" s="194"/>
      <c r="AI704" s="194"/>
      <c r="AJ704" s="194"/>
    </row>
    <row r="705" spans="1:36" ht="15.5" x14ac:dyDescent="0.35">
      <c r="A705" s="194"/>
      <c r="B705" s="194"/>
      <c r="C705" s="194"/>
      <c r="D705" s="194"/>
      <c r="E705" s="194"/>
      <c r="F705" s="194"/>
      <c r="G705" s="194"/>
      <c r="H705" s="194"/>
      <c r="I705" s="194"/>
      <c r="J705" s="194"/>
      <c r="K705" s="194"/>
      <c r="L705" s="194"/>
      <c r="M705" s="194"/>
      <c r="N705" s="194"/>
      <c r="O705" s="194"/>
      <c r="P705" s="194"/>
      <c r="Q705" s="194"/>
      <c r="R705" s="194"/>
      <c r="S705" s="194"/>
      <c r="T705" s="194"/>
      <c r="U705" s="194"/>
      <c r="V705" s="194"/>
      <c r="W705" s="194"/>
      <c r="X705" s="194"/>
      <c r="Y705" s="194"/>
      <c r="Z705" s="194"/>
      <c r="AA705" s="194"/>
      <c r="AB705" s="194"/>
      <c r="AC705" s="194"/>
      <c r="AD705" s="194"/>
      <c r="AE705" s="194"/>
      <c r="AF705" s="194"/>
      <c r="AG705" s="194"/>
      <c r="AH705" s="194"/>
      <c r="AI705" s="194"/>
      <c r="AJ705" s="194"/>
    </row>
    <row r="706" spans="1:36" ht="15.5" x14ac:dyDescent="0.35">
      <c r="A706" s="194"/>
      <c r="B706" s="194"/>
      <c r="C706" s="194"/>
      <c r="D706" s="194"/>
      <c r="E706" s="194"/>
      <c r="F706" s="194"/>
      <c r="G706" s="194"/>
      <c r="H706" s="194"/>
      <c r="I706" s="194"/>
      <c r="J706" s="194"/>
      <c r="K706" s="194"/>
      <c r="L706" s="194"/>
      <c r="M706" s="194"/>
      <c r="N706" s="194"/>
      <c r="O706" s="194"/>
      <c r="P706" s="194"/>
      <c r="Q706" s="194"/>
      <c r="R706" s="194"/>
      <c r="S706" s="194"/>
      <c r="T706" s="194"/>
      <c r="U706" s="194"/>
      <c r="V706" s="194"/>
      <c r="W706" s="194"/>
      <c r="X706" s="194"/>
      <c r="Y706" s="194"/>
      <c r="Z706" s="194"/>
      <c r="AA706" s="194"/>
      <c r="AB706" s="194"/>
      <c r="AC706" s="194"/>
      <c r="AD706" s="194"/>
      <c r="AE706" s="194"/>
      <c r="AF706" s="194"/>
      <c r="AG706" s="194"/>
      <c r="AH706" s="194"/>
      <c r="AI706" s="194"/>
      <c r="AJ706" s="194"/>
    </row>
    <row r="707" spans="1:36" ht="15.5" x14ac:dyDescent="0.35">
      <c r="A707" s="194"/>
      <c r="B707" s="194"/>
      <c r="C707" s="194"/>
      <c r="D707" s="194"/>
      <c r="E707" s="194"/>
      <c r="F707" s="194"/>
      <c r="G707" s="194"/>
      <c r="H707" s="194"/>
      <c r="I707" s="194"/>
      <c r="J707" s="194"/>
      <c r="K707" s="194"/>
      <c r="L707" s="194"/>
      <c r="M707" s="194"/>
      <c r="N707" s="194"/>
      <c r="O707" s="194"/>
      <c r="P707" s="194"/>
      <c r="Q707" s="194"/>
      <c r="R707" s="194"/>
      <c r="S707" s="194"/>
      <c r="T707" s="194"/>
      <c r="U707" s="194"/>
      <c r="V707" s="194"/>
      <c r="W707" s="194"/>
      <c r="X707" s="194"/>
      <c r="Y707" s="194"/>
      <c r="Z707" s="194"/>
      <c r="AA707" s="194"/>
      <c r="AB707" s="194"/>
      <c r="AC707" s="194"/>
      <c r="AD707" s="194"/>
      <c r="AE707" s="194"/>
      <c r="AF707" s="194"/>
      <c r="AG707" s="194"/>
      <c r="AH707" s="194"/>
      <c r="AI707" s="194"/>
      <c r="AJ707" s="194"/>
    </row>
    <row r="708" spans="1:36" ht="15.5" x14ac:dyDescent="0.35">
      <c r="A708" s="194"/>
      <c r="B708" s="194"/>
      <c r="C708" s="194"/>
      <c r="D708" s="194"/>
      <c r="E708" s="194"/>
      <c r="F708" s="194"/>
      <c r="G708" s="194"/>
      <c r="H708" s="194"/>
      <c r="I708" s="194"/>
      <c r="J708" s="194"/>
      <c r="K708" s="194"/>
      <c r="L708" s="194"/>
      <c r="M708" s="194"/>
      <c r="N708" s="194"/>
      <c r="O708" s="194"/>
      <c r="P708" s="194"/>
      <c r="Q708" s="194"/>
      <c r="R708" s="194"/>
      <c r="S708" s="194"/>
      <c r="T708" s="194"/>
      <c r="U708" s="194"/>
      <c r="V708" s="194"/>
      <c r="W708" s="194"/>
      <c r="X708" s="194"/>
      <c r="Y708" s="194"/>
      <c r="Z708" s="194"/>
      <c r="AA708" s="194"/>
      <c r="AB708" s="194"/>
      <c r="AC708" s="194"/>
      <c r="AD708" s="194"/>
      <c r="AE708" s="194"/>
      <c r="AF708" s="194"/>
      <c r="AG708" s="194"/>
      <c r="AH708" s="194"/>
      <c r="AI708" s="194"/>
      <c r="AJ708" s="194"/>
    </row>
    <row r="709" spans="1:36" ht="15.5" x14ac:dyDescent="0.35">
      <c r="A709" s="194"/>
      <c r="B709" s="194"/>
      <c r="C709" s="194"/>
      <c r="D709" s="194"/>
      <c r="E709" s="194"/>
      <c r="F709" s="194"/>
      <c r="G709" s="194"/>
      <c r="H709" s="194"/>
      <c r="I709" s="194"/>
      <c r="J709" s="194"/>
      <c r="K709" s="194"/>
      <c r="L709" s="194"/>
      <c r="M709" s="194"/>
      <c r="N709" s="194"/>
      <c r="O709" s="194"/>
      <c r="P709" s="194"/>
      <c r="Q709" s="194"/>
      <c r="R709" s="194"/>
      <c r="S709" s="194"/>
      <c r="T709" s="194"/>
      <c r="U709" s="194"/>
      <c r="V709" s="194"/>
      <c r="W709" s="194"/>
      <c r="X709" s="194"/>
      <c r="Y709" s="194"/>
      <c r="Z709" s="194"/>
      <c r="AA709" s="194"/>
      <c r="AB709" s="194"/>
      <c r="AC709" s="194"/>
      <c r="AD709" s="194"/>
      <c r="AE709" s="194"/>
      <c r="AF709" s="194"/>
      <c r="AG709" s="194"/>
      <c r="AH709" s="194"/>
      <c r="AI709" s="194"/>
      <c r="AJ709" s="194"/>
    </row>
    <row r="710" spans="1:36" ht="15.5" x14ac:dyDescent="0.35">
      <c r="A710" s="194"/>
      <c r="B710" s="194"/>
      <c r="C710" s="194"/>
      <c r="D710" s="194"/>
      <c r="E710" s="194"/>
      <c r="F710" s="194"/>
      <c r="G710" s="194"/>
      <c r="H710" s="194"/>
      <c r="I710" s="194"/>
      <c r="J710" s="194"/>
      <c r="K710" s="194"/>
      <c r="L710" s="194"/>
      <c r="M710" s="194"/>
      <c r="N710" s="194"/>
      <c r="O710" s="194"/>
      <c r="P710" s="194"/>
      <c r="Q710" s="194"/>
      <c r="R710" s="194"/>
      <c r="S710" s="194"/>
      <c r="T710" s="194"/>
      <c r="U710" s="194"/>
      <c r="V710" s="194"/>
      <c r="W710" s="194"/>
      <c r="X710" s="194"/>
      <c r="Y710" s="194"/>
      <c r="Z710" s="194"/>
      <c r="AA710" s="194"/>
      <c r="AB710" s="194"/>
      <c r="AC710" s="194"/>
      <c r="AD710" s="194"/>
      <c r="AE710" s="194"/>
      <c r="AF710" s="194"/>
      <c r="AG710" s="194"/>
      <c r="AH710" s="194"/>
      <c r="AI710" s="194"/>
      <c r="AJ710" s="194"/>
    </row>
    <row r="711" spans="1:36" ht="15.5" x14ac:dyDescent="0.35">
      <c r="A711" s="194"/>
      <c r="B711" s="194"/>
      <c r="C711" s="194"/>
      <c r="D711" s="194"/>
      <c r="E711" s="194"/>
      <c r="F711" s="194"/>
      <c r="G711" s="194"/>
      <c r="H711" s="194"/>
      <c r="I711" s="194"/>
      <c r="J711" s="194"/>
      <c r="K711" s="194"/>
      <c r="L711" s="194"/>
      <c r="M711" s="194"/>
      <c r="N711" s="194"/>
      <c r="O711" s="194"/>
      <c r="P711" s="194"/>
      <c r="Q711" s="194"/>
      <c r="R711" s="194"/>
      <c r="S711" s="194"/>
      <c r="T711" s="194"/>
      <c r="U711" s="194"/>
      <c r="V711" s="194"/>
      <c r="W711" s="194"/>
      <c r="X711" s="194"/>
      <c r="Y711" s="194"/>
      <c r="Z711" s="194"/>
      <c r="AA711" s="194"/>
      <c r="AB711" s="194"/>
      <c r="AC711" s="194"/>
      <c r="AD711" s="194"/>
      <c r="AE711" s="194"/>
      <c r="AF711" s="194"/>
      <c r="AG711" s="194"/>
      <c r="AH711" s="194"/>
      <c r="AI711" s="194"/>
      <c r="AJ711" s="194"/>
    </row>
    <row r="712" spans="1:36" ht="15.5" x14ac:dyDescent="0.35">
      <c r="A712" s="194"/>
      <c r="B712" s="194"/>
      <c r="C712" s="194"/>
      <c r="D712" s="194"/>
      <c r="E712" s="194"/>
      <c r="F712" s="194"/>
      <c r="G712" s="194"/>
      <c r="H712" s="194"/>
      <c r="I712" s="194"/>
      <c r="J712" s="194"/>
      <c r="K712" s="194"/>
      <c r="L712" s="194"/>
      <c r="M712" s="194"/>
      <c r="N712" s="194"/>
      <c r="O712" s="194"/>
      <c r="P712" s="194"/>
      <c r="Q712" s="194"/>
      <c r="R712" s="194"/>
      <c r="S712" s="194"/>
      <c r="T712" s="194"/>
      <c r="U712" s="194"/>
      <c r="V712" s="194"/>
      <c r="W712" s="194"/>
      <c r="X712" s="194"/>
      <c r="Y712" s="194"/>
      <c r="Z712" s="194"/>
      <c r="AA712" s="194"/>
      <c r="AB712" s="194"/>
      <c r="AC712" s="194"/>
      <c r="AD712" s="194"/>
      <c r="AE712" s="194"/>
      <c r="AF712" s="194"/>
      <c r="AG712" s="194"/>
      <c r="AH712" s="194"/>
      <c r="AI712" s="194"/>
      <c r="AJ712" s="194"/>
    </row>
    <row r="713" spans="1:36" ht="15.5" x14ac:dyDescent="0.35">
      <c r="A713" s="194"/>
      <c r="B713" s="194"/>
      <c r="C713" s="194"/>
      <c r="D713" s="194"/>
      <c r="E713" s="194"/>
      <c r="F713" s="194"/>
      <c r="G713" s="194"/>
      <c r="H713" s="194"/>
      <c r="I713" s="194"/>
      <c r="J713" s="194"/>
      <c r="K713" s="194"/>
      <c r="L713" s="194"/>
      <c r="M713" s="194"/>
      <c r="N713" s="194"/>
      <c r="O713" s="194"/>
      <c r="P713" s="194"/>
      <c r="Q713" s="194"/>
      <c r="R713" s="194"/>
      <c r="S713" s="194"/>
      <c r="T713" s="194"/>
      <c r="U713" s="194"/>
      <c r="V713" s="194"/>
      <c r="W713" s="194"/>
      <c r="X713" s="194"/>
      <c r="Y713" s="194"/>
      <c r="Z713" s="194"/>
      <c r="AA713" s="194"/>
      <c r="AB713" s="194"/>
      <c r="AC713" s="194"/>
      <c r="AD713" s="194"/>
      <c r="AE713" s="194"/>
      <c r="AF713" s="194"/>
      <c r="AG713" s="194"/>
      <c r="AH713" s="194"/>
      <c r="AI713" s="194"/>
      <c r="AJ713" s="194"/>
    </row>
    <row r="714" spans="1:36" ht="15.5" x14ac:dyDescent="0.35">
      <c r="A714" s="194"/>
      <c r="B714" s="194"/>
      <c r="C714" s="194"/>
      <c r="D714" s="194"/>
      <c r="E714" s="194"/>
      <c r="F714" s="194"/>
      <c r="G714" s="194"/>
      <c r="H714" s="194"/>
      <c r="I714" s="194"/>
      <c r="J714" s="194"/>
      <c r="K714" s="194"/>
      <c r="L714" s="194"/>
      <c r="M714" s="194"/>
      <c r="N714" s="194"/>
      <c r="O714" s="194"/>
      <c r="P714" s="194"/>
      <c r="Q714" s="194"/>
      <c r="R714" s="194"/>
      <c r="S714" s="194"/>
      <c r="T714" s="194"/>
      <c r="U714" s="194"/>
      <c r="V714" s="194"/>
      <c r="W714" s="194"/>
      <c r="X714" s="194"/>
      <c r="Y714" s="194"/>
      <c r="Z714" s="194"/>
      <c r="AA714" s="194"/>
      <c r="AB714" s="194"/>
      <c r="AC714" s="194"/>
      <c r="AD714" s="194"/>
      <c r="AE714" s="194"/>
      <c r="AF714" s="194"/>
      <c r="AG714" s="194"/>
      <c r="AH714" s="194"/>
      <c r="AI714" s="194"/>
      <c r="AJ714" s="194"/>
    </row>
    <row r="715" spans="1:36" ht="15.5" x14ac:dyDescent="0.35">
      <c r="A715" s="194"/>
      <c r="B715" s="194"/>
      <c r="C715" s="194"/>
      <c r="D715" s="194"/>
      <c r="E715" s="194"/>
      <c r="F715" s="194"/>
      <c r="G715" s="194"/>
      <c r="H715" s="194"/>
      <c r="I715" s="194"/>
      <c r="J715" s="194"/>
      <c r="K715" s="194"/>
      <c r="L715" s="194"/>
      <c r="M715" s="194"/>
      <c r="N715" s="194"/>
      <c r="O715" s="194"/>
      <c r="P715" s="194"/>
      <c r="Q715" s="194"/>
      <c r="R715" s="194"/>
      <c r="S715" s="194"/>
      <c r="T715" s="194"/>
      <c r="U715" s="194"/>
      <c r="V715" s="194"/>
      <c r="W715" s="194"/>
      <c r="X715" s="194"/>
      <c r="Y715" s="194"/>
      <c r="Z715" s="194"/>
      <c r="AA715" s="194"/>
      <c r="AB715" s="194"/>
      <c r="AC715" s="194"/>
      <c r="AD715" s="194"/>
      <c r="AE715" s="194"/>
      <c r="AF715" s="194"/>
      <c r="AG715" s="194"/>
      <c r="AH715" s="194"/>
      <c r="AI715" s="194"/>
      <c r="AJ715" s="194"/>
    </row>
    <row r="716" spans="1:36" ht="15.5" x14ac:dyDescent="0.35">
      <c r="A716" s="194"/>
      <c r="B716" s="194"/>
      <c r="C716" s="194"/>
      <c r="D716" s="194"/>
      <c r="E716" s="194"/>
      <c r="F716" s="194"/>
      <c r="G716" s="194"/>
      <c r="H716" s="194"/>
      <c r="I716" s="194"/>
      <c r="J716" s="194"/>
      <c r="K716" s="194"/>
      <c r="L716" s="194"/>
      <c r="M716" s="194"/>
      <c r="N716" s="194"/>
      <c r="O716" s="194"/>
      <c r="P716" s="194"/>
      <c r="Q716" s="194"/>
      <c r="R716" s="194"/>
      <c r="S716" s="194"/>
      <c r="T716" s="194"/>
      <c r="U716" s="194"/>
      <c r="V716" s="194"/>
      <c r="W716" s="194"/>
      <c r="X716" s="194"/>
      <c r="Y716" s="194"/>
      <c r="Z716" s="194"/>
      <c r="AA716" s="194"/>
      <c r="AB716" s="194"/>
      <c r="AC716" s="194"/>
      <c r="AD716" s="194"/>
      <c r="AE716" s="194"/>
      <c r="AF716" s="194"/>
      <c r="AG716" s="194"/>
      <c r="AH716" s="194"/>
      <c r="AI716" s="194"/>
      <c r="AJ716" s="194"/>
    </row>
    <row r="717" spans="1:36" ht="15.5" x14ac:dyDescent="0.35">
      <c r="A717" s="194"/>
      <c r="B717" s="194"/>
      <c r="C717" s="194"/>
      <c r="D717" s="194"/>
      <c r="E717" s="194"/>
      <c r="F717" s="194"/>
      <c r="G717" s="194"/>
      <c r="H717" s="194"/>
      <c r="I717" s="194"/>
      <c r="J717" s="194"/>
      <c r="K717" s="194"/>
      <c r="L717" s="194"/>
      <c r="M717" s="194"/>
      <c r="N717" s="194"/>
      <c r="O717" s="194"/>
      <c r="P717" s="194"/>
      <c r="Q717" s="194"/>
      <c r="R717" s="194"/>
      <c r="S717" s="194"/>
      <c r="T717" s="194"/>
      <c r="U717" s="194"/>
      <c r="V717" s="194"/>
      <c r="W717" s="194"/>
      <c r="X717" s="194"/>
      <c r="Y717" s="194"/>
      <c r="Z717" s="194"/>
      <c r="AA717" s="194"/>
      <c r="AB717" s="194"/>
      <c r="AC717" s="194"/>
      <c r="AD717" s="194"/>
      <c r="AE717" s="194"/>
      <c r="AF717" s="194"/>
      <c r="AG717" s="194"/>
      <c r="AH717" s="194"/>
      <c r="AI717" s="194"/>
      <c r="AJ717" s="194"/>
    </row>
    <row r="718" spans="1:36" ht="15.5" x14ac:dyDescent="0.35">
      <c r="A718" s="194"/>
      <c r="B718" s="194"/>
      <c r="C718" s="194"/>
      <c r="D718" s="194"/>
      <c r="E718" s="194"/>
      <c r="F718" s="194"/>
      <c r="G718" s="194"/>
      <c r="H718" s="194"/>
      <c r="I718" s="194"/>
      <c r="J718" s="194"/>
      <c r="K718" s="194"/>
      <c r="L718" s="194"/>
      <c r="M718" s="194"/>
      <c r="N718" s="194"/>
      <c r="O718" s="194"/>
      <c r="P718" s="194"/>
      <c r="Q718" s="194"/>
      <c r="R718" s="194"/>
      <c r="S718" s="194"/>
      <c r="T718" s="194"/>
      <c r="U718" s="194"/>
      <c r="V718" s="194"/>
      <c r="W718" s="194"/>
      <c r="X718" s="194"/>
      <c r="Y718" s="194"/>
      <c r="Z718" s="194"/>
      <c r="AA718" s="194"/>
      <c r="AB718" s="194"/>
      <c r="AC718" s="194"/>
      <c r="AD718" s="194"/>
      <c r="AE718" s="194"/>
      <c r="AF718" s="194"/>
      <c r="AG718" s="194"/>
      <c r="AH718" s="194"/>
      <c r="AI718" s="194"/>
      <c r="AJ718" s="194"/>
    </row>
    <row r="719" spans="1:36" ht="15.5" x14ac:dyDescent="0.35">
      <c r="A719" s="194"/>
      <c r="B719" s="194"/>
      <c r="C719" s="194"/>
      <c r="D719" s="194"/>
      <c r="E719" s="194"/>
      <c r="F719" s="194"/>
      <c r="G719" s="194"/>
      <c r="H719" s="194"/>
      <c r="I719" s="194"/>
      <c r="J719" s="194"/>
      <c r="K719" s="194"/>
      <c r="L719" s="194"/>
      <c r="M719" s="194"/>
      <c r="N719" s="194"/>
      <c r="O719" s="194"/>
      <c r="P719" s="194"/>
      <c r="Q719" s="194"/>
      <c r="R719" s="194"/>
      <c r="S719" s="194"/>
      <c r="T719" s="194"/>
      <c r="U719" s="194"/>
      <c r="V719" s="194"/>
      <c r="W719" s="194"/>
      <c r="X719" s="194"/>
      <c r="Y719" s="194"/>
      <c r="Z719" s="194"/>
      <c r="AA719" s="194"/>
      <c r="AB719" s="194"/>
      <c r="AC719" s="194"/>
      <c r="AD719" s="194"/>
      <c r="AE719" s="194"/>
      <c r="AF719" s="194"/>
      <c r="AG719" s="194"/>
      <c r="AH719" s="194"/>
      <c r="AI719" s="194"/>
      <c r="AJ719" s="194"/>
    </row>
    <row r="720" spans="1:36" ht="15.5" x14ac:dyDescent="0.35">
      <c r="A720" s="194"/>
      <c r="B720" s="194"/>
      <c r="C720" s="194"/>
      <c r="D720" s="194"/>
      <c r="E720" s="194"/>
      <c r="F720" s="194"/>
      <c r="G720" s="194"/>
      <c r="H720" s="194"/>
      <c r="I720" s="194"/>
      <c r="J720" s="194"/>
      <c r="K720" s="194"/>
      <c r="L720" s="194"/>
      <c r="M720" s="194"/>
      <c r="N720" s="194"/>
      <c r="O720" s="194"/>
      <c r="P720" s="194"/>
      <c r="Q720" s="194"/>
      <c r="R720" s="194"/>
      <c r="S720" s="194"/>
      <c r="T720" s="194"/>
      <c r="U720" s="194"/>
      <c r="V720" s="194"/>
      <c r="W720" s="194"/>
      <c r="X720" s="194"/>
      <c r="Y720" s="194"/>
      <c r="Z720" s="194"/>
      <c r="AA720" s="194"/>
      <c r="AB720" s="194"/>
      <c r="AC720" s="194"/>
      <c r="AD720" s="194"/>
      <c r="AE720" s="194"/>
      <c r="AF720" s="194"/>
      <c r="AG720" s="194"/>
      <c r="AH720" s="194"/>
      <c r="AI720" s="194"/>
      <c r="AJ720" s="194"/>
    </row>
    <row r="721" spans="1:36" ht="15.5" x14ac:dyDescent="0.35">
      <c r="A721" s="194"/>
      <c r="B721" s="194"/>
      <c r="C721" s="194"/>
      <c r="D721" s="194"/>
      <c r="E721" s="194"/>
      <c r="F721" s="194"/>
      <c r="G721" s="194"/>
      <c r="H721" s="194"/>
      <c r="I721" s="194"/>
      <c r="J721" s="194"/>
      <c r="K721" s="194"/>
      <c r="L721" s="194"/>
      <c r="M721" s="194"/>
      <c r="N721" s="194"/>
      <c r="O721" s="194"/>
      <c r="P721" s="194"/>
      <c r="Q721" s="194"/>
      <c r="R721" s="194"/>
      <c r="S721" s="194"/>
      <c r="T721" s="194"/>
      <c r="U721" s="194"/>
      <c r="V721" s="194"/>
      <c r="W721" s="194"/>
      <c r="X721" s="194"/>
      <c r="Y721" s="194"/>
      <c r="Z721" s="194"/>
      <c r="AA721" s="194"/>
      <c r="AB721" s="194"/>
      <c r="AC721" s="194"/>
      <c r="AD721" s="194"/>
      <c r="AE721" s="194"/>
      <c r="AF721" s="194"/>
      <c r="AG721" s="194"/>
      <c r="AH721" s="194"/>
      <c r="AI721" s="194"/>
      <c r="AJ721" s="194"/>
    </row>
    <row r="722" spans="1:36" ht="15.5" x14ac:dyDescent="0.35">
      <c r="A722" s="194"/>
      <c r="B722" s="194"/>
      <c r="C722" s="194"/>
      <c r="D722" s="194"/>
      <c r="E722" s="194"/>
      <c r="F722" s="194"/>
      <c r="G722" s="194"/>
      <c r="H722" s="194"/>
      <c r="I722" s="194"/>
      <c r="J722" s="194"/>
      <c r="K722" s="194"/>
      <c r="L722" s="194"/>
      <c r="M722" s="194"/>
      <c r="N722" s="194"/>
      <c r="O722" s="194"/>
      <c r="P722" s="194"/>
      <c r="Q722" s="194"/>
      <c r="R722" s="194"/>
      <c r="S722" s="194"/>
      <c r="T722" s="194"/>
      <c r="U722" s="194"/>
      <c r="V722" s="194"/>
      <c r="W722" s="194"/>
      <c r="X722" s="194"/>
      <c r="Y722" s="194"/>
      <c r="Z722" s="194"/>
      <c r="AA722" s="194"/>
      <c r="AB722" s="194"/>
      <c r="AC722" s="194"/>
      <c r="AD722" s="194"/>
      <c r="AE722" s="194"/>
      <c r="AF722" s="194"/>
      <c r="AG722" s="194"/>
      <c r="AH722" s="194"/>
      <c r="AI722" s="194"/>
      <c r="AJ722" s="194"/>
    </row>
    <row r="723" spans="1:36" ht="15.5" x14ac:dyDescent="0.35">
      <c r="A723" s="194"/>
      <c r="B723" s="194"/>
      <c r="C723" s="194"/>
      <c r="D723" s="194"/>
      <c r="E723" s="194"/>
      <c r="F723" s="194"/>
      <c r="G723" s="194"/>
      <c r="H723" s="194"/>
      <c r="I723" s="194"/>
      <c r="J723" s="194"/>
      <c r="K723" s="194"/>
      <c r="L723" s="194"/>
      <c r="M723" s="194"/>
      <c r="N723" s="194"/>
      <c r="O723" s="194"/>
      <c r="P723" s="194"/>
      <c r="Q723" s="194"/>
      <c r="R723" s="194"/>
      <c r="S723" s="194"/>
      <c r="T723" s="194"/>
      <c r="U723" s="194"/>
      <c r="V723" s="194"/>
      <c r="W723" s="194"/>
      <c r="X723" s="194"/>
      <c r="Y723" s="194"/>
      <c r="Z723" s="194"/>
      <c r="AA723" s="194"/>
      <c r="AB723" s="194"/>
      <c r="AC723" s="194"/>
      <c r="AD723" s="194"/>
      <c r="AE723" s="194"/>
      <c r="AF723" s="194"/>
      <c r="AG723" s="194"/>
      <c r="AH723" s="194"/>
      <c r="AI723" s="194"/>
      <c r="AJ723" s="194"/>
    </row>
    <row r="724" spans="1:36" ht="15.5" x14ac:dyDescent="0.35">
      <c r="A724" s="194"/>
      <c r="B724" s="194"/>
      <c r="C724" s="194"/>
      <c r="D724" s="194"/>
      <c r="E724" s="194"/>
      <c r="F724" s="194"/>
      <c r="G724" s="194"/>
      <c r="H724" s="194"/>
      <c r="I724" s="194"/>
      <c r="J724" s="194"/>
      <c r="K724" s="194"/>
      <c r="L724" s="194"/>
      <c r="M724" s="194"/>
      <c r="N724" s="194"/>
      <c r="O724" s="194"/>
      <c r="P724" s="194"/>
      <c r="Q724" s="194"/>
      <c r="R724" s="194"/>
      <c r="S724" s="194"/>
      <c r="T724" s="194"/>
      <c r="U724" s="194"/>
      <c r="V724" s="194"/>
      <c r="W724" s="194"/>
      <c r="X724" s="194"/>
      <c r="Y724" s="194"/>
      <c r="Z724" s="194"/>
      <c r="AA724" s="194"/>
      <c r="AB724" s="194"/>
      <c r="AC724" s="194"/>
      <c r="AD724" s="194"/>
      <c r="AE724" s="194"/>
      <c r="AF724" s="194"/>
      <c r="AG724" s="194"/>
      <c r="AH724" s="194"/>
      <c r="AI724" s="194"/>
      <c r="AJ724" s="194"/>
    </row>
    <row r="725" spans="1:36" ht="15.5" x14ac:dyDescent="0.35">
      <c r="A725" s="194"/>
      <c r="B725" s="194"/>
      <c r="C725" s="194"/>
      <c r="D725" s="194"/>
      <c r="E725" s="194"/>
      <c r="F725" s="194"/>
      <c r="G725" s="194"/>
      <c r="H725" s="194"/>
      <c r="I725" s="194"/>
      <c r="J725" s="194"/>
      <c r="K725" s="194"/>
      <c r="L725" s="194"/>
      <c r="M725" s="194"/>
      <c r="N725" s="194"/>
      <c r="O725" s="194"/>
      <c r="P725" s="194"/>
      <c r="Q725" s="194"/>
      <c r="R725" s="194"/>
      <c r="S725" s="194"/>
      <c r="T725" s="194"/>
      <c r="U725" s="194"/>
      <c r="V725" s="194"/>
      <c r="W725" s="194"/>
      <c r="X725" s="194"/>
      <c r="Y725" s="194"/>
      <c r="Z725" s="194"/>
      <c r="AA725" s="194"/>
      <c r="AB725" s="194"/>
      <c r="AC725" s="194"/>
      <c r="AD725" s="194"/>
      <c r="AE725" s="194"/>
      <c r="AF725" s="194"/>
      <c r="AG725" s="194"/>
      <c r="AH725" s="194"/>
      <c r="AI725" s="194"/>
      <c r="AJ725" s="194"/>
    </row>
    <row r="726" spans="1:36" ht="15.5" x14ac:dyDescent="0.35">
      <c r="A726" s="194"/>
      <c r="B726" s="194"/>
      <c r="C726" s="194"/>
      <c r="D726" s="194"/>
      <c r="E726" s="194"/>
      <c r="F726" s="194"/>
      <c r="G726" s="194"/>
      <c r="H726" s="194"/>
      <c r="I726" s="194"/>
      <c r="J726" s="194"/>
      <c r="K726" s="194"/>
      <c r="L726" s="194"/>
      <c r="M726" s="194"/>
      <c r="N726" s="194"/>
      <c r="O726" s="194"/>
      <c r="P726" s="194"/>
      <c r="Q726" s="194"/>
      <c r="R726" s="194"/>
      <c r="S726" s="194"/>
      <c r="T726" s="194"/>
      <c r="U726" s="194"/>
      <c r="V726" s="194"/>
      <c r="W726" s="194"/>
      <c r="X726" s="194"/>
      <c r="Y726" s="194"/>
      <c r="Z726" s="194"/>
      <c r="AA726" s="194"/>
      <c r="AB726" s="194"/>
      <c r="AC726" s="194"/>
      <c r="AD726" s="194"/>
      <c r="AE726" s="194"/>
      <c r="AF726" s="194"/>
      <c r="AG726" s="194"/>
      <c r="AH726" s="194"/>
      <c r="AI726" s="194"/>
      <c r="AJ726" s="194"/>
    </row>
    <row r="727" spans="1:36" ht="15.5" x14ac:dyDescent="0.35">
      <c r="A727" s="194"/>
      <c r="B727" s="194"/>
      <c r="C727" s="194"/>
      <c r="D727" s="194"/>
      <c r="E727" s="194"/>
      <c r="F727" s="194"/>
      <c r="G727" s="194"/>
      <c r="H727" s="194"/>
      <c r="I727" s="194"/>
      <c r="J727" s="194"/>
      <c r="K727" s="194"/>
      <c r="L727" s="194"/>
      <c r="M727" s="194"/>
      <c r="N727" s="194"/>
      <c r="O727" s="194"/>
      <c r="P727" s="194"/>
      <c r="Q727" s="194"/>
      <c r="R727" s="194"/>
      <c r="S727" s="194"/>
      <c r="T727" s="194"/>
      <c r="U727" s="194"/>
      <c r="V727" s="194"/>
      <c r="W727" s="194"/>
      <c r="X727" s="194"/>
      <c r="Y727" s="194"/>
      <c r="Z727" s="194"/>
      <c r="AA727" s="194"/>
      <c r="AB727" s="194"/>
      <c r="AC727" s="194"/>
      <c r="AD727" s="194"/>
      <c r="AE727" s="194"/>
      <c r="AF727" s="194"/>
      <c r="AG727" s="194"/>
      <c r="AH727" s="194"/>
      <c r="AI727" s="194"/>
      <c r="AJ727" s="194"/>
    </row>
    <row r="728" spans="1:36" ht="15.5" x14ac:dyDescent="0.35">
      <c r="A728" s="194"/>
      <c r="B728" s="194"/>
      <c r="C728" s="194"/>
      <c r="D728" s="194"/>
      <c r="E728" s="194"/>
      <c r="F728" s="194"/>
      <c r="G728" s="194"/>
      <c r="H728" s="194"/>
      <c r="I728" s="194"/>
      <c r="J728" s="194"/>
      <c r="K728" s="194"/>
      <c r="L728" s="194"/>
      <c r="M728" s="194"/>
      <c r="N728" s="194"/>
      <c r="O728" s="194"/>
      <c r="P728" s="194"/>
      <c r="Q728" s="194"/>
      <c r="R728" s="194"/>
      <c r="S728" s="194"/>
      <c r="T728" s="194"/>
      <c r="U728" s="194"/>
      <c r="V728" s="194"/>
      <c r="W728" s="194"/>
      <c r="X728" s="194"/>
      <c r="Y728" s="194"/>
      <c r="Z728" s="194"/>
      <c r="AA728" s="194"/>
      <c r="AB728" s="194"/>
      <c r="AC728" s="194"/>
      <c r="AD728" s="194"/>
      <c r="AE728" s="194"/>
      <c r="AF728" s="194"/>
      <c r="AG728" s="194"/>
      <c r="AH728" s="194"/>
      <c r="AI728" s="194"/>
      <c r="AJ728" s="194"/>
    </row>
    <row r="729" spans="1:36" ht="15.5" x14ac:dyDescent="0.35">
      <c r="A729" s="194"/>
      <c r="B729" s="194"/>
      <c r="C729" s="194"/>
      <c r="D729" s="194"/>
      <c r="E729" s="194"/>
      <c r="F729" s="194"/>
      <c r="G729" s="194"/>
      <c r="H729" s="194"/>
      <c r="I729" s="194"/>
      <c r="J729" s="194"/>
      <c r="K729" s="194"/>
      <c r="L729" s="194"/>
      <c r="M729" s="194"/>
      <c r="N729" s="194"/>
      <c r="O729" s="194"/>
      <c r="P729" s="194"/>
      <c r="Q729" s="194"/>
      <c r="R729" s="194"/>
      <c r="S729" s="194"/>
      <c r="T729" s="194"/>
      <c r="U729" s="194"/>
      <c r="V729" s="194"/>
      <c r="W729" s="194"/>
      <c r="X729" s="194"/>
      <c r="Y729" s="194"/>
      <c r="Z729" s="194"/>
      <c r="AA729" s="194"/>
      <c r="AB729" s="194"/>
      <c r="AC729" s="194"/>
      <c r="AD729" s="194"/>
      <c r="AE729" s="194"/>
      <c r="AF729" s="194"/>
      <c r="AG729" s="194"/>
      <c r="AH729" s="194"/>
      <c r="AI729" s="194"/>
      <c r="AJ729" s="194"/>
    </row>
    <row r="730" spans="1:36" ht="15.5" x14ac:dyDescent="0.35">
      <c r="A730" s="194"/>
      <c r="B730" s="194"/>
      <c r="C730" s="194"/>
      <c r="D730" s="194"/>
      <c r="E730" s="194"/>
      <c r="F730" s="194"/>
      <c r="G730" s="194"/>
      <c r="H730" s="194"/>
      <c r="I730" s="194"/>
      <c r="J730" s="194"/>
      <c r="K730" s="194"/>
      <c r="L730" s="194"/>
      <c r="M730" s="194"/>
      <c r="N730" s="194"/>
      <c r="O730" s="194"/>
      <c r="P730" s="194"/>
      <c r="Q730" s="194"/>
      <c r="R730" s="194"/>
      <c r="S730" s="194"/>
      <c r="T730" s="194"/>
      <c r="U730" s="194"/>
      <c r="V730" s="194"/>
      <c r="W730" s="194"/>
      <c r="X730" s="194"/>
      <c r="Y730" s="194"/>
      <c r="Z730" s="194"/>
      <c r="AA730" s="194"/>
      <c r="AB730" s="194"/>
      <c r="AC730" s="194"/>
      <c r="AD730" s="194"/>
      <c r="AE730" s="194"/>
      <c r="AF730" s="194"/>
      <c r="AG730" s="194"/>
      <c r="AH730" s="194"/>
      <c r="AI730" s="194"/>
      <c r="AJ730" s="194"/>
    </row>
    <row r="731" spans="1:36" ht="15.5" x14ac:dyDescent="0.35">
      <c r="A731" s="194"/>
      <c r="B731" s="194"/>
      <c r="C731" s="194"/>
      <c r="D731" s="194"/>
      <c r="E731" s="194"/>
      <c r="F731" s="194"/>
      <c r="G731" s="194"/>
      <c r="H731" s="194"/>
      <c r="I731" s="194"/>
      <c r="J731" s="194"/>
      <c r="K731" s="194"/>
      <c r="L731" s="194"/>
      <c r="M731" s="194"/>
      <c r="N731" s="194"/>
      <c r="O731" s="194"/>
      <c r="P731" s="194"/>
      <c r="Q731" s="194"/>
      <c r="R731" s="194"/>
      <c r="S731" s="194"/>
      <c r="T731" s="194"/>
      <c r="U731" s="194"/>
      <c r="V731" s="194"/>
      <c r="W731" s="194"/>
      <c r="X731" s="194"/>
      <c r="Y731" s="194"/>
      <c r="Z731" s="194"/>
      <c r="AA731" s="194"/>
      <c r="AB731" s="194"/>
      <c r="AC731" s="194"/>
      <c r="AD731" s="194"/>
      <c r="AE731" s="194"/>
      <c r="AF731" s="194"/>
      <c r="AG731" s="194"/>
      <c r="AH731" s="194"/>
      <c r="AI731" s="194"/>
      <c r="AJ731" s="194"/>
    </row>
    <row r="732" spans="1:36" ht="15.5" x14ac:dyDescent="0.35">
      <c r="A732" s="194"/>
      <c r="B732" s="194"/>
      <c r="C732" s="194"/>
      <c r="D732" s="194"/>
      <c r="E732" s="194"/>
      <c r="F732" s="194"/>
      <c r="G732" s="194"/>
      <c r="H732" s="194"/>
      <c r="I732" s="194"/>
      <c r="J732" s="194"/>
      <c r="K732" s="194"/>
      <c r="L732" s="194"/>
      <c r="M732" s="194"/>
      <c r="N732" s="194"/>
      <c r="O732" s="194"/>
      <c r="P732" s="194"/>
      <c r="Q732" s="194"/>
      <c r="R732" s="194"/>
      <c r="S732" s="194"/>
      <c r="T732" s="194"/>
      <c r="U732" s="194"/>
      <c r="V732" s="194"/>
      <c r="W732" s="194"/>
      <c r="X732" s="194"/>
      <c r="Y732" s="194"/>
      <c r="Z732" s="194"/>
      <c r="AA732" s="194"/>
      <c r="AB732" s="194"/>
      <c r="AC732" s="194"/>
      <c r="AD732" s="194"/>
      <c r="AE732" s="194"/>
      <c r="AF732" s="194"/>
      <c r="AG732" s="194"/>
      <c r="AH732" s="194"/>
      <c r="AI732" s="194"/>
      <c r="AJ732" s="194"/>
    </row>
    <row r="733" spans="1:36" ht="15.5" x14ac:dyDescent="0.35">
      <c r="A733" s="194"/>
      <c r="B733" s="194"/>
      <c r="C733" s="194"/>
      <c r="D733" s="194"/>
      <c r="E733" s="194"/>
      <c r="F733" s="194"/>
      <c r="G733" s="194"/>
      <c r="H733" s="194"/>
      <c r="I733" s="194"/>
      <c r="J733" s="194"/>
      <c r="K733" s="194"/>
      <c r="L733" s="194"/>
      <c r="M733" s="194"/>
      <c r="N733" s="194"/>
      <c r="O733" s="194"/>
      <c r="P733" s="194"/>
      <c r="Q733" s="194"/>
      <c r="R733" s="194"/>
      <c r="S733" s="194"/>
      <c r="T733" s="194"/>
      <c r="U733" s="194"/>
      <c r="V733" s="194"/>
      <c r="W733" s="194"/>
      <c r="X733" s="194"/>
      <c r="Y733" s="194"/>
      <c r="Z733" s="194"/>
      <c r="AA733" s="194"/>
      <c r="AB733" s="194"/>
      <c r="AC733" s="194"/>
      <c r="AD733" s="194"/>
      <c r="AE733" s="194"/>
      <c r="AF733" s="194"/>
      <c r="AG733" s="194"/>
      <c r="AH733" s="194"/>
      <c r="AI733" s="194"/>
      <c r="AJ733" s="194"/>
    </row>
    <row r="734" spans="1:36" ht="15.5" x14ac:dyDescent="0.35">
      <c r="A734" s="194"/>
      <c r="B734" s="194"/>
      <c r="C734" s="194"/>
      <c r="D734" s="194"/>
      <c r="E734" s="194"/>
      <c r="F734" s="194"/>
      <c r="G734" s="194"/>
      <c r="H734" s="194"/>
      <c r="I734" s="194"/>
      <c r="J734" s="194"/>
      <c r="K734" s="194"/>
      <c r="L734" s="194"/>
      <c r="M734" s="194"/>
      <c r="N734" s="194"/>
      <c r="O734" s="194"/>
      <c r="P734" s="194"/>
      <c r="Q734" s="194"/>
      <c r="R734" s="194"/>
      <c r="S734" s="194"/>
      <c r="T734" s="194"/>
      <c r="U734" s="194"/>
      <c r="V734" s="194"/>
      <c r="W734" s="194"/>
      <c r="X734" s="194"/>
      <c r="Y734" s="194"/>
      <c r="Z734" s="194"/>
      <c r="AA734" s="194"/>
      <c r="AB734" s="194"/>
      <c r="AC734" s="194"/>
      <c r="AD734" s="194"/>
      <c r="AE734" s="194"/>
      <c r="AF734" s="194"/>
      <c r="AG734" s="194"/>
      <c r="AH734" s="194"/>
      <c r="AI734" s="194"/>
      <c r="AJ734" s="194"/>
    </row>
    <row r="735" spans="1:36" ht="15.5" x14ac:dyDescent="0.35">
      <c r="A735" s="194"/>
      <c r="B735" s="194"/>
      <c r="C735" s="194"/>
      <c r="D735" s="194"/>
      <c r="E735" s="194"/>
      <c r="F735" s="194"/>
      <c r="G735" s="194"/>
      <c r="H735" s="194"/>
      <c r="I735" s="194"/>
      <c r="J735" s="194"/>
      <c r="K735" s="194"/>
      <c r="L735" s="194"/>
      <c r="M735" s="194"/>
      <c r="N735" s="194"/>
      <c r="O735" s="194"/>
      <c r="P735" s="194"/>
      <c r="Q735" s="194"/>
      <c r="R735" s="194"/>
      <c r="S735" s="194"/>
      <c r="T735" s="194"/>
      <c r="U735" s="194"/>
      <c r="V735" s="194"/>
      <c r="W735" s="194"/>
      <c r="X735" s="194"/>
      <c r="Y735" s="194"/>
      <c r="Z735" s="194"/>
      <c r="AA735" s="194"/>
      <c r="AB735" s="194"/>
      <c r="AC735" s="194"/>
      <c r="AD735" s="194"/>
      <c r="AE735" s="194"/>
      <c r="AF735" s="194"/>
      <c r="AG735" s="194"/>
      <c r="AH735" s="194"/>
      <c r="AI735" s="194"/>
      <c r="AJ735" s="194"/>
    </row>
    <row r="736" spans="1:36" ht="15.5" x14ac:dyDescent="0.35">
      <c r="A736" s="194"/>
      <c r="B736" s="194"/>
      <c r="C736" s="194"/>
      <c r="D736" s="194"/>
      <c r="E736" s="194"/>
      <c r="F736" s="194"/>
      <c r="G736" s="194"/>
      <c r="H736" s="194"/>
      <c r="I736" s="194"/>
      <c r="J736" s="194"/>
      <c r="K736" s="194"/>
      <c r="L736" s="194"/>
      <c r="M736" s="194"/>
      <c r="N736" s="194"/>
      <c r="O736" s="194"/>
      <c r="P736" s="194"/>
      <c r="Q736" s="194"/>
      <c r="R736" s="194"/>
      <c r="S736" s="194"/>
      <c r="T736" s="194"/>
      <c r="U736" s="194"/>
      <c r="V736" s="194"/>
      <c r="W736" s="194"/>
      <c r="X736" s="194"/>
      <c r="Y736" s="194"/>
      <c r="Z736" s="194"/>
      <c r="AA736" s="194"/>
      <c r="AB736" s="194"/>
      <c r="AC736" s="194"/>
      <c r="AD736" s="194"/>
      <c r="AE736" s="194"/>
      <c r="AF736" s="194"/>
      <c r="AG736" s="194"/>
      <c r="AH736" s="194"/>
      <c r="AI736" s="194"/>
      <c r="AJ736" s="194"/>
    </row>
    <row r="737" spans="1:36" ht="15.5" x14ac:dyDescent="0.35">
      <c r="A737" s="194"/>
      <c r="B737" s="194"/>
      <c r="C737" s="194"/>
      <c r="D737" s="194"/>
      <c r="E737" s="194"/>
      <c r="F737" s="194"/>
      <c r="G737" s="194"/>
      <c r="H737" s="194"/>
      <c r="I737" s="194"/>
      <c r="J737" s="194"/>
      <c r="K737" s="194"/>
      <c r="L737" s="194"/>
      <c r="M737" s="194"/>
      <c r="N737" s="194"/>
      <c r="O737" s="194"/>
      <c r="P737" s="194"/>
      <c r="Q737" s="194"/>
      <c r="R737" s="194"/>
      <c r="S737" s="194"/>
      <c r="T737" s="194"/>
      <c r="U737" s="194"/>
      <c r="V737" s="194"/>
      <c r="W737" s="194"/>
      <c r="X737" s="194"/>
      <c r="Y737" s="194"/>
      <c r="Z737" s="194"/>
      <c r="AA737" s="194"/>
      <c r="AB737" s="194"/>
      <c r="AC737" s="194"/>
      <c r="AD737" s="194"/>
      <c r="AE737" s="194"/>
      <c r="AF737" s="194"/>
      <c r="AG737" s="194"/>
      <c r="AH737" s="194"/>
      <c r="AI737" s="194"/>
      <c r="AJ737" s="194"/>
    </row>
    <row r="738" spans="1:36" ht="15.5" x14ac:dyDescent="0.35">
      <c r="A738" s="194"/>
      <c r="B738" s="194"/>
      <c r="C738" s="194"/>
      <c r="D738" s="194"/>
      <c r="E738" s="194"/>
      <c r="F738" s="194"/>
      <c r="G738" s="194"/>
      <c r="H738" s="194"/>
      <c r="I738" s="194"/>
      <c r="J738" s="194"/>
      <c r="K738" s="194"/>
      <c r="L738" s="194"/>
      <c r="M738" s="194"/>
      <c r="N738" s="194"/>
      <c r="O738" s="194"/>
      <c r="P738" s="194"/>
      <c r="Q738" s="194"/>
      <c r="R738" s="194"/>
      <c r="S738" s="194"/>
      <c r="T738" s="194"/>
      <c r="U738" s="194"/>
      <c r="V738" s="194"/>
      <c r="W738" s="194"/>
      <c r="X738" s="194"/>
      <c r="Y738" s="194"/>
      <c r="Z738" s="194"/>
      <c r="AA738" s="194"/>
      <c r="AB738" s="194"/>
      <c r="AC738" s="194"/>
      <c r="AD738" s="194"/>
      <c r="AE738" s="194"/>
      <c r="AF738" s="194"/>
      <c r="AG738" s="194"/>
      <c r="AH738" s="194"/>
      <c r="AI738" s="194"/>
      <c r="AJ738" s="194"/>
    </row>
    <row r="739" spans="1:36" ht="15.5" x14ac:dyDescent="0.35">
      <c r="A739" s="194"/>
      <c r="B739" s="194"/>
      <c r="C739" s="194"/>
      <c r="D739" s="194"/>
      <c r="E739" s="194"/>
      <c r="F739" s="194"/>
      <c r="G739" s="194"/>
      <c r="H739" s="194"/>
      <c r="I739" s="194"/>
      <c r="J739" s="194"/>
      <c r="K739" s="194"/>
      <c r="L739" s="194"/>
      <c r="M739" s="194"/>
      <c r="N739" s="194"/>
      <c r="O739" s="194"/>
      <c r="P739" s="194"/>
      <c r="Q739" s="194"/>
      <c r="R739" s="194"/>
      <c r="S739" s="194"/>
      <c r="T739" s="194"/>
      <c r="U739" s="194"/>
      <c r="V739" s="194"/>
      <c r="W739" s="194"/>
      <c r="X739" s="194"/>
      <c r="Y739" s="194"/>
      <c r="Z739" s="194"/>
      <c r="AA739" s="194"/>
      <c r="AB739" s="194"/>
      <c r="AC739" s="194"/>
      <c r="AD739" s="194"/>
      <c r="AE739" s="194"/>
      <c r="AF739" s="194"/>
      <c r="AG739" s="194"/>
      <c r="AH739" s="194"/>
      <c r="AI739" s="194"/>
      <c r="AJ739" s="194"/>
    </row>
    <row r="740" spans="1:36" ht="15.5" x14ac:dyDescent="0.35">
      <c r="A740" s="194"/>
      <c r="B740" s="194"/>
      <c r="C740" s="194"/>
      <c r="D740" s="194"/>
      <c r="E740" s="194"/>
      <c r="F740" s="194"/>
      <c r="G740" s="194"/>
      <c r="H740" s="194"/>
      <c r="I740" s="194"/>
      <c r="J740" s="194"/>
      <c r="K740" s="194"/>
      <c r="L740" s="194"/>
      <c r="M740" s="194"/>
      <c r="N740" s="194"/>
      <c r="O740" s="194"/>
      <c r="P740" s="194"/>
      <c r="Q740" s="194"/>
      <c r="R740" s="194"/>
      <c r="S740" s="194"/>
      <c r="T740" s="194"/>
      <c r="U740" s="194"/>
      <c r="V740" s="194"/>
      <c r="W740" s="194"/>
      <c r="X740" s="194"/>
      <c r="Y740" s="194"/>
      <c r="Z740" s="194"/>
      <c r="AA740" s="194"/>
      <c r="AB740" s="194"/>
      <c r="AC740" s="194"/>
      <c r="AD740" s="194"/>
      <c r="AE740" s="194"/>
      <c r="AF740" s="194"/>
      <c r="AG740" s="194"/>
      <c r="AH740" s="194"/>
      <c r="AI740" s="194"/>
      <c r="AJ740" s="194"/>
    </row>
    <row r="741" spans="1:36" ht="15.5" x14ac:dyDescent="0.35">
      <c r="A741" s="194"/>
      <c r="B741" s="194"/>
      <c r="C741" s="194"/>
      <c r="D741" s="194"/>
      <c r="E741" s="194"/>
      <c r="F741" s="194"/>
      <c r="G741" s="194"/>
      <c r="H741" s="194"/>
      <c r="I741" s="194"/>
      <c r="J741" s="194"/>
      <c r="K741" s="194"/>
      <c r="L741" s="194"/>
      <c r="M741" s="194"/>
      <c r="N741" s="194"/>
      <c r="O741" s="194"/>
      <c r="P741" s="194"/>
      <c r="Q741" s="194"/>
      <c r="R741" s="194"/>
      <c r="S741" s="194"/>
      <c r="T741" s="194"/>
      <c r="U741" s="194"/>
      <c r="V741" s="194"/>
      <c r="W741" s="194"/>
      <c r="X741" s="194"/>
      <c r="Y741" s="194"/>
      <c r="Z741" s="194"/>
      <c r="AA741" s="194"/>
      <c r="AB741" s="194"/>
      <c r="AC741" s="194"/>
      <c r="AD741" s="194"/>
      <c r="AE741" s="194"/>
      <c r="AF741" s="194"/>
      <c r="AG741" s="194"/>
      <c r="AH741" s="194"/>
      <c r="AI741" s="194"/>
      <c r="AJ741" s="194"/>
    </row>
    <row r="742" spans="1:36" ht="15.5" x14ac:dyDescent="0.35">
      <c r="A742" s="194"/>
      <c r="B742" s="194"/>
      <c r="C742" s="194"/>
      <c r="D742" s="194"/>
      <c r="E742" s="194"/>
      <c r="F742" s="194"/>
      <c r="G742" s="194"/>
      <c r="H742" s="194"/>
      <c r="I742" s="194"/>
      <c r="J742" s="194"/>
      <c r="K742" s="194"/>
      <c r="L742" s="194"/>
      <c r="M742" s="194"/>
      <c r="N742" s="194"/>
      <c r="O742" s="194"/>
      <c r="P742" s="194"/>
      <c r="Q742" s="194"/>
      <c r="R742" s="194"/>
      <c r="S742" s="194"/>
      <c r="T742" s="194"/>
      <c r="U742" s="194"/>
      <c r="V742" s="194"/>
      <c r="W742" s="194"/>
      <c r="X742" s="194"/>
      <c r="Y742" s="194"/>
      <c r="Z742" s="194"/>
      <c r="AA742" s="194"/>
      <c r="AB742" s="194"/>
      <c r="AC742" s="194"/>
      <c r="AD742" s="194"/>
      <c r="AE742" s="194"/>
      <c r="AF742" s="194"/>
      <c r="AG742" s="194"/>
      <c r="AH742" s="194"/>
      <c r="AI742" s="194"/>
      <c r="AJ742" s="194"/>
    </row>
    <row r="743" spans="1:36" ht="15.5" x14ac:dyDescent="0.35">
      <c r="A743" s="194"/>
      <c r="B743" s="194"/>
      <c r="C743" s="194"/>
      <c r="D743" s="194"/>
      <c r="E743" s="194"/>
      <c r="F743" s="194"/>
      <c r="G743" s="194"/>
      <c r="H743" s="194"/>
      <c r="I743" s="194"/>
      <c r="J743" s="194"/>
      <c r="K743" s="194"/>
      <c r="L743" s="194"/>
      <c r="M743" s="194"/>
      <c r="N743" s="194"/>
      <c r="O743" s="194"/>
      <c r="P743" s="194"/>
      <c r="Q743" s="194"/>
      <c r="R743" s="194"/>
      <c r="S743" s="194"/>
      <c r="T743" s="194"/>
      <c r="U743" s="194"/>
      <c r="V743" s="194"/>
      <c r="W743" s="194"/>
      <c r="X743" s="194"/>
      <c r="Y743" s="194"/>
      <c r="Z743" s="194"/>
      <c r="AA743" s="194"/>
      <c r="AB743" s="194"/>
      <c r="AC743" s="194"/>
      <c r="AD743" s="194"/>
      <c r="AE743" s="194"/>
      <c r="AF743" s="194"/>
      <c r="AG743" s="194"/>
      <c r="AH743" s="194"/>
      <c r="AI743" s="194"/>
      <c r="AJ743" s="194"/>
    </row>
    <row r="744" spans="1:36" ht="15.5" x14ac:dyDescent="0.35">
      <c r="A744" s="194"/>
      <c r="B744" s="194"/>
      <c r="C744" s="194"/>
      <c r="D744" s="194"/>
      <c r="E744" s="194"/>
      <c r="F744" s="194"/>
      <c r="G744" s="194"/>
      <c r="H744" s="194"/>
      <c r="I744" s="194"/>
      <c r="J744" s="194"/>
      <c r="K744" s="194"/>
      <c r="L744" s="194"/>
      <c r="M744" s="194"/>
      <c r="N744" s="194"/>
      <c r="O744" s="194"/>
      <c r="P744" s="194"/>
      <c r="Q744" s="194"/>
      <c r="R744" s="194"/>
      <c r="S744" s="194"/>
      <c r="T744" s="194"/>
      <c r="U744" s="194"/>
      <c r="V744" s="194"/>
      <c r="W744" s="194"/>
      <c r="X744" s="194"/>
      <c r="Y744" s="194"/>
      <c r="Z744" s="194"/>
      <c r="AA744" s="194"/>
      <c r="AB744" s="194"/>
      <c r="AC744" s="194"/>
      <c r="AD744" s="194"/>
      <c r="AE744" s="194"/>
      <c r="AF744" s="194"/>
      <c r="AG744" s="194"/>
      <c r="AH744" s="194"/>
      <c r="AI744" s="194"/>
      <c r="AJ744" s="194"/>
    </row>
    <row r="745" spans="1:36" ht="15.5" x14ac:dyDescent="0.35">
      <c r="A745" s="194"/>
      <c r="B745" s="194"/>
      <c r="C745" s="194"/>
      <c r="D745" s="194"/>
      <c r="E745" s="194"/>
      <c r="F745" s="194"/>
      <c r="G745" s="194"/>
      <c r="H745" s="194"/>
      <c r="I745" s="194"/>
      <c r="J745" s="194"/>
      <c r="K745" s="194"/>
      <c r="L745" s="194"/>
      <c r="M745" s="194"/>
      <c r="N745" s="194"/>
      <c r="O745" s="194"/>
      <c r="P745" s="194"/>
      <c r="Q745" s="194"/>
      <c r="R745" s="194"/>
      <c r="S745" s="194"/>
      <c r="T745" s="194"/>
      <c r="U745" s="194"/>
      <c r="V745" s="194"/>
      <c r="W745" s="194"/>
      <c r="X745" s="194"/>
      <c r="Y745" s="194"/>
      <c r="Z745" s="194"/>
      <c r="AA745" s="194"/>
      <c r="AB745" s="194"/>
      <c r="AC745" s="194"/>
      <c r="AD745" s="194"/>
      <c r="AE745" s="194"/>
      <c r="AF745" s="194"/>
      <c r="AG745" s="194"/>
      <c r="AH745" s="194"/>
      <c r="AI745" s="194"/>
      <c r="AJ745" s="194"/>
    </row>
    <row r="746" spans="1:36" ht="15.5" x14ac:dyDescent="0.35">
      <c r="A746" s="194"/>
      <c r="B746" s="194"/>
      <c r="C746" s="194"/>
      <c r="D746" s="194"/>
      <c r="E746" s="194"/>
      <c r="F746" s="194"/>
      <c r="G746" s="194"/>
      <c r="H746" s="194"/>
      <c r="I746" s="194"/>
      <c r="J746" s="194"/>
      <c r="K746" s="194"/>
      <c r="L746" s="194"/>
      <c r="M746" s="194"/>
      <c r="N746" s="194"/>
      <c r="O746" s="194"/>
      <c r="P746" s="194"/>
      <c r="Q746" s="194"/>
      <c r="R746" s="194"/>
      <c r="S746" s="194"/>
      <c r="T746" s="194"/>
      <c r="U746" s="194"/>
      <c r="V746" s="194"/>
      <c r="W746" s="194"/>
      <c r="X746" s="194"/>
      <c r="Y746" s="194"/>
      <c r="Z746" s="194"/>
      <c r="AA746" s="194"/>
      <c r="AB746" s="194"/>
      <c r="AC746" s="194"/>
      <c r="AD746" s="194"/>
      <c r="AE746" s="194"/>
      <c r="AF746" s="194"/>
      <c r="AG746" s="194"/>
      <c r="AH746" s="194"/>
      <c r="AI746" s="194"/>
      <c r="AJ746" s="194"/>
    </row>
    <row r="747" spans="1:36" ht="15.5" x14ac:dyDescent="0.35">
      <c r="A747" s="194"/>
      <c r="B747" s="194"/>
      <c r="C747" s="194"/>
      <c r="D747" s="194"/>
      <c r="E747" s="194"/>
      <c r="F747" s="194"/>
      <c r="G747" s="194"/>
      <c r="H747" s="194"/>
      <c r="I747" s="194"/>
      <c r="J747" s="194"/>
      <c r="K747" s="194"/>
      <c r="L747" s="194"/>
      <c r="M747" s="194"/>
      <c r="N747" s="194"/>
      <c r="O747" s="194"/>
      <c r="P747" s="194"/>
      <c r="Q747" s="194"/>
      <c r="R747" s="194"/>
      <c r="S747" s="194"/>
      <c r="T747" s="194"/>
      <c r="U747" s="194"/>
      <c r="V747" s="194"/>
      <c r="W747" s="194"/>
      <c r="X747" s="194"/>
      <c r="Y747" s="194"/>
      <c r="Z747" s="194"/>
      <c r="AA747" s="194"/>
      <c r="AB747" s="194"/>
      <c r="AC747" s="194"/>
      <c r="AD747" s="194"/>
      <c r="AE747" s="194"/>
      <c r="AF747" s="194"/>
      <c r="AG747" s="194"/>
      <c r="AH747" s="194"/>
      <c r="AI747" s="194"/>
      <c r="AJ747" s="194"/>
    </row>
    <row r="748" spans="1:36" ht="15.5" x14ac:dyDescent="0.35">
      <c r="A748" s="194"/>
      <c r="B748" s="194"/>
      <c r="C748" s="194"/>
      <c r="D748" s="194"/>
      <c r="E748" s="194"/>
      <c r="F748" s="194"/>
      <c r="G748" s="194"/>
      <c r="H748" s="194"/>
      <c r="I748" s="194"/>
      <c r="J748" s="194"/>
      <c r="K748" s="194"/>
      <c r="L748" s="194"/>
      <c r="M748" s="194"/>
      <c r="N748" s="194"/>
      <c r="O748" s="194"/>
      <c r="P748" s="194"/>
      <c r="Q748" s="194"/>
      <c r="R748" s="194"/>
      <c r="S748" s="194"/>
      <c r="T748" s="194"/>
      <c r="U748" s="194"/>
      <c r="V748" s="194"/>
      <c r="W748" s="194"/>
      <c r="X748" s="194"/>
      <c r="Y748" s="194"/>
      <c r="Z748" s="194"/>
      <c r="AA748" s="194"/>
      <c r="AB748" s="194"/>
      <c r="AC748" s="194"/>
      <c r="AD748" s="194"/>
      <c r="AE748" s="194"/>
      <c r="AF748" s="194"/>
      <c r="AG748" s="194"/>
      <c r="AH748" s="194"/>
      <c r="AI748" s="194"/>
      <c r="AJ748" s="194"/>
    </row>
    <row r="749" spans="1:36" ht="15.5" x14ac:dyDescent="0.35">
      <c r="A749" s="194"/>
      <c r="B749" s="194"/>
      <c r="C749" s="194"/>
      <c r="D749" s="194"/>
      <c r="E749" s="194"/>
      <c r="F749" s="194"/>
      <c r="G749" s="194"/>
      <c r="H749" s="194"/>
      <c r="I749" s="194"/>
      <c r="J749" s="194"/>
      <c r="K749" s="194"/>
      <c r="L749" s="194"/>
      <c r="M749" s="194"/>
      <c r="N749" s="194"/>
      <c r="O749" s="194"/>
      <c r="P749" s="194"/>
      <c r="Q749" s="194"/>
      <c r="R749" s="194"/>
      <c r="S749" s="194"/>
      <c r="T749" s="194"/>
      <c r="U749" s="194"/>
      <c r="V749" s="194"/>
      <c r="W749" s="194"/>
      <c r="X749" s="194"/>
      <c r="Y749" s="194"/>
      <c r="Z749" s="194"/>
      <c r="AA749" s="194"/>
      <c r="AB749" s="194"/>
      <c r="AC749" s="194"/>
      <c r="AD749" s="194"/>
      <c r="AE749" s="194"/>
      <c r="AF749" s="194"/>
      <c r="AG749" s="194"/>
      <c r="AH749" s="194"/>
      <c r="AI749" s="194"/>
      <c r="AJ749" s="194"/>
    </row>
    <row r="750" spans="1:36" ht="15.5" x14ac:dyDescent="0.35">
      <c r="A750" s="194"/>
      <c r="B750" s="194"/>
      <c r="C750" s="194"/>
      <c r="D750" s="194"/>
      <c r="E750" s="194"/>
      <c r="F750" s="194"/>
      <c r="G750" s="194"/>
      <c r="H750" s="194"/>
      <c r="I750" s="194"/>
      <c r="J750" s="194"/>
      <c r="K750" s="194"/>
      <c r="L750" s="194"/>
      <c r="M750" s="194"/>
      <c r="N750" s="194"/>
      <c r="O750" s="194"/>
      <c r="P750" s="194"/>
      <c r="Q750" s="194"/>
      <c r="R750" s="194"/>
      <c r="S750" s="194"/>
      <c r="T750" s="194"/>
      <c r="U750" s="194"/>
      <c r="V750" s="194"/>
      <c r="W750" s="194"/>
      <c r="X750" s="194"/>
      <c r="Y750" s="194"/>
      <c r="Z750" s="194"/>
      <c r="AA750" s="194"/>
      <c r="AB750" s="194"/>
      <c r="AC750" s="194"/>
      <c r="AD750" s="194"/>
      <c r="AE750" s="194"/>
      <c r="AF750" s="194"/>
      <c r="AG750" s="194"/>
      <c r="AH750" s="194"/>
      <c r="AI750" s="194"/>
      <c r="AJ750" s="194"/>
    </row>
    <row r="751" spans="1:36" ht="15.5" x14ac:dyDescent="0.35">
      <c r="A751" s="194"/>
      <c r="B751" s="194"/>
      <c r="C751" s="194"/>
      <c r="D751" s="194"/>
      <c r="E751" s="194"/>
      <c r="F751" s="194"/>
      <c r="G751" s="194"/>
      <c r="H751" s="194"/>
      <c r="I751" s="194"/>
      <c r="J751" s="194"/>
      <c r="K751" s="194"/>
      <c r="L751" s="194"/>
      <c r="M751" s="194"/>
      <c r="N751" s="194"/>
      <c r="O751" s="194"/>
      <c r="P751" s="194"/>
      <c r="Q751" s="194"/>
      <c r="R751" s="194"/>
      <c r="S751" s="194"/>
      <c r="T751" s="194"/>
      <c r="U751" s="194"/>
      <c r="V751" s="194"/>
      <c r="W751" s="194"/>
      <c r="X751" s="194"/>
      <c r="Y751" s="194"/>
      <c r="Z751" s="194"/>
      <c r="AA751" s="194"/>
      <c r="AB751" s="194"/>
      <c r="AC751" s="194"/>
      <c r="AD751" s="194"/>
      <c r="AE751" s="194"/>
      <c r="AF751" s="194"/>
      <c r="AG751" s="194"/>
      <c r="AH751" s="194"/>
      <c r="AI751" s="194"/>
      <c r="AJ751" s="194"/>
    </row>
    <row r="752" spans="1:36" ht="15.5" x14ac:dyDescent="0.35">
      <c r="A752" s="194"/>
      <c r="B752" s="194"/>
      <c r="C752" s="194"/>
      <c r="D752" s="194"/>
      <c r="E752" s="194"/>
      <c r="F752" s="194"/>
      <c r="G752" s="194"/>
      <c r="H752" s="194"/>
      <c r="I752" s="194"/>
      <c r="J752" s="194"/>
      <c r="K752" s="194"/>
      <c r="L752" s="194"/>
      <c r="M752" s="194"/>
      <c r="N752" s="194"/>
      <c r="O752" s="194"/>
      <c r="P752" s="194"/>
      <c r="Q752" s="194"/>
      <c r="R752" s="194"/>
      <c r="S752" s="194"/>
      <c r="T752" s="194"/>
      <c r="U752" s="194"/>
      <c r="V752" s="194"/>
      <c r="W752" s="194"/>
      <c r="X752" s="194"/>
      <c r="Y752" s="194"/>
      <c r="Z752" s="194"/>
      <c r="AA752" s="194"/>
      <c r="AB752" s="194"/>
      <c r="AC752" s="194"/>
      <c r="AD752" s="194"/>
      <c r="AE752" s="194"/>
      <c r="AF752" s="194"/>
      <c r="AG752" s="194"/>
      <c r="AH752" s="194"/>
      <c r="AI752" s="194"/>
      <c r="AJ752" s="194"/>
    </row>
    <row r="753" spans="1:36" ht="15.5" x14ac:dyDescent="0.35">
      <c r="A753" s="194"/>
      <c r="B753" s="194"/>
      <c r="C753" s="194"/>
      <c r="D753" s="194"/>
      <c r="E753" s="194"/>
      <c r="F753" s="194"/>
      <c r="G753" s="194"/>
      <c r="H753" s="194"/>
      <c r="I753" s="194"/>
      <c r="J753" s="194"/>
      <c r="K753" s="194"/>
      <c r="L753" s="194"/>
      <c r="M753" s="194"/>
      <c r="N753" s="194"/>
      <c r="O753" s="194"/>
      <c r="P753" s="194"/>
      <c r="Q753" s="194"/>
      <c r="R753" s="194"/>
      <c r="S753" s="194"/>
      <c r="T753" s="194"/>
      <c r="U753" s="194"/>
      <c r="V753" s="194"/>
      <c r="W753" s="194"/>
      <c r="X753" s="194"/>
      <c r="Y753" s="194"/>
      <c r="Z753" s="194"/>
      <c r="AA753" s="194"/>
      <c r="AB753" s="194"/>
      <c r="AC753" s="194"/>
      <c r="AD753" s="194"/>
      <c r="AE753" s="194"/>
      <c r="AF753" s="194"/>
      <c r="AG753" s="194"/>
      <c r="AH753" s="194"/>
      <c r="AI753" s="194"/>
      <c r="AJ753" s="194"/>
    </row>
    <row r="754" spans="1:36" ht="15.5" x14ac:dyDescent="0.35">
      <c r="A754" s="194"/>
      <c r="B754" s="194"/>
      <c r="C754" s="194"/>
      <c r="D754" s="194"/>
      <c r="E754" s="194"/>
      <c r="F754" s="194"/>
      <c r="G754" s="194"/>
      <c r="H754" s="194"/>
      <c r="I754" s="194"/>
      <c r="J754" s="194"/>
      <c r="K754" s="194"/>
      <c r="L754" s="194"/>
      <c r="M754" s="194"/>
      <c r="N754" s="194"/>
      <c r="O754" s="194"/>
      <c r="P754" s="194"/>
      <c r="Q754" s="194"/>
      <c r="R754" s="194"/>
      <c r="S754" s="194"/>
      <c r="T754" s="194"/>
      <c r="U754" s="194"/>
      <c r="V754" s="194"/>
      <c r="W754" s="194"/>
      <c r="X754" s="194"/>
      <c r="Y754" s="194"/>
      <c r="Z754" s="194"/>
      <c r="AA754" s="194"/>
      <c r="AB754" s="194"/>
      <c r="AC754" s="194"/>
      <c r="AD754" s="194"/>
      <c r="AE754" s="194"/>
      <c r="AF754" s="194"/>
      <c r="AG754" s="194"/>
      <c r="AH754" s="194"/>
      <c r="AI754" s="194"/>
      <c r="AJ754" s="194"/>
    </row>
    <row r="755" spans="1:36" ht="15.5" x14ac:dyDescent="0.35">
      <c r="A755" s="194"/>
      <c r="B755" s="194"/>
      <c r="C755" s="194"/>
      <c r="D755" s="194"/>
      <c r="E755" s="194"/>
      <c r="F755" s="194"/>
      <c r="G755" s="194"/>
      <c r="H755" s="194"/>
      <c r="I755" s="194"/>
      <c r="J755" s="194"/>
      <c r="K755" s="194"/>
      <c r="L755" s="194"/>
      <c r="M755" s="194"/>
      <c r="N755" s="194"/>
      <c r="O755" s="194"/>
      <c r="P755" s="194"/>
      <c r="Q755" s="194"/>
      <c r="R755" s="194"/>
      <c r="S755" s="194"/>
      <c r="T755" s="194"/>
      <c r="U755" s="194"/>
      <c r="V755" s="194"/>
      <c r="W755" s="194"/>
      <c r="X755" s="194"/>
      <c r="Y755" s="194"/>
      <c r="Z755" s="194"/>
      <c r="AA755" s="194"/>
      <c r="AB755" s="194"/>
      <c r="AC755" s="194"/>
      <c r="AD755" s="194"/>
      <c r="AE755" s="194"/>
      <c r="AF755" s="194"/>
      <c r="AG755" s="194"/>
      <c r="AH755" s="194"/>
      <c r="AI755" s="194"/>
      <c r="AJ755" s="194"/>
    </row>
    <row r="756" spans="1:36" ht="15.5" x14ac:dyDescent="0.35">
      <c r="A756" s="194"/>
      <c r="B756" s="194"/>
      <c r="C756" s="194"/>
      <c r="D756" s="194"/>
      <c r="E756" s="194"/>
      <c r="F756" s="194"/>
      <c r="G756" s="194"/>
      <c r="H756" s="194"/>
      <c r="I756" s="194"/>
      <c r="J756" s="194"/>
      <c r="K756" s="194"/>
      <c r="L756" s="194"/>
      <c r="M756" s="194"/>
      <c r="N756" s="194"/>
      <c r="O756" s="194"/>
      <c r="P756" s="194"/>
      <c r="Q756" s="194"/>
      <c r="R756" s="194"/>
      <c r="S756" s="194"/>
      <c r="T756" s="194"/>
      <c r="U756" s="194"/>
      <c r="V756" s="194"/>
      <c r="W756" s="194"/>
      <c r="X756" s="194"/>
      <c r="Y756" s="194"/>
      <c r="Z756" s="194"/>
      <c r="AA756" s="194"/>
      <c r="AB756" s="194"/>
      <c r="AC756" s="194"/>
      <c r="AD756" s="194"/>
      <c r="AE756" s="194"/>
      <c r="AF756" s="194"/>
      <c r="AG756" s="194"/>
      <c r="AH756" s="194"/>
      <c r="AI756" s="194"/>
      <c r="AJ756" s="194"/>
    </row>
    <row r="757" spans="1:36" ht="15.5" x14ac:dyDescent="0.35">
      <c r="A757" s="194"/>
      <c r="B757" s="194"/>
      <c r="C757" s="194"/>
      <c r="D757" s="194"/>
      <c r="E757" s="194"/>
      <c r="F757" s="194"/>
      <c r="G757" s="194"/>
      <c r="H757" s="194"/>
      <c r="I757" s="194"/>
      <c r="J757" s="194"/>
      <c r="K757" s="194"/>
      <c r="L757" s="194"/>
      <c r="M757" s="194"/>
      <c r="N757" s="194"/>
      <c r="O757" s="194"/>
      <c r="P757" s="194"/>
      <c r="Q757" s="194"/>
      <c r="R757" s="194"/>
      <c r="S757" s="194"/>
      <c r="T757" s="194"/>
      <c r="U757" s="194"/>
      <c r="V757" s="194"/>
      <c r="W757" s="194"/>
      <c r="X757" s="194"/>
      <c r="Y757" s="194"/>
      <c r="Z757" s="194"/>
      <c r="AA757" s="194"/>
      <c r="AB757" s="194"/>
      <c r="AC757" s="194"/>
      <c r="AD757" s="194"/>
      <c r="AE757" s="194"/>
      <c r="AF757" s="194"/>
      <c r="AG757" s="194"/>
      <c r="AH757" s="194"/>
      <c r="AI757" s="194"/>
      <c r="AJ757" s="194"/>
    </row>
    <row r="758" spans="1:36" ht="15.5" x14ac:dyDescent="0.35">
      <c r="A758" s="194"/>
      <c r="B758" s="194"/>
      <c r="C758" s="194"/>
      <c r="D758" s="194"/>
      <c r="E758" s="194"/>
      <c r="F758" s="194"/>
      <c r="G758" s="194"/>
      <c r="H758" s="194"/>
      <c r="I758" s="194"/>
      <c r="J758" s="194"/>
      <c r="K758" s="194"/>
      <c r="L758" s="194"/>
      <c r="M758" s="194"/>
      <c r="N758" s="194"/>
      <c r="O758" s="194"/>
      <c r="P758" s="194"/>
      <c r="Q758" s="194"/>
      <c r="R758" s="194"/>
      <c r="S758" s="194"/>
      <c r="T758" s="194"/>
      <c r="U758" s="194"/>
      <c r="V758" s="194"/>
      <c r="W758" s="194"/>
      <c r="X758" s="194"/>
      <c r="Y758" s="194"/>
      <c r="Z758" s="194"/>
      <c r="AA758" s="194"/>
      <c r="AB758" s="194"/>
      <c r="AC758" s="194"/>
      <c r="AD758" s="194"/>
      <c r="AE758" s="194"/>
      <c r="AF758" s="194"/>
      <c r="AG758" s="194"/>
      <c r="AH758" s="194"/>
      <c r="AI758" s="194"/>
      <c r="AJ758" s="194"/>
    </row>
    <row r="759" spans="1:36" ht="15.5" x14ac:dyDescent="0.35">
      <c r="A759" s="194"/>
      <c r="B759" s="194"/>
      <c r="C759" s="194"/>
      <c r="D759" s="194"/>
      <c r="E759" s="194"/>
      <c r="F759" s="194"/>
      <c r="G759" s="194"/>
      <c r="H759" s="194"/>
      <c r="I759" s="194"/>
      <c r="J759" s="194"/>
      <c r="K759" s="194"/>
      <c r="L759" s="194"/>
      <c r="M759" s="194"/>
      <c r="N759" s="194"/>
      <c r="O759" s="194"/>
      <c r="P759" s="194"/>
      <c r="Q759" s="194"/>
      <c r="R759" s="194"/>
      <c r="S759" s="194"/>
      <c r="T759" s="194"/>
      <c r="U759" s="194"/>
      <c r="V759" s="194"/>
      <c r="W759" s="194"/>
      <c r="X759" s="194"/>
      <c r="Y759" s="194"/>
      <c r="Z759" s="194"/>
      <c r="AA759" s="194"/>
      <c r="AB759" s="194"/>
      <c r="AC759" s="194"/>
      <c r="AD759" s="194"/>
      <c r="AE759" s="194"/>
      <c r="AF759" s="194"/>
      <c r="AG759" s="194"/>
      <c r="AH759" s="194"/>
      <c r="AI759" s="194"/>
      <c r="AJ759" s="194"/>
    </row>
    <row r="760" spans="1:36" ht="15.5" x14ac:dyDescent="0.35">
      <c r="A760" s="194"/>
      <c r="B760" s="194"/>
      <c r="C760" s="194"/>
      <c r="D760" s="194"/>
      <c r="E760" s="194"/>
      <c r="F760" s="194"/>
      <c r="G760" s="194"/>
      <c r="H760" s="194"/>
      <c r="I760" s="194"/>
      <c r="J760" s="194"/>
      <c r="K760" s="194"/>
      <c r="L760" s="194"/>
      <c r="M760" s="194"/>
      <c r="N760" s="194"/>
      <c r="O760" s="194"/>
      <c r="P760" s="194"/>
      <c r="Q760" s="194"/>
      <c r="R760" s="194"/>
      <c r="S760" s="194"/>
      <c r="T760" s="194"/>
      <c r="U760" s="194"/>
      <c r="V760" s="194"/>
      <c r="W760" s="194"/>
      <c r="X760" s="194"/>
      <c r="Y760" s="194"/>
      <c r="Z760" s="194"/>
      <c r="AA760" s="194"/>
      <c r="AB760" s="194"/>
      <c r="AC760" s="194"/>
      <c r="AD760" s="194"/>
      <c r="AE760" s="194"/>
      <c r="AF760" s="194"/>
      <c r="AG760" s="194"/>
      <c r="AH760" s="194"/>
      <c r="AI760" s="194"/>
      <c r="AJ760" s="194"/>
    </row>
    <row r="761" spans="1:36" ht="15.5" x14ac:dyDescent="0.35">
      <c r="A761" s="194"/>
      <c r="B761" s="194"/>
      <c r="C761" s="194"/>
      <c r="D761" s="194"/>
      <c r="E761" s="194"/>
      <c r="F761" s="194"/>
      <c r="G761" s="194"/>
      <c r="H761" s="194"/>
      <c r="I761" s="194"/>
      <c r="J761" s="194"/>
      <c r="K761" s="194"/>
      <c r="L761" s="194"/>
      <c r="M761" s="194"/>
      <c r="N761" s="194"/>
      <c r="O761" s="194"/>
      <c r="P761" s="194"/>
      <c r="Q761" s="194"/>
      <c r="R761" s="194"/>
      <c r="S761" s="194"/>
      <c r="T761" s="194"/>
      <c r="U761" s="194"/>
      <c r="V761" s="194"/>
      <c r="W761" s="194"/>
      <c r="X761" s="194"/>
      <c r="Y761" s="194"/>
      <c r="Z761" s="194"/>
      <c r="AA761" s="194"/>
      <c r="AB761" s="194"/>
      <c r="AC761" s="194"/>
      <c r="AD761" s="194"/>
      <c r="AE761" s="194"/>
      <c r="AF761" s="194"/>
      <c r="AG761" s="194"/>
      <c r="AH761" s="194"/>
      <c r="AI761" s="194"/>
      <c r="AJ761" s="194"/>
    </row>
    <row r="762" spans="1:36" ht="15.5" x14ac:dyDescent="0.35">
      <c r="A762" s="194"/>
      <c r="B762" s="194"/>
      <c r="C762" s="194"/>
      <c r="D762" s="194"/>
      <c r="E762" s="194"/>
      <c r="F762" s="194"/>
      <c r="G762" s="194"/>
      <c r="H762" s="194"/>
      <c r="I762" s="194"/>
      <c r="J762" s="194"/>
      <c r="K762" s="194"/>
      <c r="L762" s="194"/>
      <c r="M762" s="194"/>
      <c r="N762" s="194"/>
      <c r="O762" s="194"/>
      <c r="P762" s="194"/>
      <c r="Q762" s="194"/>
      <c r="R762" s="194"/>
      <c r="S762" s="194"/>
      <c r="T762" s="194"/>
      <c r="U762" s="194"/>
      <c r="V762" s="194"/>
      <c r="W762" s="194"/>
      <c r="X762" s="194"/>
      <c r="Y762" s="194"/>
      <c r="Z762" s="194"/>
      <c r="AA762" s="194"/>
      <c r="AB762" s="194"/>
      <c r="AC762" s="194"/>
      <c r="AD762" s="194"/>
      <c r="AE762" s="194"/>
      <c r="AF762" s="194"/>
      <c r="AG762" s="194"/>
      <c r="AH762" s="194"/>
      <c r="AI762" s="194"/>
      <c r="AJ762" s="194"/>
    </row>
    <row r="763" spans="1:36" ht="15.5" x14ac:dyDescent="0.35">
      <c r="A763" s="194"/>
      <c r="B763" s="194"/>
      <c r="C763" s="194"/>
      <c r="D763" s="194"/>
      <c r="E763" s="194"/>
      <c r="F763" s="194"/>
      <c r="G763" s="194"/>
      <c r="H763" s="194"/>
      <c r="I763" s="194"/>
      <c r="J763" s="194"/>
      <c r="K763" s="194"/>
      <c r="L763" s="194"/>
      <c r="M763" s="194"/>
      <c r="N763" s="194"/>
      <c r="O763" s="194"/>
      <c r="P763" s="194"/>
      <c r="Q763" s="194"/>
      <c r="R763" s="194"/>
      <c r="S763" s="194"/>
      <c r="T763" s="194"/>
      <c r="U763" s="194"/>
      <c r="V763" s="194"/>
      <c r="W763" s="194"/>
      <c r="X763" s="194"/>
      <c r="Y763" s="194"/>
      <c r="Z763" s="194"/>
      <c r="AA763" s="194"/>
      <c r="AB763" s="194"/>
      <c r="AC763" s="194"/>
      <c r="AD763" s="194"/>
      <c r="AE763" s="194"/>
      <c r="AF763" s="194"/>
      <c r="AG763" s="194"/>
      <c r="AH763" s="194"/>
      <c r="AI763" s="194"/>
      <c r="AJ763" s="194"/>
    </row>
    <row r="764" spans="1:36" ht="15.5" x14ac:dyDescent="0.35">
      <c r="A764" s="194"/>
      <c r="B764" s="194"/>
      <c r="C764" s="194"/>
      <c r="D764" s="194"/>
      <c r="E764" s="194"/>
      <c r="F764" s="194"/>
      <c r="G764" s="194"/>
      <c r="H764" s="194"/>
      <c r="I764" s="194"/>
      <c r="J764" s="194"/>
      <c r="K764" s="194"/>
      <c r="L764" s="194"/>
      <c r="M764" s="194"/>
      <c r="N764" s="194"/>
      <c r="O764" s="194"/>
      <c r="P764" s="194"/>
      <c r="Q764" s="194"/>
      <c r="R764" s="194"/>
      <c r="S764" s="194"/>
      <c r="T764" s="194"/>
      <c r="U764" s="194"/>
      <c r="V764" s="194"/>
      <c r="W764" s="194"/>
      <c r="X764" s="194"/>
      <c r="Y764" s="194"/>
      <c r="Z764" s="194"/>
      <c r="AA764" s="194"/>
      <c r="AB764" s="194"/>
      <c r="AC764" s="194"/>
      <c r="AD764" s="194"/>
      <c r="AE764" s="194"/>
      <c r="AF764" s="194"/>
      <c r="AG764" s="194"/>
      <c r="AH764" s="194"/>
      <c r="AI764" s="194"/>
      <c r="AJ764" s="194"/>
    </row>
    <row r="765" spans="1:36" ht="15.5" x14ac:dyDescent="0.35">
      <c r="A765" s="194"/>
      <c r="B765" s="194"/>
      <c r="C765" s="194"/>
      <c r="D765" s="194"/>
      <c r="E765" s="194"/>
      <c r="F765" s="194"/>
      <c r="G765" s="194"/>
      <c r="H765" s="194"/>
      <c r="I765" s="194"/>
      <c r="J765" s="194"/>
      <c r="K765" s="194"/>
      <c r="L765" s="194"/>
      <c r="M765" s="194"/>
      <c r="N765" s="194"/>
      <c r="O765" s="194"/>
      <c r="P765" s="194"/>
      <c r="Q765" s="194"/>
      <c r="R765" s="194"/>
      <c r="S765" s="194"/>
      <c r="T765" s="194"/>
      <c r="U765" s="194"/>
      <c r="V765" s="194"/>
      <c r="W765" s="194"/>
      <c r="X765" s="194"/>
      <c r="Y765" s="194"/>
      <c r="Z765" s="194"/>
      <c r="AA765" s="194"/>
      <c r="AB765" s="194"/>
      <c r="AC765" s="194"/>
      <c r="AD765" s="194"/>
      <c r="AE765" s="194"/>
      <c r="AF765" s="194"/>
      <c r="AG765" s="194"/>
      <c r="AH765" s="194"/>
      <c r="AI765" s="194"/>
      <c r="AJ765" s="194"/>
    </row>
    <row r="766" spans="1:36" ht="15.5" x14ac:dyDescent="0.35">
      <c r="A766" s="194"/>
      <c r="B766" s="194"/>
      <c r="C766" s="194"/>
      <c r="D766" s="194"/>
      <c r="E766" s="194"/>
      <c r="F766" s="194"/>
      <c r="G766" s="194"/>
      <c r="H766" s="194"/>
      <c r="I766" s="194"/>
      <c r="J766" s="194"/>
      <c r="K766" s="194"/>
      <c r="L766" s="194"/>
      <c r="M766" s="194"/>
      <c r="N766" s="194"/>
      <c r="O766" s="194"/>
      <c r="P766" s="194"/>
      <c r="Q766" s="194"/>
      <c r="R766" s="194"/>
      <c r="S766" s="194"/>
      <c r="T766" s="194"/>
      <c r="U766" s="194"/>
      <c r="V766" s="194"/>
      <c r="W766" s="194"/>
      <c r="X766" s="194"/>
      <c r="Y766" s="194"/>
      <c r="Z766" s="194"/>
      <c r="AA766" s="194"/>
      <c r="AB766" s="194"/>
      <c r="AC766" s="194"/>
      <c r="AD766" s="194"/>
      <c r="AE766" s="194"/>
      <c r="AF766" s="194"/>
      <c r="AG766" s="194"/>
      <c r="AH766" s="194"/>
      <c r="AI766" s="194"/>
      <c r="AJ766" s="194"/>
    </row>
    <row r="767" spans="1:36" ht="15.5" x14ac:dyDescent="0.35">
      <c r="A767" s="194"/>
      <c r="B767" s="194"/>
      <c r="C767" s="194"/>
      <c r="D767" s="194"/>
      <c r="E767" s="194"/>
      <c r="F767" s="194"/>
      <c r="G767" s="194"/>
      <c r="H767" s="194"/>
      <c r="I767" s="194"/>
      <c r="J767" s="194"/>
      <c r="K767" s="194"/>
      <c r="L767" s="194"/>
      <c r="M767" s="194"/>
      <c r="N767" s="194"/>
      <c r="O767" s="194"/>
      <c r="P767" s="194"/>
      <c r="Q767" s="194"/>
      <c r="R767" s="194"/>
      <c r="S767" s="194"/>
      <c r="T767" s="194"/>
      <c r="U767" s="194"/>
      <c r="V767" s="194"/>
      <c r="W767" s="194"/>
      <c r="X767" s="194"/>
      <c r="Y767" s="194"/>
      <c r="Z767" s="194"/>
      <c r="AA767" s="194"/>
      <c r="AB767" s="194"/>
      <c r="AC767" s="194"/>
      <c r="AD767" s="194"/>
      <c r="AE767" s="194"/>
      <c r="AF767" s="194"/>
      <c r="AG767" s="194"/>
      <c r="AH767" s="194"/>
      <c r="AI767" s="194"/>
      <c r="AJ767" s="194"/>
    </row>
    <row r="768" spans="1:36" ht="15.5" x14ac:dyDescent="0.35">
      <c r="A768" s="194"/>
      <c r="B768" s="194"/>
      <c r="C768" s="194"/>
      <c r="D768" s="194"/>
      <c r="E768" s="194"/>
      <c r="F768" s="194"/>
      <c r="G768" s="194"/>
      <c r="H768" s="194"/>
      <c r="I768" s="194"/>
      <c r="J768" s="194"/>
      <c r="K768" s="194"/>
      <c r="L768" s="194"/>
      <c r="M768" s="194"/>
      <c r="N768" s="194"/>
      <c r="O768" s="194"/>
      <c r="P768" s="194"/>
      <c r="Q768" s="194"/>
      <c r="R768" s="194"/>
      <c r="S768" s="194"/>
      <c r="T768" s="194"/>
      <c r="U768" s="194"/>
      <c r="V768" s="194"/>
      <c r="W768" s="194"/>
      <c r="X768" s="194"/>
      <c r="Y768" s="194"/>
      <c r="Z768" s="194"/>
      <c r="AA768" s="194"/>
      <c r="AB768" s="194"/>
      <c r="AC768" s="194"/>
      <c r="AD768" s="194"/>
      <c r="AE768" s="194"/>
      <c r="AF768" s="194"/>
      <c r="AG768" s="194"/>
      <c r="AH768" s="194"/>
      <c r="AI768" s="194"/>
      <c r="AJ768" s="194"/>
    </row>
    <row r="769" spans="1:36" ht="15.5" x14ac:dyDescent="0.35">
      <c r="A769" s="194"/>
      <c r="B769" s="194"/>
      <c r="C769" s="194"/>
      <c r="D769" s="194"/>
      <c r="E769" s="194"/>
      <c r="F769" s="194"/>
      <c r="G769" s="194"/>
      <c r="H769" s="194"/>
      <c r="I769" s="194"/>
      <c r="J769" s="194"/>
      <c r="K769" s="194"/>
      <c r="L769" s="194"/>
      <c r="M769" s="194"/>
      <c r="N769" s="194"/>
      <c r="O769" s="194"/>
      <c r="P769" s="194"/>
      <c r="Q769" s="194"/>
      <c r="R769" s="194"/>
      <c r="S769" s="194"/>
      <c r="T769" s="194"/>
      <c r="U769" s="194"/>
      <c r="V769" s="194"/>
      <c r="W769" s="194"/>
      <c r="X769" s="194"/>
      <c r="Y769" s="194"/>
      <c r="Z769" s="194"/>
      <c r="AA769" s="194"/>
      <c r="AB769" s="194"/>
      <c r="AC769" s="194"/>
      <c r="AD769" s="194"/>
      <c r="AE769" s="194"/>
      <c r="AF769" s="194"/>
      <c r="AG769" s="194"/>
      <c r="AH769" s="194"/>
      <c r="AI769" s="194"/>
      <c r="AJ769" s="194"/>
    </row>
    <row r="770" spans="1:36" ht="15.5" x14ac:dyDescent="0.35">
      <c r="A770" s="194"/>
      <c r="B770" s="194"/>
      <c r="C770" s="194"/>
      <c r="D770" s="194"/>
      <c r="E770" s="194"/>
      <c r="F770" s="194"/>
      <c r="G770" s="194"/>
      <c r="H770" s="194"/>
      <c r="I770" s="194"/>
      <c r="J770" s="194"/>
      <c r="K770" s="194"/>
      <c r="L770" s="194"/>
      <c r="M770" s="194"/>
      <c r="N770" s="194"/>
      <c r="O770" s="194"/>
      <c r="P770" s="194"/>
      <c r="Q770" s="194"/>
      <c r="R770" s="194"/>
      <c r="S770" s="194"/>
      <c r="T770" s="194"/>
      <c r="U770" s="194"/>
      <c r="V770" s="194"/>
      <c r="W770" s="194"/>
      <c r="X770" s="194"/>
      <c r="Y770" s="194"/>
      <c r="Z770" s="194"/>
      <c r="AA770" s="194"/>
      <c r="AB770" s="194"/>
      <c r="AC770" s="194"/>
      <c r="AD770" s="194"/>
      <c r="AE770" s="194"/>
      <c r="AF770" s="194"/>
      <c r="AG770" s="194"/>
      <c r="AH770" s="194"/>
      <c r="AI770" s="194"/>
      <c r="AJ770" s="194"/>
    </row>
    <row r="771" spans="1:36" ht="15.5" x14ac:dyDescent="0.35">
      <c r="A771" s="194"/>
      <c r="B771" s="194"/>
      <c r="C771" s="194"/>
      <c r="D771" s="194"/>
      <c r="E771" s="194"/>
      <c r="F771" s="194"/>
      <c r="G771" s="194"/>
      <c r="H771" s="194"/>
      <c r="I771" s="194"/>
      <c r="J771" s="194"/>
      <c r="K771" s="194"/>
      <c r="L771" s="194"/>
      <c r="M771" s="194"/>
      <c r="N771" s="194"/>
      <c r="O771" s="194"/>
      <c r="P771" s="194"/>
      <c r="Q771" s="194"/>
      <c r="R771" s="194"/>
      <c r="S771" s="194"/>
      <c r="T771" s="194"/>
      <c r="U771" s="194"/>
      <c r="V771" s="194"/>
      <c r="W771" s="194"/>
      <c r="X771" s="194"/>
      <c r="Y771" s="194"/>
      <c r="Z771" s="194"/>
      <c r="AA771" s="194"/>
      <c r="AB771" s="194"/>
      <c r="AC771" s="194"/>
      <c r="AD771" s="194"/>
      <c r="AE771" s="194"/>
      <c r="AF771" s="194"/>
      <c r="AG771" s="194"/>
      <c r="AH771" s="194"/>
      <c r="AI771" s="194"/>
      <c r="AJ771" s="194"/>
    </row>
    <row r="772" spans="1:36" ht="15.5" x14ac:dyDescent="0.35">
      <c r="A772" s="194"/>
      <c r="B772" s="194"/>
      <c r="C772" s="194"/>
      <c r="D772" s="194"/>
      <c r="E772" s="194"/>
      <c r="F772" s="194"/>
      <c r="G772" s="194"/>
      <c r="H772" s="194"/>
      <c r="I772" s="194"/>
      <c r="J772" s="194"/>
      <c r="K772" s="194"/>
      <c r="L772" s="194"/>
      <c r="M772" s="194"/>
      <c r="N772" s="194"/>
      <c r="O772" s="194"/>
      <c r="P772" s="194"/>
      <c r="Q772" s="194"/>
      <c r="R772" s="194"/>
      <c r="S772" s="194"/>
      <c r="T772" s="194"/>
      <c r="U772" s="194"/>
      <c r="V772" s="194"/>
      <c r="W772" s="194"/>
      <c r="X772" s="194"/>
      <c r="Y772" s="194"/>
      <c r="Z772" s="194"/>
      <c r="AA772" s="194"/>
      <c r="AB772" s="194"/>
      <c r="AC772" s="194"/>
      <c r="AD772" s="194"/>
      <c r="AE772" s="194"/>
      <c r="AF772" s="194"/>
      <c r="AG772" s="194"/>
      <c r="AH772" s="194"/>
      <c r="AI772" s="194"/>
      <c r="AJ772" s="194"/>
    </row>
    <row r="773" spans="1:36" ht="15.5" x14ac:dyDescent="0.35">
      <c r="A773" s="194"/>
      <c r="B773" s="194"/>
      <c r="C773" s="194"/>
      <c r="D773" s="194"/>
      <c r="E773" s="194"/>
      <c r="F773" s="194"/>
      <c r="G773" s="194"/>
      <c r="H773" s="194"/>
      <c r="I773" s="194"/>
      <c r="J773" s="194"/>
      <c r="K773" s="194"/>
      <c r="L773" s="194"/>
      <c r="M773" s="194"/>
      <c r="N773" s="194"/>
      <c r="O773" s="194"/>
      <c r="P773" s="194"/>
      <c r="Q773" s="194"/>
      <c r="R773" s="194"/>
      <c r="S773" s="194"/>
      <c r="T773" s="194"/>
      <c r="U773" s="194"/>
      <c r="V773" s="194"/>
      <c r="W773" s="194"/>
      <c r="X773" s="194"/>
      <c r="Y773" s="194"/>
      <c r="Z773" s="194"/>
      <c r="AA773" s="194"/>
      <c r="AB773" s="194"/>
      <c r="AC773" s="194"/>
      <c r="AD773" s="194"/>
      <c r="AE773" s="194"/>
      <c r="AF773" s="194"/>
      <c r="AG773" s="194"/>
      <c r="AH773" s="194"/>
      <c r="AI773" s="194"/>
      <c r="AJ773" s="194"/>
    </row>
    <row r="774" spans="1:36" ht="15.5" x14ac:dyDescent="0.35">
      <c r="A774" s="194"/>
      <c r="B774" s="194"/>
      <c r="C774" s="194"/>
      <c r="D774" s="194"/>
      <c r="E774" s="194"/>
      <c r="F774" s="194"/>
      <c r="G774" s="194"/>
      <c r="H774" s="194"/>
      <c r="I774" s="194"/>
      <c r="J774" s="194"/>
      <c r="K774" s="194"/>
      <c r="L774" s="194"/>
      <c r="M774" s="194"/>
      <c r="N774" s="194"/>
      <c r="O774" s="194"/>
      <c r="P774" s="194"/>
      <c r="Q774" s="194"/>
      <c r="R774" s="194"/>
      <c r="S774" s="194"/>
      <c r="T774" s="194"/>
      <c r="U774" s="194"/>
      <c r="V774" s="194"/>
      <c r="W774" s="194"/>
      <c r="X774" s="194"/>
      <c r="Y774" s="194"/>
      <c r="Z774" s="194"/>
      <c r="AA774" s="194"/>
      <c r="AB774" s="194"/>
      <c r="AC774" s="194"/>
      <c r="AD774" s="194"/>
      <c r="AE774" s="194"/>
      <c r="AF774" s="194"/>
      <c r="AG774" s="194"/>
      <c r="AH774" s="194"/>
      <c r="AI774" s="194"/>
      <c r="AJ774" s="194"/>
    </row>
    <row r="775" spans="1:36" ht="15.5" x14ac:dyDescent="0.35">
      <c r="A775" s="194"/>
      <c r="B775" s="194"/>
      <c r="C775" s="194"/>
      <c r="D775" s="194"/>
      <c r="E775" s="194"/>
      <c r="F775" s="194"/>
      <c r="G775" s="194"/>
      <c r="H775" s="194"/>
      <c r="I775" s="194"/>
      <c r="J775" s="194"/>
      <c r="K775" s="194"/>
      <c r="L775" s="194"/>
      <c r="M775" s="194"/>
      <c r="N775" s="194"/>
      <c r="O775" s="194"/>
      <c r="P775" s="194"/>
      <c r="Q775" s="194"/>
      <c r="R775" s="194"/>
      <c r="S775" s="194"/>
      <c r="T775" s="194"/>
      <c r="U775" s="194"/>
      <c r="V775" s="194"/>
      <c r="W775" s="194"/>
      <c r="X775" s="194"/>
      <c r="Y775" s="194"/>
      <c r="Z775" s="194"/>
      <c r="AA775" s="194"/>
      <c r="AB775" s="194"/>
      <c r="AC775" s="194"/>
      <c r="AD775" s="194"/>
      <c r="AE775" s="194"/>
      <c r="AF775" s="194"/>
      <c r="AG775" s="194"/>
      <c r="AH775" s="194"/>
      <c r="AI775" s="194"/>
      <c r="AJ775" s="194"/>
    </row>
    <row r="776" spans="1:36" ht="15.5" x14ac:dyDescent="0.35">
      <c r="A776" s="194"/>
      <c r="B776" s="194"/>
      <c r="C776" s="194"/>
      <c r="D776" s="194"/>
      <c r="E776" s="194"/>
      <c r="F776" s="194"/>
      <c r="G776" s="194"/>
      <c r="H776" s="194"/>
      <c r="I776" s="194"/>
      <c r="J776" s="194"/>
      <c r="K776" s="194"/>
      <c r="L776" s="194"/>
      <c r="M776" s="194"/>
      <c r="N776" s="194"/>
      <c r="O776" s="194"/>
      <c r="P776" s="194"/>
      <c r="Q776" s="194"/>
      <c r="R776" s="194"/>
      <c r="S776" s="194"/>
      <c r="T776" s="194"/>
      <c r="U776" s="194"/>
      <c r="V776" s="194"/>
      <c r="W776" s="194"/>
      <c r="X776" s="194"/>
      <c r="Y776" s="194"/>
      <c r="Z776" s="194"/>
      <c r="AA776" s="194"/>
      <c r="AB776" s="194"/>
      <c r="AC776" s="194"/>
      <c r="AD776" s="194"/>
      <c r="AE776" s="194"/>
      <c r="AF776" s="194"/>
      <c r="AG776" s="194"/>
      <c r="AH776" s="194"/>
      <c r="AI776" s="194"/>
      <c r="AJ776" s="194"/>
    </row>
    <row r="777" spans="1:36" ht="15.5" x14ac:dyDescent="0.35">
      <c r="A777" s="194"/>
      <c r="B777" s="194"/>
      <c r="C777" s="194"/>
      <c r="D777" s="194"/>
      <c r="E777" s="194"/>
      <c r="F777" s="194"/>
      <c r="G777" s="194"/>
      <c r="H777" s="194"/>
      <c r="I777" s="194"/>
      <c r="J777" s="194"/>
      <c r="K777" s="194"/>
      <c r="L777" s="194"/>
      <c r="M777" s="194"/>
      <c r="N777" s="194"/>
      <c r="O777" s="194"/>
      <c r="P777" s="194"/>
      <c r="Q777" s="194"/>
      <c r="R777" s="194"/>
      <c r="S777" s="194"/>
      <c r="T777" s="194"/>
      <c r="U777" s="194"/>
      <c r="V777" s="194"/>
      <c r="W777" s="194"/>
      <c r="X777" s="194"/>
      <c r="Y777" s="194"/>
      <c r="Z777" s="194"/>
      <c r="AA777" s="194"/>
      <c r="AB777" s="194"/>
      <c r="AC777" s="194"/>
      <c r="AD777" s="194"/>
      <c r="AE777" s="194"/>
      <c r="AF777" s="194"/>
      <c r="AG777" s="194"/>
      <c r="AH777" s="194"/>
      <c r="AI777" s="194"/>
      <c r="AJ777" s="194"/>
    </row>
    <row r="778" spans="1:36" ht="15.5" x14ac:dyDescent="0.35">
      <c r="A778" s="194"/>
      <c r="B778" s="194"/>
      <c r="C778" s="194"/>
      <c r="D778" s="194"/>
      <c r="E778" s="194"/>
      <c r="F778" s="194"/>
      <c r="G778" s="194"/>
      <c r="H778" s="194"/>
      <c r="I778" s="194"/>
      <c r="J778" s="194"/>
      <c r="K778" s="194"/>
      <c r="L778" s="194"/>
      <c r="M778" s="194"/>
      <c r="N778" s="194"/>
      <c r="O778" s="194"/>
      <c r="P778" s="194"/>
      <c r="Q778" s="194"/>
      <c r="R778" s="194"/>
      <c r="S778" s="194"/>
      <c r="T778" s="194"/>
      <c r="U778" s="194"/>
      <c r="V778" s="194"/>
      <c r="W778" s="194"/>
      <c r="X778" s="194"/>
      <c r="Y778" s="194"/>
      <c r="Z778" s="194"/>
      <c r="AA778" s="194"/>
      <c r="AB778" s="194"/>
      <c r="AC778" s="194"/>
      <c r="AD778" s="194"/>
      <c r="AE778" s="194"/>
      <c r="AF778" s="194"/>
      <c r="AG778" s="194"/>
      <c r="AH778" s="194"/>
      <c r="AI778" s="194"/>
      <c r="AJ778" s="194"/>
    </row>
    <row r="779" spans="1:36" ht="15.5" x14ac:dyDescent="0.35">
      <c r="A779" s="194"/>
      <c r="B779" s="194"/>
      <c r="C779" s="194"/>
      <c r="D779" s="194"/>
      <c r="E779" s="194"/>
      <c r="F779" s="194"/>
      <c r="G779" s="194"/>
      <c r="H779" s="194"/>
      <c r="I779" s="194"/>
      <c r="J779" s="194"/>
      <c r="K779" s="194"/>
      <c r="L779" s="194"/>
      <c r="M779" s="194"/>
      <c r="N779" s="194"/>
      <c r="O779" s="194"/>
      <c r="P779" s="194"/>
      <c r="Q779" s="194"/>
      <c r="R779" s="194"/>
      <c r="S779" s="194"/>
      <c r="T779" s="194"/>
      <c r="U779" s="194"/>
      <c r="V779" s="194"/>
      <c r="W779" s="194"/>
      <c r="X779" s="194"/>
      <c r="Y779" s="194"/>
      <c r="Z779" s="194"/>
      <c r="AA779" s="194"/>
      <c r="AB779" s="194"/>
      <c r="AC779" s="194"/>
      <c r="AD779" s="194"/>
      <c r="AE779" s="194"/>
      <c r="AF779" s="194"/>
      <c r="AG779" s="194"/>
      <c r="AH779" s="194"/>
      <c r="AI779" s="194"/>
      <c r="AJ779" s="194"/>
    </row>
    <row r="780" spans="1:36" ht="15.5" x14ac:dyDescent="0.35">
      <c r="A780" s="194"/>
      <c r="B780" s="194"/>
      <c r="C780" s="194"/>
      <c r="D780" s="194"/>
      <c r="E780" s="194"/>
      <c r="F780" s="194"/>
      <c r="G780" s="194"/>
      <c r="H780" s="194"/>
      <c r="I780" s="194"/>
      <c r="J780" s="194"/>
      <c r="K780" s="194"/>
      <c r="L780" s="194"/>
      <c r="M780" s="194"/>
      <c r="N780" s="194"/>
      <c r="O780" s="194"/>
      <c r="P780" s="194"/>
      <c r="Q780" s="194"/>
      <c r="R780" s="194"/>
      <c r="S780" s="194"/>
      <c r="T780" s="194"/>
      <c r="U780" s="194"/>
      <c r="V780" s="194"/>
      <c r="W780" s="194"/>
      <c r="X780" s="194"/>
      <c r="Y780" s="194"/>
      <c r="Z780" s="194"/>
      <c r="AA780" s="194"/>
      <c r="AB780" s="194"/>
      <c r="AC780" s="194"/>
      <c r="AD780" s="194"/>
      <c r="AE780" s="194"/>
      <c r="AF780" s="194"/>
      <c r="AG780" s="194"/>
      <c r="AH780" s="194"/>
      <c r="AI780" s="194"/>
      <c r="AJ780" s="194"/>
    </row>
    <row r="781" spans="1:36" ht="15.5" x14ac:dyDescent="0.35">
      <c r="A781" s="194"/>
      <c r="B781" s="194"/>
      <c r="C781" s="194"/>
      <c r="D781" s="194"/>
      <c r="E781" s="194"/>
      <c r="F781" s="194"/>
      <c r="G781" s="194"/>
      <c r="H781" s="194"/>
      <c r="I781" s="194"/>
      <c r="J781" s="194"/>
      <c r="K781" s="194"/>
      <c r="L781" s="194"/>
      <c r="M781" s="194"/>
      <c r="N781" s="194"/>
      <c r="O781" s="194"/>
      <c r="P781" s="194"/>
      <c r="Q781" s="194"/>
      <c r="R781" s="194"/>
      <c r="S781" s="194"/>
      <c r="T781" s="194"/>
      <c r="U781" s="194"/>
      <c r="V781" s="194"/>
      <c r="W781" s="194"/>
      <c r="X781" s="194"/>
      <c r="Y781" s="194"/>
      <c r="Z781" s="194"/>
      <c r="AA781" s="194"/>
      <c r="AB781" s="194"/>
      <c r="AC781" s="194"/>
      <c r="AD781" s="194"/>
      <c r="AE781" s="194"/>
      <c r="AF781" s="194"/>
      <c r="AG781" s="194"/>
      <c r="AH781" s="194"/>
      <c r="AI781" s="194"/>
      <c r="AJ781" s="194"/>
    </row>
    <row r="782" spans="1:36" ht="15.5" x14ac:dyDescent="0.35">
      <c r="A782" s="194"/>
      <c r="B782" s="194"/>
      <c r="C782" s="194"/>
      <c r="D782" s="194"/>
      <c r="E782" s="194"/>
      <c r="F782" s="194"/>
      <c r="G782" s="194"/>
      <c r="H782" s="194"/>
      <c r="I782" s="194"/>
      <c r="J782" s="194"/>
      <c r="K782" s="194"/>
      <c r="L782" s="194"/>
      <c r="M782" s="194"/>
      <c r="N782" s="194"/>
      <c r="O782" s="194"/>
      <c r="P782" s="194"/>
      <c r="Q782" s="194"/>
      <c r="R782" s="194"/>
      <c r="S782" s="194"/>
      <c r="T782" s="194"/>
      <c r="U782" s="194"/>
      <c r="V782" s="194"/>
      <c r="W782" s="194"/>
      <c r="X782" s="194"/>
      <c r="Y782" s="194"/>
      <c r="Z782" s="194"/>
      <c r="AA782" s="194"/>
      <c r="AB782" s="194"/>
      <c r="AC782" s="194"/>
      <c r="AD782" s="194"/>
      <c r="AE782" s="194"/>
      <c r="AF782" s="194"/>
      <c r="AG782" s="194"/>
      <c r="AH782" s="194"/>
      <c r="AI782" s="194"/>
      <c r="AJ782" s="194"/>
    </row>
    <row r="783" spans="1:36" ht="15.5" x14ac:dyDescent="0.35">
      <c r="A783" s="194"/>
      <c r="B783" s="194"/>
      <c r="C783" s="194"/>
      <c r="D783" s="194"/>
      <c r="E783" s="194"/>
      <c r="F783" s="194"/>
      <c r="G783" s="194"/>
      <c r="H783" s="194"/>
      <c r="I783" s="194"/>
      <c r="J783" s="194"/>
      <c r="K783" s="194"/>
      <c r="L783" s="194"/>
      <c r="M783" s="194"/>
      <c r="N783" s="194"/>
      <c r="O783" s="194"/>
      <c r="P783" s="194"/>
      <c r="Q783" s="194"/>
      <c r="R783" s="194"/>
      <c r="S783" s="194"/>
      <c r="T783" s="194"/>
      <c r="U783" s="194"/>
      <c r="V783" s="194"/>
      <c r="W783" s="194"/>
      <c r="X783" s="194"/>
      <c r="Y783" s="194"/>
      <c r="Z783" s="194"/>
      <c r="AA783" s="194"/>
      <c r="AB783" s="194"/>
      <c r="AC783" s="194"/>
      <c r="AD783" s="194"/>
      <c r="AE783" s="194"/>
      <c r="AF783" s="194"/>
      <c r="AG783" s="194"/>
      <c r="AH783" s="194"/>
      <c r="AI783" s="194"/>
      <c r="AJ783" s="194"/>
    </row>
    <row r="784" spans="1:36" ht="15.5" x14ac:dyDescent="0.35">
      <c r="A784" s="194"/>
      <c r="B784" s="194"/>
      <c r="C784" s="194"/>
      <c r="D784" s="194"/>
      <c r="E784" s="194"/>
      <c r="F784" s="194"/>
      <c r="G784" s="194"/>
      <c r="H784" s="194"/>
      <c r="I784" s="194"/>
      <c r="J784" s="194"/>
      <c r="K784" s="194"/>
      <c r="L784" s="194"/>
      <c r="M784" s="194"/>
      <c r="N784" s="194"/>
      <c r="O784" s="194"/>
      <c r="P784" s="194"/>
      <c r="Q784" s="194"/>
      <c r="R784" s="194"/>
      <c r="S784" s="194"/>
      <c r="T784" s="194"/>
      <c r="U784" s="194"/>
      <c r="V784" s="194"/>
      <c r="W784" s="194"/>
      <c r="X784" s="194"/>
      <c r="Y784" s="194"/>
      <c r="Z784" s="194"/>
      <c r="AA784" s="194"/>
      <c r="AB784" s="194"/>
      <c r="AC784" s="194"/>
      <c r="AD784" s="194"/>
      <c r="AE784" s="194"/>
      <c r="AF784" s="194"/>
      <c r="AG784" s="194"/>
      <c r="AH784" s="194"/>
      <c r="AI784" s="194"/>
      <c r="AJ784" s="194"/>
    </row>
    <row r="785" spans="1:36" ht="15.5" x14ac:dyDescent="0.35">
      <c r="A785" s="194"/>
      <c r="B785" s="194"/>
      <c r="C785" s="194"/>
      <c r="D785" s="194"/>
      <c r="E785" s="194"/>
      <c r="F785" s="194"/>
      <c r="G785" s="194"/>
      <c r="H785" s="194"/>
      <c r="I785" s="194"/>
      <c r="J785" s="194"/>
      <c r="K785" s="194"/>
      <c r="L785" s="194"/>
      <c r="M785" s="194"/>
      <c r="N785" s="194"/>
      <c r="O785" s="194"/>
      <c r="P785" s="194"/>
      <c r="Q785" s="194"/>
      <c r="R785" s="194"/>
      <c r="S785" s="194"/>
      <c r="T785" s="194"/>
      <c r="U785" s="194"/>
      <c r="V785" s="194"/>
      <c r="W785" s="194"/>
      <c r="X785" s="194"/>
      <c r="Y785" s="194"/>
      <c r="Z785" s="194"/>
      <c r="AA785" s="194"/>
      <c r="AB785" s="194"/>
      <c r="AC785" s="194"/>
      <c r="AD785" s="194"/>
      <c r="AE785" s="194"/>
      <c r="AF785" s="194"/>
      <c r="AG785" s="194"/>
      <c r="AH785" s="194"/>
      <c r="AI785" s="194"/>
      <c r="AJ785" s="194"/>
    </row>
    <row r="786" spans="1:36" ht="15.5" x14ac:dyDescent="0.35">
      <c r="A786" s="194"/>
      <c r="B786" s="194"/>
      <c r="C786" s="194"/>
      <c r="D786" s="194"/>
      <c r="E786" s="194"/>
      <c r="F786" s="194"/>
      <c r="G786" s="194"/>
      <c r="H786" s="194"/>
      <c r="I786" s="194"/>
      <c r="J786" s="194"/>
      <c r="K786" s="194"/>
      <c r="L786" s="194"/>
      <c r="M786" s="194"/>
      <c r="N786" s="194"/>
      <c r="O786" s="194"/>
      <c r="P786" s="194"/>
      <c r="Q786" s="194"/>
      <c r="R786" s="194"/>
      <c r="S786" s="194"/>
      <c r="T786" s="194"/>
      <c r="U786" s="194"/>
      <c r="V786" s="194"/>
      <c r="W786" s="194"/>
      <c r="X786" s="194"/>
      <c r="Y786" s="194"/>
      <c r="Z786" s="194"/>
      <c r="AA786" s="194"/>
      <c r="AB786" s="194"/>
      <c r="AC786" s="194"/>
      <c r="AD786" s="194"/>
      <c r="AE786" s="194"/>
      <c r="AF786" s="194"/>
      <c r="AG786" s="194"/>
      <c r="AH786" s="194"/>
      <c r="AI786" s="194"/>
      <c r="AJ786" s="194"/>
    </row>
    <row r="787" spans="1:36" ht="15.5" x14ac:dyDescent="0.35">
      <c r="A787" s="194"/>
      <c r="B787" s="194"/>
      <c r="C787" s="194"/>
      <c r="D787" s="194"/>
      <c r="E787" s="194"/>
      <c r="F787" s="194"/>
      <c r="G787" s="194"/>
      <c r="H787" s="194"/>
      <c r="I787" s="194"/>
      <c r="J787" s="194"/>
      <c r="K787" s="194"/>
      <c r="L787" s="194"/>
      <c r="M787" s="194"/>
      <c r="N787" s="194"/>
      <c r="O787" s="194"/>
      <c r="P787" s="194"/>
      <c r="Q787" s="194"/>
      <c r="R787" s="194"/>
      <c r="S787" s="194"/>
      <c r="T787" s="194"/>
      <c r="U787" s="194"/>
      <c r="V787" s="194"/>
      <c r="W787" s="194"/>
      <c r="X787" s="194"/>
      <c r="Y787" s="194"/>
      <c r="Z787" s="194"/>
      <c r="AA787" s="194"/>
      <c r="AB787" s="194"/>
      <c r="AC787" s="194"/>
      <c r="AD787" s="194"/>
      <c r="AE787" s="194"/>
      <c r="AF787" s="194"/>
      <c r="AG787" s="194"/>
      <c r="AH787" s="194"/>
      <c r="AI787" s="194"/>
      <c r="AJ787" s="194"/>
    </row>
    <row r="788" spans="1:36" ht="15.5" x14ac:dyDescent="0.35">
      <c r="A788" s="194"/>
      <c r="B788" s="194"/>
      <c r="C788" s="194"/>
      <c r="D788" s="194"/>
      <c r="E788" s="194"/>
      <c r="F788" s="194"/>
      <c r="G788" s="194"/>
      <c r="H788" s="194"/>
      <c r="I788" s="194"/>
      <c r="J788" s="194"/>
      <c r="K788" s="194"/>
      <c r="L788" s="194"/>
      <c r="M788" s="194"/>
      <c r="N788" s="194"/>
      <c r="O788" s="194"/>
      <c r="P788" s="194"/>
      <c r="Q788" s="194"/>
      <c r="R788" s="194"/>
      <c r="S788" s="194"/>
      <c r="T788" s="194"/>
      <c r="U788" s="194"/>
      <c r="V788" s="194"/>
      <c r="W788" s="194"/>
      <c r="X788" s="194"/>
      <c r="Y788" s="194"/>
      <c r="Z788" s="194"/>
      <c r="AA788" s="194"/>
      <c r="AB788" s="194"/>
      <c r="AC788" s="194"/>
      <c r="AD788" s="194"/>
      <c r="AE788" s="194"/>
      <c r="AF788" s="194"/>
      <c r="AG788" s="194"/>
      <c r="AH788" s="194"/>
      <c r="AI788" s="194"/>
      <c r="AJ788" s="194"/>
    </row>
    <row r="789" spans="1:36" ht="15.5" x14ac:dyDescent="0.35">
      <c r="A789" s="194"/>
      <c r="B789" s="194"/>
      <c r="C789" s="194"/>
      <c r="D789" s="194"/>
      <c r="E789" s="194"/>
      <c r="F789" s="194"/>
      <c r="G789" s="194"/>
      <c r="H789" s="194"/>
      <c r="I789" s="194"/>
      <c r="J789" s="194"/>
      <c r="K789" s="194"/>
      <c r="L789" s="194"/>
      <c r="M789" s="194"/>
      <c r="N789" s="194"/>
      <c r="O789" s="194"/>
      <c r="P789" s="194"/>
      <c r="Q789" s="194"/>
      <c r="R789" s="194"/>
      <c r="S789" s="194"/>
      <c r="T789" s="194"/>
      <c r="U789" s="194"/>
      <c r="V789" s="194"/>
      <c r="W789" s="194"/>
      <c r="X789" s="194"/>
      <c r="Y789" s="194"/>
      <c r="Z789" s="194"/>
      <c r="AA789" s="194"/>
      <c r="AB789" s="194"/>
      <c r="AC789" s="194"/>
      <c r="AD789" s="194"/>
      <c r="AE789" s="194"/>
      <c r="AF789" s="194"/>
      <c r="AG789" s="194"/>
      <c r="AH789" s="194"/>
      <c r="AI789" s="194"/>
      <c r="AJ789" s="194"/>
    </row>
    <row r="790" spans="1:36" ht="15.5" x14ac:dyDescent="0.35">
      <c r="A790" s="194"/>
      <c r="B790" s="194"/>
      <c r="C790" s="194"/>
      <c r="D790" s="194"/>
      <c r="E790" s="194"/>
      <c r="F790" s="194"/>
      <c r="G790" s="194"/>
      <c r="H790" s="194"/>
      <c r="I790" s="194"/>
      <c r="J790" s="194"/>
      <c r="K790" s="194"/>
      <c r="L790" s="194"/>
      <c r="M790" s="194"/>
      <c r="N790" s="194"/>
      <c r="O790" s="194"/>
      <c r="P790" s="194"/>
      <c r="Q790" s="194"/>
      <c r="R790" s="194"/>
      <c r="S790" s="194"/>
      <c r="T790" s="194"/>
      <c r="U790" s="194"/>
      <c r="V790" s="194"/>
      <c r="W790" s="194"/>
      <c r="X790" s="194"/>
      <c r="Y790" s="194"/>
      <c r="Z790" s="194"/>
      <c r="AA790" s="194"/>
      <c r="AB790" s="194"/>
      <c r="AC790" s="194"/>
      <c r="AD790" s="194"/>
      <c r="AE790" s="194"/>
      <c r="AF790" s="194"/>
      <c r="AG790" s="194"/>
      <c r="AH790" s="194"/>
      <c r="AI790" s="194"/>
      <c r="AJ790" s="194"/>
    </row>
    <row r="791" spans="1:36" ht="15.5" x14ac:dyDescent="0.35">
      <c r="A791" s="194"/>
      <c r="B791" s="194"/>
      <c r="C791" s="194"/>
      <c r="D791" s="194"/>
      <c r="E791" s="194"/>
      <c r="F791" s="194"/>
      <c r="G791" s="194"/>
      <c r="H791" s="194"/>
      <c r="I791" s="194"/>
      <c r="J791" s="194"/>
      <c r="K791" s="194"/>
      <c r="L791" s="194"/>
      <c r="M791" s="194"/>
      <c r="N791" s="194"/>
      <c r="O791" s="194"/>
      <c r="P791" s="194"/>
      <c r="Q791" s="194"/>
      <c r="R791" s="194"/>
      <c r="S791" s="194"/>
      <c r="T791" s="194"/>
      <c r="U791" s="194"/>
      <c r="V791" s="194"/>
      <c r="W791" s="194"/>
      <c r="X791" s="194"/>
      <c r="Y791" s="194"/>
      <c r="Z791" s="194"/>
      <c r="AA791" s="194"/>
      <c r="AB791" s="194"/>
      <c r="AC791" s="194"/>
      <c r="AD791" s="194"/>
      <c r="AE791" s="194"/>
      <c r="AF791" s="194"/>
      <c r="AG791" s="194"/>
      <c r="AH791" s="194"/>
      <c r="AI791" s="194"/>
      <c r="AJ791" s="194"/>
    </row>
    <row r="792" spans="1:36" ht="15.5" x14ac:dyDescent="0.35">
      <c r="A792" s="194"/>
      <c r="B792" s="194"/>
      <c r="C792" s="194"/>
      <c r="D792" s="194"/>
      <c r="E792" s="194"/>
      <c r="F792" s="194"/>
      <c r="G792" s="194"/>
      <c r="H792" s="194"/>
      <c r="I792" s="194"/>
      <c r="J792" s="194"/>
      <c r="K792" s="194"/>
      <c r="L792" s="194"/>
      <c r="M792" s="194"/>
      <c r="N792" s="194"/>
      <c r="O792" s="194"/>
      <c r="P792" s="194"/>
      <c r="Q792" s="194"/>
      <c r="R792" s="194"/>
      <c r="S792" s="194"/>
      <c r="T792" s="194"/>
      <c r="U792" s="194"/>
      <c r="V792" s="194"/>
      <c r="W792" s="194"/>
      <c r="X792" s="194"/>
      <c r="Y792" s="194"/>
      <c r="Z792" s="194"/>
      <c r="AA792" s="194"/>
      <c r="AB792" s="194"/>
      <c r="AC792" s="194"/>
      <c r="AD792" s="194"/>
      <c r="AE792" s="194"/>
      <c r="AF792" s="194"/>
      <c r="AG792" s="194"/>
      <c r="AH792" s="194"/>
      <c r="AI792" s="194"/>
      <c r="AJ792" s="194"/>
    </row>
    <row r="793" spans="1:36" ht="15.5" x14ac:dyDescent="0.35">
      <c r="A793" s="194"/>
      <c r="B793" s="194"/>
      <c r="C793" s="194"/>
      <c r="D793" s="194"/>
      <c r="E793" s="194"/>
      <c r="F793" s="194"/>
      <c r="G793" s="194"/>
      <c r="H793" s="194"/>
      <c r="I793" s="194"/>
      <c r="J793" s="194"/>
      <c r="K793" s="194"/>
      <c r="L793" s="194"/>
      <c r="M793" s="194"/>
      <c r="N793" s="194"/>
      <c r="O793" s="194"/>
      <c r="P793" s="194"/>
      <c r="Q793" s="194"/>
      <c r="R793" s="194"/>
      <c r="S793" s="194"/>
      <c r="T793" s="194"/>
      <c r="U793" s="194"/>
      <c r="V793" s="194"/>
      <c r="W793" s="194"/>
      <c r="X793" s="194"/>
      <c r="Y793" s="194"/>
      <c r="Z793" s="194"/>
      <c r="AA793" s="194"/>
      <c r="AB793" s="194"/>
      <c r="AC793" s="194"/>
      <c r="AD793" s="194"/>
      <c r="AE793" s="194"/>
      <c r="AF793" s="194"/>
      <c r="AG793" s="194"/>
      <c r="AH793" s="194"/>
      <c r="AI793" s="194"/>
      <c r="AJ793" s="194"/>
    </row>
    <row r="794" spans="1:36" ht="15.5" x14ac:dyDescent="0.35">
      <c r="A794" s="194"/>
      <c r="B794" s="194"/>
      <c r="C794" s="194"/>
      <c r="D794" s="194"/>
      <c r="E794" s="194"/>
      <c r="F794" s="194"/>
      <c r="G794" s="194"/>
      <c r="H794" s="194"/>
      <c r="I794" s="194"/>
      <c r="J794" s="194"/>
      <c r="K794" s="194"/>
      <c r="L794" s="194"/>
      <c r="M794" s="194"/>
      <c r="N794" s="194"/>
      <c r="O794" s="194"/>
      <c r="P794" s="194"/>
      <c r="Q794" s="194"/>
      <c r="R794" s="194"/>
      <c r="S794" s="194"/>
      <c r="T794" s="194"/>
      <c r="U794" s="194"/>
      <c r="V794" s="194"/>
      <c r="W794" s="194"/>
      <c r="X794" s="194"/>
      <c r="Y794" s="194"/>
      <c r="Z794" s="194"/>
      <c r="AA794" s="194"/>
      <c r="AB794" s="194"/>
      <c r="AC794" s="194"/>
      <c r="AD794" s="194"/>
      <c r="AE794" s="194"/>
      <c r="AF794" s="194"/>
      <c r="AG794" s="194"/>
      <c r="AH794" s="194"/>
      <c r="AI794" s="194"/>
      <c r="AJ794" s="194"/>
    </row>
    <row r="795" spans="1:36" ht="15.5" x14ac:dyDescent="0.35">
      <c r="A795" s="194"/>
      <c r="B795" s="194"/>
      <c r="C795" s="194"/>
      <c r="D795" s="194"/>
      <c r="E795" s="194"/>
      <c r="F795" s="194"/>
      <c r="G795" s="194"/>
      <c r="H795" s="194"/>
      <c r="I795" s="194"/>
      <c r="J795" s="194"/>
      <c r="K795" s="194"/>
      <c r="L795" s="194"/>
      <c r="M795" s="194"/>
      <c r="N795" s="194"/>
      <c r="O795" s="194"/>
      <c r="P795" s="194"/>
      <c r="Q795" s="194"/>
      <c r="R795" s="194"/>
      <c r="S795" s="194"/>
      <c r="T795" s="194"/>
      <c r="U795" s="194"/>
      <c r="V795" s="194"/>
      <c r="W795" s="194"/>
      <c r="X795" s="194"/>
      <c r="Y795" s="194"/>
      <c r="Z795" s="194"/>
      <c r="AA795" s="194"/>
      <c r="AB795" s="194"/>
      <c r="AC795" s="194"/>
      <c r="AD795" s="194"/>
      <c r="AE795" s="194"/>
      <c r="AF795" s="194"/>
      <c r="AG795" s="194"/>
      <c r="AH795" s="194"/>
      <c r="AI795" s="194"/>
      <c r="AJ795" s="194"/>
    </row>
    <row r="796" spans="1:36" ht="15.5" x14ac:dyDescent="0.35">
      <c r="A796" s="194"/>
      <c r="B796" s="194"/>
      <c r="C796" s="194"/>
      <c r="D796" s="194"/>
      <c r="E796" s="194"/>
      <c r="F796" s="194"/>
      <c r="G796" s="194"/>
      <c r="H796" s="194"/>
      <c r="I796" s="194"/>
      <c r="J796" s="194"/>
      <c r="K796" s="194"/>
      <c r="L796" s="194"/>
      <c r="M796" s="194"/>
      <c r="N796" s="194"/>
      <c r="O796" s="194"/>
      <c r="P796" s="194"/>
      <c r="Q796" s="194"/>
      <c r="R796" s="194"/>
      <c r="S796" s="194"/>
      <c r="T796" s="194"/>
      <c r="U796" s="194"/>
      <c r="V796" s="194"/>
      <c r="W796" s="194"/>
      <c r="X796" s="194"/>
      <c r="Y796" s="194"/>
      <c r="Z796" s="194"/>
      <c r="AA796" s="194"/>
      <c r="AB796" s="194"/>
      <c r="AC796" s="194"/>
      <c r="AD796" s="194"/>
      <c r="AE796" s="194"/>
      <c r="AF796" s="194"/>
      <c r="AG796" s="194"/>
      <c r="AH796" s="194"/>
      <c r="AI796" s="194"/>
      <c r="AJ796" s="194"/>
    </row>
    <row r="797" spans="1:36" ht="15.5" x14ac:dyDescent="0.35">
      <c r="A797" s="194"/>
      <c r="B797" s="194"/>
      <c r="C797" s="194"/>
      <c r="D797" s="194"/>
      <c r="E797" s="194"/>
      <c r="F797" s="194"/>
      <c r="G797" s="194"/>
      <c r="H797" s="194"/>
      <c r="I797" s="194"/>
      <c r="J797" s="194"/>
      <c r="K797" s="194"/>
      <c r="L797" s="194"/>
      <c r="M797" s="194"/>
      <c r="N797" s="194"/>
      <c r="O797" s="194"/>
      <c r="P797" s="194"/>
      <c r="Q797" s="194"/>
      <c r="R797" s="194"/>
      <c r="S797" s="194"/>
      <c r="T797" s="194"/>
      <c r="U797" s="194"/>
      <c r="V797" s="194"/>
      <c r="W797" s="194"/>
      <c r="X797" s="194"/>
      <c r="Y797" s="194"/>
      <c r="Z797" s="194"/>
      <c r="AA797" s="194"/>
      <c r="AB797" s="194"/>
      <c r="AC797" s="194"/>
      <c r="AD797" s="194"/>
      <c r="AE797" s="194"/>
      <c r="AF797" s="194"/>
      <c r="AG797" s="194"/>
      <c r="AH797" s="194"/>
      <c r="AI797" s="194"/>
      <c r="AJ797" s="194"/>
    </row>
    <row r="798" spans="1:36" ht="15.5" x14ac:dyDescent="0.35">
      <c r="A798" s="194"/>
      <c r="B798" s="194"/>
      <c r="C798" s="194"/>
      <c r="D798" s="194"/>
      <c r="E798" s="194"/>
      <c r="F798" s="194"/>
      <c r="G798" s="194"/>
      <c r="H798" s="194"/>
      <c r="I798" s="194"/>
      <c r="J798" s="194"/>
      <c r="K798" s="194"/>
      <c r="L798" s="194"/>
      <c r="M798" s="194"/>
      <c r="N798" s="194"/>
      <c r="O798" s="194"/>
      <c r="P798" s="194"/>
      <c r="Q798" s="194"/>
      <c r="R798" s="194"/>
      <c r="S798" s="194"/>
      <c r="T798" s="194"/>
      <c r="U798" s="194"/>
      <c r="V798" s="194"/>
      <c r="W798" s="194"/>
      <c r="X798" s="194"/>
      <c r="Y798" s="194"/>
      <c r="Z798" s="194"/>
      <c r="AA798" s="194"/>
      <c r="AB798" s="194"/>
      <c r="AC798" s="194"/>
      <c r="AD798" s="194"/>
      <c r="AE798" s="194"/>
      <c r="AF798" s="194"/>
      <c r="AG798" s="194"/>
      <c r="AH798" s="194"/>
      <c r="AI798" s="194"/>
      <c r="AJ798" s="194"/>
    </row>
    <row r="799" spans="1:36" ht="15.5" x14ac:dyDescent="0.35">
      <c r="A799" s="194"/>
      <c r="B799" s="194"/>
      <c r="C799" s="194"/>
      <c r="D799" s="194"/>
      <c r="E799" s="194"/>
      <c r="F799" s="194"/>
      <c r="G799" s="194"/>
      <c r="H799" s="194"/>
      <c r="I799" s="194"/>
      <c r="J799" s="194"/>
      <c r="K799" s="194"/>
      <c r="L799" s="194"/>
      <c r="M799" s="194"/>
      <c r="N799" s="194"/>
      <c r="O799" s="194"/>
      <c r="P799" s="194"/>
      <c r="Q799" s="194"/>
      <c r="R799" s="194"/>
      <c r="S799" s="194"/>
      <c r="T799" s="194"/>
      <c r="U799" s="194"/>
      <c r="V799" s="194"/>
      <c r="W799" s="194"/>
      <c r="X799" s="194"/>
      <c r="Y799" s="194"/>
      <c r="Z799" s="194"/>
      <c r="AA799" s="194"/>
      <c r="AB799" s="194"/>
      <c r="AC799" s="194"/>
      <c r="AD799" s="194"/>
      <c r="AE799" s="194"/>
      <c r="AF799" s="194"/>
      <c r="AG799" s="194"/>
      <c r="AH799" s="194"/>
      <c r="AI799" s="194"/>
      <c r="AJ799" s="194"/>
    </row>
    <row r="800" spans="1:36" ht="15.5" x14ac:dyDescent="0.35">
      <c r="A800" s="194"/>
      <c r="B800" s="194"/>
      <c r="C800" s="194"/>
      <c r="D800" s="194"/>
      <c r="E800" s="194"/>
      <c r="F800" s="194"/>
      <c r="G800" s="194"/>
      <c r="H800" s="194"/>
      <c r="I800" s="194"/>
      <c r="J800" s="194"/>
      <c r="K800" s="194"/>
      <c r="L800" s="194"/>
      <c r="M800" s="194"/>
      <c r="N800" s="194"/>
      <c r="O800" s="194"/>
      <c r="P800" s="194"/>
      <c r="Q800" s="194"/>
      <c r="R800" s="194"/>
      <c r="S800" s="194"/>
      <c r="T800" s="194"/>
      <c r="U800" s="194"/>
      <c r="V800" s="194"/>
      <c r="W800" s="194"/>
      <c r="X800" s="194"/>
      <c r="Y800" s="194"/>
      <c r="Z800" s="194"/>
      <c r="AA800" s="194"/>
      <c r="AB800" s="194"/>
      <c r="AC800" s="194"/>
      <c r="AD800" s="194"/>
      <c r="AE800" s="194"/>
      <c r="AF800" s="194"/>
      <c r="AG800" s="194"/>
      <c r="AH800" s="194"/>
      <c r="AI800" s="194"/>
      <c r="AJ800" s="194"/>
    </row>
    <row r="801" spans="1:36" ht="15.5" x14ac:dyDescent="0.35">
      <c r="A801" s="194"/>
      <c r="B801" s="194"/>
      <c r="C801" s="194"/>
      <c r="D801" s="194"/>
      <c r="E801" s="194"/>
      <c r="F801" s="194"/>
      <c r="G801" s="194"/>
      <c r="H801" s="194"/>
      <c r="I801" s="194"/>
      <c r="J801" s="194"/>
      <c r="K801" s="194"/>
      <c r="L801" s="194"/>
      <c r="M801" s="194"/>
      <c r="N801" s="194"/>
      <c r="O801" s="194"/>
      <c r="P801" s="194"/>
      <c r="Q801" s="194"/>
      <c r="R801" s="194"/>
      <c r="S801" s="194"/>
      <c r="T801" s="194"/>
      <c r="U801" s="194"/>
      <c r="V801" s="194"/>
      <c r="W801" s="194"/>
      <c r="X801" s="194"/>
      <c r="Y801" s="194"/>
      <c r="Z801" s="194"/>
      <c r="AA801" s="194"/>
      <c r="AB801" s="194"/>
      <c r="AC801" s="194"/>
      <c r="AD801" s="194"/>
      <c r="AE801" s="194"/>
      <c r="AF801" s="194"/>
      <c r="AG801" s="194"/>
      <c r="AH801" s="194"/>
      <c r="AI801" s="194"/>
      <c r="AJ801" s="194"/>
    </row>
    <row r="802" spans="1:36" ht="15.5" x14ac:dyDescent="0.35">
      <c r="A802" s="194"/>
      <c r="B802" s="194"/>
      <c r="C802" s="194"/>
      <c r="D802" s="194"/>
      <c r="E802" s="194"/>
      <c r="F802" s="194"/>
      <c r="G802" s="194"/>
      <c r="H802" s="194"/>
      <c r="I802" s="194"/>
      <c r="J802" s="194"/>
      <c r="K802" s="194"/>
      <c r="L802" s="194"/>
      <c r="M802" s="194"/>
      <c r="N802" s="194"/>
      <c r="O802" s="194"/>
      <c r="P802" s="194"/>
      <c r="Q802" s="194"/>
      <c r="R802" s="194"/>
      <c r="S802" s="194"/>
      <c r="T802" s="194"/>
      <c r="U802" s="194"/>
      <c r="V802" s="194"/>
      <c r="W802" s="194"/>
      <c r="X802" s="194"/>
      <c r="Y802" s="194"/>
      <c r="Z802" s="194"/>
      <c r="AA802" s="194"/>
      <c r="AB802" s="194"/>
      <c r="AC802" s="194"/>
      <c r="AD802" s="194"/>
      <c r="AE802" s="194"/>
      <c r="AF802" s="194"/>
      <c r="AG802" s="194"/>
      <c r="AH802" s="194"/>
      <c r="AI802" s="194"/>
      <c r="AJ802" s="194"/>
    </row>
    <row r="803" spans="1:36" ht="15.5" x14ac:dyDescent="0.35">
      <c r="A803" s="194"/>
      <c r="B803" s="194"/>
      <c r="C803" s="194"/>
      <c r="D803" s="194"/>
      <c r="E803" s="194"/>
      <c r="F803" s="194"/>
      <c r="G803" s="194"/>
      <c r="H803" s="194"/>
      <c r="I803" s="194"/>
      <c r="J803" s="194"/>
      <c r="K803" s="194"/>
      <c r="L803" s="194"/>
      <c r="M803" s="194"/>
      <c r="N803" s="194"/>
      <c r="O803" s="194"/>
      <c r="P803" s="194"/>
      <c r="Q803" s="194"/>
      <c r="R803" s="194"/>
      <c r="S803" s="194"/>
      <c r="T803" s="194"/>
      <c r="U803" s="194"/>
      <c r="V803" s="194"/>
      <c r="W803" s="194"/>
      <c r="X803" s="194"/>
      <c r="Y803" s="194"/>
      <c r="Z803" s="194"/>
      <c r="AA803" s="194"/>
      <c r="AB803" s="194"/>
      <c r="AC803" s="194"/>
      <c r="AD803" s="194"/>
      <c r="AE803" s="194"/>
      <c r="AF803" s="194"/>
      <c r="AG803" s="194"/>
      <c r="AH803" s="194"/>
      <c r="AI803" s="194"/>
      <c r="AJ803" s="194"/>
    </row>
    <row r="804" spans="1:36" ht="15.5" x14ac:dyDescent="0.35">
      <c r="A804" s="194"/>
      <c r="B804" s="194"/>
      <c r="C804" s="194"/>
      <c r="D804" s="194"/>
      <c r="E804" s="194"/>
      <c r="F804" s="194"/>
      <c r="G804" s="194"/>
      <c r="H804" s="194"/>
      <c r="I804" s="194"/>
      <c r="J804" s="194"/>
      <c r="K804" s="194"/>
      <c r="L804" s="194"/>
      <c r="M804" s="194"/>
      <c r="N804" s="194"/>
      <c r="O804" s="194"/>
      <c r="P804" s="194"/>
      <c r="Q804" s="194"/>
      <c r="R804" s="194"/>
      <c r="S804" s="194"/>
      <c r="T804" s="194"/>
      <c r="U804" s="194"/>
      <c r="V804" s="194"/>
      <c r="W804" s="194"/>
      <c r="X804" s="194"/>
      <c r="Y804" s="194"/>
      <c r="Z804" s="194"/>
      <c r="AA804" s="194"/>
      <c r="AB804" s="194"/>
      <c r="AC804" s="194"/>
      <c r="AD804" s="194"/>
      <c r="AE804" s="194"/>
      <c r="AF804" s="194"/>
      <c r="AG804" s="194"/>
      <c r="AH804" s="194"/>
      <c r="AI804" s="194"/>
      <c r="AJ804" s="194"/>
    </row>
    <row r="805" spans="1:36" ht="15.5" x14ac:dyDescent="0.35">
      <c r="A805" s="194"/>
      <c r="B805" s="194"/>
      <c r="C805" s="194"/>
      <c r="D805" s="194"/>
      <c r="E805" s="194"/>
      <c r="F805" s="194"/>
      <c r="G805" s="194"/>
      <c r="H805" s="194"/>
      <c r="I805" s="194"/>
      <c r="J805" s="194"/>
      <c r="K805" s="194"/>
      <c r="L805" s="194"/>
      <c r="M805" s="194"/>
      <c r="N805" s="194"/>
      <c r="O805" s="194"/>
      <c r="P805" s="194"/>
      <c r="Q805" s="194"/>
      <c r="R805" s="194"/>
      <c r="S805" s="194"/>
      <c r="T805" s="194"/>
      <c r="U805" s="194"/>
      <c r="V805" s="194"/>
      <c r="W805" s="194"/>
      <c r="X805" s="194"/>
      <c r="Y805" s="194"/>
      <c r="Z805" s="194"/>
      <c r="AA805" s="194"/>
      <c r="AB805" s="194"/>
      <c r="AC805" s="194"/>
      <c r="AD805" s="194"/>
      <c r="AE805" s="194"/>
      <c r="AF805" s="194"/>
      <c r="AG805" s="194"/>
      <c r="AH805" s="194"/>
      <c r="AI805" s="194"/>
      <c r="AJ805" s="194"/>
    </row>
    <row r="806" spans="1:36" ht="15.5" x14ac:dyDescent="0.35">
      <c r="A806" s="194"/>
      <c r="B806" s="194"/>
      <c r="C806" s="194"/>
      <c r="D806" s="194"/>
      <c r="E806" s="194"/>
      <c r="F806" s="194"/>
      <c r="G806" s="194"/>
      <c r="H806" s="194"/>
      <c r="I806" s="194"/>
      <c r="J806" s="194"/>
      <c r="K806" s="194"/>
      <c r="L806" s="194"/>
      <c r="M806" s="194"/>
      <c r="N806" s="194"/>
      <c r="O806" s="194"/>
      <c r="P806" s="194"/>
      <c r="Q806" s="194"/>
      <c r="R806" s="194"/>
      <c r="S806" s="194"/>
      <c r="T806" s="194"/>
      <c r="U806" s="194"/>
      <c r="V806" s="194"/>
      <c r="W806" s="194"/>
      <c r="X806" s="194"/>
      <c r="Y806" s="194"/>
      <c r="Z806" s="194"/>
      <c r="AA806" s="194"/>
      <c r="AB806" s="194"/>
      <c r="AC806" s="194"/>
      <c r="AD806" s="194"/>
      <c r="AE806" s="194"/>
      <c r="AF806" s="194"/>
      <c r="AG806" s="194"/>
      <c r="AH806" s="194"/>
      <c r="AI806" s="194"/>
      <c r="AJ806" s="194"/>
    </row>
    <row r="807" spans="1:36" ht="15.5" x14ac:dyDescent="0.35">
      <c r="A807" s="194"/>
      <c r="B807" s="194"/>
      <c r="C807" s="194"/>
      <c r="D807" s="194"/>
      <c r="E807" s="194"/>
      <c r="F807" s="194"/>
      <c r="G807" s="194"/>
      <c r="H807" s="194"/>
      <c r="I807" s="194"/>
      <c r="J807" s="194"/>
      <c r="K807" s="194"/>
      <c r="L807" s="194"/>
      <c r="M807" s="194"/>
      <c r="N807" s="194"/>
      <c r="O807" s="194"/>
      <c r="P807" s="194"/>
      <c r="Q807" s="194"/>
      <c r="R807" s="194"/>
      <c r="S807" s="194"/>
      <c r="T807" s="194"/>
      <c r="U807" s="194"/>
      <c r="V807" s="194"/>
      <c r="W807" s="194"/>
      <c r="X807" s="194"/>
      <c r="Y807" s="194"/>
      <c r="Z807" s="194"/>
      <c r="AA807" s="194"/>
      <c r="AB807" s="194"/>
      <c r="AC807" s="194"/>
      <c r="AD807" s="194"/>
      <c r="AE807" s="194"/>
      <c r="AF807" s="194"/>
      <c r="AG807" s="194"/>
      <c r="AH807" s="194"/>
      <c r="AI807" s="194"/>
      <c r="AJ807" s="194"/>
    </row>
    <row r="808" spans="1:36" ht="15.5" x14ac:dyDescent="0.35">
      <c r="A808" s="194"/>
      <c r="B808" s="194"/>
      <c r="C808" s="194"/>
      <c r="D808" s="194"/>
      <c r="E808" s="194"/>
      <c r="F808" s="194"/>
      <c r="G808" s="194"/>
      <c r="H808" s="194"/>
      <c r="I808" s="194"/>
      <c r="J808" s="194"/>
      <c r="K808" s="194"/>
      <c r="L808" s="194"/>
      <c r="M808" s="194"/>
      <c r="N808" s="194"/>
      <c r="O808" s="194"/>
      <c r="P808" s="194"/>
      <c r="Q808" s="194"/>
      <c r="R808" s="194"/>
      <c r="S808" s="194"/>
      <c r="T808" s="194"/>
      <c r="U808" s="194"/>
      <c r="V808" s="194"/>
      <c r="W808" s="194"/>
      <c r="X808" s="194"/>
      <c r="Y808" s="194"/>
      <c r="Z808" s="194"/>
      <c r="AA808" s="194"/>
      <c r="AB808" s="194"/>
      <c r="AC808" s="194"/>
      <c r="AD808" s="194"/>
      <c r="AE808" s="194"/>
      <c r="AF808" s="194"/>
      <c r="AG808" s="194"/>
      <c r="AH808" s="194"/>
      <c r="AI808" s="194"/>
      <c r="AJ808" s="194"/>
    </row>
    <row r="809" spans="1:36" ht="15.5" x14ac:dyDescent="0.35">
      <c r="A809" s="194"/>
      <c r="B809" s="194"/>
      <c r="C809" s="194"/>
      <c r="D809" s="194"/>
      <c r="E809" s="194"/>
      <c r="F809" s="194"/>
      <c r="G809" s="194"/>
      <c r="H809" s="194"/>
      <c r="I809" s="194"/>
      <c r="J809" s="194"/>
      <c r="K809" s="194"/>
      <c r="L809" s="194"/>
      <c r="M809" s="194"/>
      <c r="N809" s="194"/>
      <c r="O809" s="194"/>
      <c r="P809" s="194"/>
      <c r="Q809" s="194"/>
      <c r="R809" s="194"/>
      <c r="S809" s="194"/>
      <c r="T809" s="194"/>
      <c r="U809" s="194"/>
      <c r="V809" s="194"/>
      <c r="W809" s="194"/>
      <c r="X809" s="194"/>
      <c r="Y809" s="194"/>
      <c r="Z809" s="194"/>
      <c r="AA809" s="194"/>
      <c r="AB809" s="194"/>
      <c r="AC809" s="194"/>
      <c r="AD809" s="194"/>
      <c r="AE809" s="194"/>
      <c r="AF809" s="194"/>
      <c r="AG809" s="194"/>
      <c r="AH809" s="194"/>
      <c r="AI809" s="194"/>
      <c r="AJ809" s="194"/>
    </row>
    <row r="810" spans="1:36" ht="15.5" x14ac:dyDescent="0.35">
      <c r="A810" s="194"/>
      <c r="B810" s="194"/>
      <c r="C810" s="194"/>
      <c r="D810" s="194"/>
      <c r="E810" s="194"/>
      <c r="F810" s="194"/>
      <c r="G810" s="194"/>
      <c r="H810" s="194"/>
      <c r="I810" s="194"/>
      <c r="J810" s="194"/>
      <c r="K810" s="194"/>
      <c r="L810" s="194"/>
      <c r="M810" s="194"/>
      <c r="N810" s="194"/>
      <c r="O810" s="194"/>
      <c r="P810" s="194"/>
      <c r="Q810" s="194"/>
      <c r="R810" s="194"/>
      <c r="S810" s="194"/>
      <c r="T810" s="194"/>
      <c r="U810" s="194"/>
      <c r="V810" s="194"/>
      <c r="W810" s="194"/>
      <c r="X810" s="194"/>
      <c r="Y810" s="194"/>
      <c r="Z810" s="194"/>
      <c r="AA810" s="194"/>
      <c r="AB810" s="194"/>
      <c r="AC810" s="194"/>
      <c r="AD810" s="194"/>
      <c r="AE810" s="194"/>
      <c r="AF810" s="194"/>
      <c r="AG810" s="194"/>
      <c r="AH810" s="194"/>
      <c r="AI810" s="194"/>
      <c r="AJ810" s="194"/>
    </row>
    <row r="811" spans="1:36" ht="15.5" x14ac:dyDescent="0.35">
      <c r="A811" s="194"/>
      <c r="B811" s="194"/>
      <c r="C811" s="194"/>
      <c r="D811" s="194"/>
      <c r="E811" s="194"/>
      <c r="F811" s="194"/>
      <c r="G811" s="194"/>
      <c r="H811" s="194"/>
      <c r="I811" s="194"/>
      <c r="J811" s="194"/>
      <c r="K811" s="194"/>
      <c r="L811" s="194"/>
      <c r="M811" s="194"/>
      <c r="N811" s="194"/>
      <c r="O811" s="194"/>
      <c r="P811" s="194"/>
      <c r="Q811" s="194"/>
      <c r="R811" s="194"/>
      <c r="S811" s="194"/>
      <c r="T811" s="194"/>
      <c r="U811" s="194"/>
      <c r="V811" s="194"/>
      <c r="W811" s="194"/>
      <c r="X811" s="194"/>
      <c r="Y811" s="194"/>
      <c r="Z811" s="194"/>
      <c r="AA811" s="194"/>
      <c r="AB811" s="194"/>
      <c r="AC811" s="194"/>
      <c r="AD811" s="194"/>
      <c r="AE811" s="194"/>
      <c r="AF811" s="194"/>
      <c r="AG811" s="194"/>
      <c r="AH811" s="194"/>
      <c r="AI811" s="194"/>
      <c r="AJ811" s="194"/>
    </row>
    <row r="812" spans="1:36" ht="15.5" x14ac:dyDescent="0.35">
      <c r="A812" s="194"/>
      <c r="B812" s="194"/>
      <c r="C812" s="194"/>
      <c r="D812" s="194"/>
      <c r="E812" s="194"/>
      <c r="F812" s="194"/>
      <c r="G812" s="194"/>
      <c r="H812" s="194"/>
      <c r="I812" s="194"/>
      <c r="J812" s="194"/>
      <c r="K812" s="194"/>
      <c r="L812" s="194"/>
      <c r="M812" s="194"/>
      <c r="N812" s="194"/>
      <c r="O812" s="194"/>
      <c r="P812" s="194"/>
      <c r="Q812" s="194"/>
      <c r="R812" s="194"/>
      <c r="S812" s="194"/>
      <c r="T812" s="194"/>
      <c r="U812" s="194"/>
      <c r="V812" s="194"/>
      <c r="W812" s="194"/>
      <c r="X812" s="194"/>
      <c r="Y812" s="194"/>
      <c r="Z812" s="194"/>
      <c r="AA812" s="194"/>
      <c r="AB812" s="194"/>
      <c r="AC812" s="194"/>
      <c r="AD812" s="194"/>
      <c r="AE812" s="194"/>
      <c r="AF812" s="194"/>
      <c r="AG812" s="194"/>
      <c r="AH812" s="194"/>
      <c r="AI812" s="194"/>
      <c r="AJ812" s="194"/>
    </row>
    <row r="813" spans="1:36" ht="15.5" x14ac:dyDescent="0.35">
      <c r="A813" s="194"/>
      <c r="B813" s="194"/>
      <c r="C813" s="194"/>
      <c r="D813" s="194"/>
      <c r="E813" s="194"/>
      <c r="F813" s="194"/>
      <c r="G813" s="194"/>
      <c r="H813" s="194"/>
      <c r="I813" s="194"/>
      <c r="J813" s="194"/>
      <c r="K813" s="194"/>
      <c r="L813" s="194"/>
      <c r="M813" s="194"/>
      <c r="N813" s="194"/>
      <c r="O813" s="194"/>
      <c r="P813" s="194"/>
      <c r="Q813" s="194"/>
      <c r="R813" s="194"/>
      <c r="S813" s="194"/>
      <c r="T813" s="194"/>
      <c r="U813" s="194"/>
      <c r="V813" s="194"/>
      <c r="W813" s="194"/>
      <c r="X813" s="194"/>
      <c r="Y813" s="194"/>
      <c r="Z813" s="194"/>
      <c r="AA813" s="194"/>
      <c r="AB813" s="194"/>
      <c r="AC813" s="194"/>
      <c r="AD813" s="194"/>
      <c r="AE813" s="194"/>
      <c r="AF813" s="194"/>
      <c r="AG813" s="194"/>
      <c r="AH813" s="194"/>
      <c r="AI813" s="194"/>
      <c r="AJ813" s="194"/>
    </row>
    <row r="814" spans="1:36" ht="15.5" x14ac:dyDescent="0.35">
      <c r="A814" s="194"/>
      <c r="B814" s="194"/>
      <c r="C814" s="194"/>
      <c r="D814" s="194"/>
      <c r="E814" s="194"/>
      <c r="F814" s="194"/>
      <c r="G814" s="194"/>
      <c r="H814" s="194"/>
      <c r="I814" s="194"/>
      <c r="J814" s="194"/>
      <c r="K814" s="194"/>
      <c r="L814" s="194"/>
      <c r="M814" s="194"/>
      <c r="N814" s="194"/>
      <c r="O814" s="194"/>
      <c r="P814" s="194"/>
      <c r="Q814" s="194"/>
      <c r="R814" s="194"/>
      <c r="S814" s="194"/>
      <c r="T814" s="194"/>
      <c r="U814" s="194"/>
      <c r="V814" s="194"/>
      <c r="W814" s="194"/>
      <c r="X814" s="194"/>
      <c r="Y814" s="194"/>
      <c r="Z814" s="194"/>
      <c r="AA814" s="194"/>
      <c r="AB814" s="194"/>
      <c r="AC814" s="194"/>
      <c r="AD814" s="194"/>
      <c r="AE814" s="194"/>
      <c r="AF814" s="194"/>
      <c r="AG814" s="194"/>
      <c r="AH814" s="194"/>
      <c r="AI814" s="194"/>
      <c r="AJ814" s="194"/>
    </row>
    <row r="815" spans="1:36" ht="15.5" x14ac:dyDescent="0.35">
      <c r="A815" s="194"/>
      <c r="B815" s="194"/>
      <c r="C815" s="194"/>
      <c r="D815" s="194"/>
      <c r="E815" s="194"/>
      <c r="F815" s="194"/>
      <c r="G815" s="194"/>
      <c r="H815" s="194"/>
      <c r="I815" s="194"/>
      <c r="J815" s="194"/>
      <c r="K815" s="194"/>
      <c r="L815" s="194"/>
      <c r="M815" s="194"/>
      <c r="N815" s="194"/>
      <c r="O815" s="194"/>
      <c r="P815" s="194"/>
      <c r="Q815" s="194"/>
      <c r="R815" s="194"/>
      <c r="S815" s="194"/>
      <c r="T815" s="194"/>
      <c r="U815" s="194"/>
      <c r="V815" s="194"/>
      <c r="W815" s="194"/>
      <c r="X815" s="194"/>
      <c r="Y815" s="194"/>
      <c r="Z815" s="194"/>
      <c r="AA815" s="194"/>
      <c r="AB815" s="194"/>
      <c r="AC815" s="194"/>
      <c r="AD815" s="194"/>
      <c r="AE815" s="194"/>
      <c r="AF815" s="194"/>
      <c r="AG815" s="194"/>
      <c r="AH815" s="194"/>
      <c r="AI815" s="194"/>
      <c r="AJ815" s="194"/>
    </row>
    <row r="816" spans="1:36" ht="15.5" x14ac:dyDescent="0.35">
      <c r="A816" s="194"/>
      <c r="B816" s="194"/>
      <c r="C816" s="194"/>
      <c r="D816" s="194"/>
      <c r="E816" s="194"/>
      <c r="F816" s="194"/>
      <c r="G816" s="194"/>
      <c r="H816" s="194"/>
      <c r="I816" s="194"/>
      <c r="J816" s="194"/>
      <c r="K816" s="194"/>
      <c r="L816" s="194"/>
      <c r="M816" s="194"/>
      <c r="N816" s="194"/>
      <c r="O816" s="194"/>
      <c r="P816" s="194"/>
      <c r="Q816" s="194"/>
      <c r="R816" s="194"/>
      <c r="S816" s="194"/>
      <c r="T816" s="194"/>
      <c r="U816" s="194"/>
      <c r="V816" s="194"/>
      <c r="W816" s="194"/>
      <c r="X816" s="194"/>
      <c r="Y816" s="194"/>
      <c r="Z816" s="194"/>
      <c r="AA816" s="194"/>
      <c r="AB816" s="194"/>
      <c r="AC816" s="194"/>
      <c r="AD816" s="194"/>
      <c r="AE816" s="194"/>
      <c r="AF816" s="194"/>
      <c r="AG816" s="194"/>
      <c r="AH816" s="194"/>
      <c r="AI816" s="194"/>
      <c r="AJ816" s="194"/>
    </row>
    <row r="817" spans="1:36" ht="15.5" x14ac:dyDescent="0.35">
      <c r="A817" s="194"/>
      <c r="B817" s="194"/>
      <c r="C817" s="194"/>
      <c r="D817" s="194"/>
      <c r="E817" s="194"/>
      <c r="F817" s="194"/>
      <c r="G817" s="194"/>
      <c r="H817" s="194"/>
      <c r="I817" s="194"/>
      <c r="J817" s="194"/>
      <c r="K817" s="194"/>
      <c r="L817" s="194"/>
      <c r="M817" s="194"/>
      <c r="N817" s="194"/>
      <c r="O817" s="194"/>
      <c r="P817" s="194"/>
      <c r="Q817" s="194"/>
      <c r="R817" s="194"/>
      <c r="S817" s="194"/>
      <c r="T817" s="194"/>
      <c r="U817" s="194"/>
      <c r="V817" s="194"/>
      <c r="W817" s="194"/>
      <c r="X817" s="194"/>
      <c r="Y817" s="194"/>
      <c r="Z817" s="194"/>
      <c r="AA817" s="194"/>
      <c r="AB817" s="194"/>
      <c r="AC817" s="194"/>
      <c r="AD817" s="194"/>
      <c r="AE817" s="194"/>
      <c r="AF817" s="194"/>
      <c r="AG817" s="194"/>
      <c r="AH817" s="194"/>
      <c r="AI817" s="194"/>
      <c r="AJ817" s="194"/>
    </row>
    <row r="818" spans="1:36" ht="15.5" x14ac:dyDescent="0.35">
      <c r="A818" s="194"/>
      <c r="B818" s="194"/>
      <c r="C818" s="194"/>
      <c r="D818" s="194"/>
      <c r="E818" s="194"/>
      <c r="F818" s="194"/>
      <c r="G818" s="194"/>
      <c r="H818" s="194"/>
      <c r="I818" s="194"/>
      <c r="J818" s="194"/>
      <c r="K818" s="194"/>
      <c r="L818" s="194"/>
      <c r="M818" s="194"/>
      <c r="N818" s="194"/>
      <c r="O818" s="194"/>
      <c r="P818" s="194"/>
      <c r="Q818" s="194"/>
      <c r="R818" s="194"/>
      <c r="S818" s="194"/>
      <c r="T818" s="194"/>
      <c r="U818" s="194"/>
      <c r="V818" s="194"/>
      <c r="W818" s="194"/>
      <c r="X818" s="194"/>
      <c r="Y818" s="194"/>
      <c r="Z818" s="194"/>
      <c r="AA818" s="194"/>
      <c r="AB818" s="194"/>
      <c r="AC818" s="194"/>
      <c r="AD818" s="194"/>
      <c r="AE818" s="194"/>
      <c r="AF818" s="194"/>
      <c r="AG818" s="194"/>
      <c r="AH818" s="194"/>
      <c r="AI818" s="194"/>
      <c r="AJ818" s="194"/>
    </row>
    <row r="819" spans="1:36" ht="15.5" x14ac:dyDescent="0.35">
      <c r="A819" s="194"/>
      <c r="B819" s="194"/>
      <c r="C819" s="194"/>
      <c r="D819" s="194"/>
      <c r="E819" s="194"/>
      <c r="F819" s="194"/>
      <c r="G819" s="194"/>
      <c r="H819" s="194"/>
      <c r="I819" s="194"/>
      <c r="J819" s="194"/>
      <c r="K819" s="194"/>
      <c r="L819" s="194"/>
      <c r="M819" s="194"/>
      <c r="N819" s="194"/>
      <c r="O819" s="194"/>
      <c r="P819" s="194"/>
      <c r="Q819" s="194"/>
      <c r="R819" s="194"/>
      <c r="S819" s="194"/>
      <c r="T819" s="194"/>
      <c r="U819" s="194"/>
      <c r="V819" s="194"/>
      <c r="W819" s="194"/>
      <c r="X819" s="194"/>
      <c r="Y819" s="194"/>
      <c r="Z819" s="194"/>
      <c r="AA819" s="194"/>
      <c r="AB819" s="194"/>
      <c r="AC819" s="194"/>
      <c r="AD819" s="194"/>
      <c r="AE819" s="194"/>
      <c r="AF819" s="194"/>
      <c r="AG819" s="194"/>
      <c r="AH819" s="194"/>
      <c r="AI819" s="194"/>
      <c r="AJ819" s="194"/>
    </row>
    <row r="820" spans="1:36" ht="15.5" x14ac:dyDescent="0.35">
      <c r="A820" s="194"/>
      <c r="B820" s="194"/>
      <c r="C820" s="194"/>
      <c r="D820" s="194"/>
      <c r="E820" s="194"/>
      <c r="F820" s="194"/>
      <c r="G820" s="194"/>
      <c r="H820" s="194"/>
      <c r="I820" s="194"/>
      <c r="J820" s="194"/>
      <c r="K820" s="194"/>
      <c r="L820" s="194"/>
      <c r="M820" s="194"/>
      <c r="N820" s="194"/>
      <c r="O820" s="194"/>
      <c r="P820" s="194"/>
      <c r="Q820" s="194"/>
      <c r="R820" s="194"/>
      <c r="S820" s="194"/>
      <c r="T820" s="194"/>
      <c r="U820" s="194"/>
      <c r="V820" s="194"/>
      <c r="W820" s="194"/>
      <c r="X820" s="194"/>
      <c r="Y820" s="194"/>
      <c r="Z820" s="194"/>
      <c r="AA820" s="194"/>
      <c r="AB820" s="194"/>
      <c r="AC820" s="194"/>
      <c r="AD820" s="194"/>
      <c r="AE820" s="194"/>
      <c r="AF820" s="194"/>
      <c r="AG820" s="194"/>
      <c r="AH820" s="194"/>
      <c r="AI820" s="194"/>
      <c r="AJ820" s="194"/>
    </row>
    <row r="821" spans="1:36" ht="15.5" x14ac:dyDescent="0.35">
      <c r="A821" s="194"/>
      <c r="B821" s="194"/>
      <c r="C821" s="194"/>
      <c r="D821" s="194"/>
      <c r="E821" s="194"/>
      <c r="F821" s="194"/>
      <c r="G821" s="194"/>
      <c r="H821" s="194"/>
      <c r="I821" s="194"/>
      <c r="J821" s="194"/>
      <c r="K821" s="194"/>
      <c r="L821" s="194"/>
      <c r="M821" s="194"/>
      <c r="N821" s="194"/>
      <c r="O821" s="194"/>
      <c r="P821" s="194"/>
      <c r="Q821" s="194"/>
      <c r="R821" s="194"/>
      <c r="S821" s="194"/>
      <c r="T821" s="194"/>
      <c r="U821" s="194"/>
      <c r="V821" s="194"/>
      <c r="W821" s="194"/>
      <c r="X821" s="194"/>
      <c r="Y821" s="194"/>
      <c r="Z821" s="194"/>
      <c r="AA821" s="194"/>
      <c r="AB821" s="194"/>
      <c r="AC821" s="194"/>
      <c r="AD821" s="194"/>
      <c r="AE821" s="194"/>
      <c r="AF821" s="194"/>
      <c r="AG821" s="194"/>
      <c r="AH821" s="194"/>
      <c r="AI821" s="194"/>
      <c r="AJ821" s="194"/>
    </row>
    <row r="822" spans="1:36" ht="15.5" x14ac:dyDescent="0.35">
      <c r="A822" s="194"/>
      <c r="B822" s="194"/>
      <c r="C822" s="194"/>
      <c r="D822" s="194"/>
      <c r="E822" s="194"/>
      <c r="F822" s="194"/>
      <c r="G822" s="194"/>
      <c r="H822" s="194"/>
      <c r="I822" s="194"/>
      <c r="J822" s="194"/>
      <c r="K822" s="194"/>
      <c r="L822" s="194"/>
      <c r="M822" s="194"/>
      <c r="N822" s="194"/>
      <c r="O822" s="194"/>
      <c r="P822" s="194"/>
      <c r="Q822" s="194"/>
      <c r="R822" s="194"/>
      <c r="S822" s="194"/>
      <c r="T822" s="194"/>
      <c r="U822" s="194"/>
      <c r="V822" s="194"/>
      <c r="W822" s="194"/>
      <c r="X822" s="194"/>
      <c r="Y822" s="194"/>
      <c r="Z822" s="194"/>
      <c r="AA822" s="194"/>
      <c r="AB822" s="194"/>
      <c r="AC822" s="194"/>
      <c r="AD822" s="194"/>
      <c r="AE822" s="194"/>
      <c r="AF822" s="194"/>
      <c r="AG822" s="194"/>
      <c r="AH822" s="194"/>
      <c r="AI822" s="194"/>
      <c r="AJ822" s="194"/>
    </row>
    <row r="823" spans="1:36" ht="15.5" x14ac:dyDescent="0.35">
      <c r="A823" s="194"/>
      <c r="B823" s="194"/>
      <c r="C823" s="194"/>
      <c r="D823" s="194"/>
      <c r="E823" s="194"/>
      <c r="F823" s="194"/>
      <c r="G823" s="194"/>
      <c r="H823" s="194"/>
      <c r="I823" s="194"/>
      <c r="J823" s="194"/>
      <c r="K823" s="194"/>
      <c r="L823" s="194"/>
      <c r="M823" s="194"/>
      <c r="N823" s="194"/>
      <c r="O823" s="194"/>
      <c r="P823" s="194"/>
      <c r="Q823" s="194"/>
      <c r="R823" s="194"/>
      <c r="S823" s="194"/>
      <c r="T823" s="194"/>
      <c r="U823" s="194"/>
      <c r="V823" s="194"/>
      <c r="W823" s="194"/>
      <c r="X823" s="194"/>
      <c r="Y823" s="194"/>
      <c r="Z823" s="194"/>
      <c r="AA823" s="194"/>
      <c r="AB823" s="194"/>
      <c r="AC823" s="194"/>
      <c r="AD823" s="194"/>
      <c r="AE823" s="194"/>
      <c r="AF823" s="194"/>
      <c r="AG823" s="194"/>
      <c r="AH823" s="194"/>
      <c r="AI823" s="194"/>
      <c r="AJ823" s="194"/>
    </row>
    <row r="824" spans="1:36" ht="15.5" x14ac:dyDescent="0.35">
      <c r="A824" s="194"/>
      <c r="B824" s="194"/>
      <c r="C824" s="194"/>
      <c r="D824" s="194"/>
      <c r="E824" s="194"/>
      <c r="F824" s="194"/>
      <c r="G824" s="194"/>
      <c r="H824" s="194"/>
      <c r="I824" s="194"/>
      <c r="J824" s="194"/>
      <c r="K824" s="194"/>
      <c r="L824" s="194"/>
      <c r="M824" s="194"/>
      <c r="N824" s="194"/>
      <c r="O824" s="194"/>
      <c r="P824" s="194"/>
      <c r="Q824" s="194"/>
      <c r="R824" s="194"/>
      <c r="S824" s="194"/>
      <c r="T824" s="194"/>
      <c r="U824" s="194"/>
      <c r="V824" s="194"/>
      <c r="W824" s="194"/>
      <c r="X824" s="194"/>
      <c r="Y824" s="194"/>
      <c r="Z824" s="194"/>
      <c r="AA824" s="194"/>
      <c r="AB824" s="194"/>
      <c r="AC824" s="194"/>
      <c r="AD824" s="194"/>
      <c r="AE824" s="194"/>
      <c r="AF824" s="194"/>
      <c r="AG824" s="194"/>
      <c r="AH824" s="194"/>
      <c r="AI824" s="194"/>
      <c r="AJ824" s="194"/>
    </row>
    <row r="825" spans="1:36" ht="15.5" x14ac:dyDescent="0.35">
      <c r="A825" s="194"/>
      <c r="B825" s="194"/>
      <c r="C825" s="194"/>
      <c r="D825" s="194"/>
      <c r="E825" s="194"/>
      <c r="F825" s="194"/>
      <c r="G825" s="194"/>
      <c r="H825" s="194"/>
      <c r="I825" s="194"/>
      <c r="J825" s="194"/>
      <c r="K825" s="194"/>
      <c r="L825" s="194"/>
      <c r="M825" s="194"/>
      <c r="N825" s="194"/>
      <c r="O825" s="194"/>
      <c r="P825" s="194"/>
      <c r="Q825" s="194"/>
      <c r="R825" s="194"/>
      <c r="S825" s="194"/>
      <c r="T825" s="194"/>
      <c r="U825" s="194"/>
      <c r="V825" s="194"/>
      <c r="W825" s="194"/>
      <c r="X825" s="194"/>
      <c r="Y825" s="194"/>
      <c r="Z825" s="194"/>
      <c r="AA825" s="194"/>
      <c r="AB825" s="194"/>
      <c r="AC825" s="194"/>
      <c r="AD825" s="194"/>
      <c r="AE825" s="194"/>
      <c r="AF825" s="194"/>
      <c r="AG825" s="194"/>
      <c r="AH825" s="194"/>
      <c r="AI825" s="194"/>
      <c r="AJ825" s="194"/>
    </row>
    <row r="826" spans="1:36" ht="15.5" x14ac:dyDescent="0.35">
      <c r="A826" s="194"/>
      <c r="B826" s="194"/>
      <c r="C826" s="194"/>
      <c r="D826" s="194"/>
      <c r="E826" s="194"/>
      <c r="F826" s="194"/>
      <c r="G826" s="194"/>
      <c r="H826" s="194"/>
      <c r="I826" s="194"/>
      <c r="J826" s="194"/>
      <c r="K826" s="194"/>
      <c r="L826" s="194"/>
      <c r="M826" s="194"/>
      <c r="N826" s="194"/>
      <c r="O826" s="194"/>
      <c r="P826" s="194"/>
      <c r="Q826" s="194"/>
      <c r="R826" s="194"/>
      <c r="S826" s="194"/>
      <c r="T826" s="194"/>
      <c r="U826" s="194"/>
      <c r="V826" s="194"/>
      <c r="W826" s="194"/>
      <c r="X826" s="194"/>
      <c r="Y826" s="194"/>
      <c r="Z826" s="194"/>
      <c r="AA826" s="194"/>
      <c r="AB826" s="194"/>
      <c r="AC826" s="194"/>
      <c r="AD826" s="194"/>
      <c r="AE826" s="194"/>
      <c r="AF826" s="194"/>
      <c r="AG826" s="194"/>
      <c r="AH826" s="194"/>
      <c r="AI826" s="194"/>
      <c r="AJ826" s="194"/>
    </row>
    <row r="827" spans="1:36" ht="15.5" x14ac:dyDescent="0.35">
      <c r="A827" s="194"/>
      <c r="B827" s="194"/>
      <c r="C827" s="194"/>
      <c r="D827" s="194"/>
      <c r="E827" s="194"/>
      <c r="F827" s="194"/>
      <c r="G827" s="194"/>
      <c r="H827" s="194"/>
      <c r="I827" s="194"/>
      <c r="J827" s="194"/>
      <c r="K827" s="194"/>
      <c r="L827" s="194"/>
      <c r="M827" s="194"/>
      <c r="N827" s="194"/>
      <c r="O827" s="194"/>
      <c r="P827" s="194"/>
      <c r="Q827" s="194"/>
      <c r="R827" s="194"/>
      <c r="S827" s="194"/>
      <c r="T827" s="194"/>
      <c r="U827" s="194"/>
      <c r="V827" s="194"/>
      <c r="W827" s="194"/>
      <c r="X827" s="194"/>
      <c r="Y827" s="194"/>
      <c r="Z827" s="194"/>
      <c r="AA827" s="194"/>
      <c r="AB827" s="194"/>
      <c r="AC827" s="194"/>
      <c r="AD827" s="194"/>
      <c r="AE827" s="194"/>
      <c r="AF827" s="194"/>
      <c r="AG827" s="194"/>
      <c r="AH827" s="194"/>
      <c r="AI827" s="194"/>
      <c r="AJ827" s="194"/>
    </row>
    <row r="828" spans="1:36" ht="15.5" x14ac:dyDescent="0.35">
      <c r="A828" s="194"/>
      <c r="B828" s="194"/>
      <c r="C828" s="194"/>
      <c r="D828" s="194"/>
      <c r="E828" s="194"/>
      <c r="F828" s="194"/>
      <c r="G828" s="194"/>
      <c r="H828" s="194"/>
      <c r="I828" s="194"/>
      <c r="J828" s="194"/>
      <c r="K828" s="194"/>
      <c r="L828" s="194"/>
      <c r="M828" s="194"/>
      <c r="N828" s="194"/>
      <c r="O828" s="194"/>
      <c r="P828" s="194"/>
      <c r="Q828" s="194"/>
      <c r="R828" s="194"/>
      <c r="S828" s="194"/>
      <c r="T828" s="194"/>
      <c r="U828" s="194"/>
      <c r="V828" s="194"/>
      <c r="W828" s="194"/>
      <c r="X828" s="194"/>
      <c r="Y828" s="194"/>
      <c r="Z828" s="194"/>
      <c r="AA828" s="194"/>
      <c r="AB828" s="194"/>
      <c r="AC828" s="194"/>
      <c r="AD828" s="194"/>
      <c r="AE828" s="194"/>
      <c r="AF828" s="194"/>
      <c r="AG828" s="194"/>
      <c r="AH828" s="194"/>
      <c r="AI828" s="194"/>
      <c r="AJ828" s="194"/>
    </row>
    <row r="829" spans="1:36" ht="15.5" x14ac:dyDescent="0.35">
      <c r="A829" s="194"/>
      <c r="B829" s="194"/>
      <c r="C829" s="194"/>
      <c r="D829" s="194"/>
      <c r="E829" s="194"/>
      <c r="F829" s="194"/>
      <c r="G829" s="194"/>
      <c r="H829" s="194"/>
      <c r="I829" s="194"/>
      <c r="J829" s="194"/>
      <c r="K829" s="194"/>
      <c r="L829" s="194"/>
      <c r="M829" s="194"/>
      <c r="N829" s="194"/>
      <c r="O829" s="194"/>
      <c r="P829" s="194"/>
      <c r="Q829" s="194"/>
      <c r="R829" s="194"/>
      <c r="S829" s="194"/>
      <c r="T829" s="194"/>
      <c r="U829" s="194"/>
      <c r="V829" s="194"/>
      <c r="W829" s="194"/>
      <c r="X829" s="194"/>
      <c r="Y829" s="194"/>
      <c r="Z829" s="194"/>
      <c r="AA829" s="194"/>
      <c r="AB829" s="194"/>
      <c r="AC829" s="194"/>
      <c r="AD829" s="194"/>
      <c r="AE829" s="194"/>
      <c r="AF829" s="194"/>
      <c r="AG829" s="194"/>
      <c r="AH829" s="194"/>
      <c r="AI829" s="194"/>
      <c r="AJ829" s="194"/>
    </row>
    <row r="830" spans="1:36" ht="15.5" x14ac:dyDescent="0.35">
      <c r="A830" s="194"/>
      <c r="B830" s="194"/>
      <c r="C830" s="194"/>
      <c r="D830" s="194"/>
      <c r="E830" s="194"/>
      <c r="F830" s="194"/>
      <c r="G830" s="194"/>
      <c r="H830" s="194"/>
      <c r="I830" s="194"/>
      <c r="J830" s="194"/>
      <c r="K830" s="194"/>
      <c r="L830" s="194"/>
      <c r="M830" s="194"/>
      <c r="N830" s="194"/>
      <c r="O830" s="194"/>
      <c r="P830" s="194"/>
      <c r="Q830" s="194"/>
      <c r="R830" s="194"/>
      <c r="S830" s="194"/>
      <c r="T830" s="194"/>
      <c r="U830" s="194"/>
      <c r="V830" s="194"/>
      <c r="W830" s="194"/>
      <c r="X830" s="194"/>
      <c r="Y830" s="194"/>
      <c r="Z830" s="194"/>
      <c r="AA830" s="194"/>
      <c r="AB830" s="194"/>
      <c r="AC830" s="194"/>
      <c r="AD830" s="194"/>
      <c r="AE830" s="194"/>
      <c r="AF830" s="194"/>
      <c r="AG830" s="194"/>
      <c r="AH830" s="194"/>
      <c r="AI830" s="194"/>
      <c r="AJ830" s="194"/>
    </row>
    <row r="831" spans="1:36" ht="15.5" x14ac:dyDescent="0.35">
      <c r="A831" s="194"/>
      <c r="B831" s="194"/>
      <c r="C831" s="194"/>
      <c r="D831" s="194"/>
      <c r="E831" s="194"/>
      <c r="F831" s="194"/>
      <c r="G831" s="194"/>
      <c r="H831" s="194"/>
      <c r="I831" s="194"/>
      <c r="J831" s="194"/>
      <c r="K831" s="194"/>
      <c r="L831" s="194"/>
      <c r="M831" s="194"/>
      <c r="N831" s="194"/>
      <c r="O831" s="194"/>
      <c r="P831" s="194"/>
      <c r="Q831" s="194"/>
      <c r="R831" s="194"/>
      <c r="S831" s="194"/>
      <c r="T831" s="194"/>
      <c r="U831" s="194"/>
      <c r="V831" s="194"/>
      <c r="W831" s="194"/>
      <c r="X831" s="194"/>
      <c r="Y831" s="194"/>
      <c r="Z831" s="194"/>
      <c r="AA831" s="194"/>
      <c r="AB831" s="194"/>
      <c r="AC831" s="194"/>
      <c r="AD831" s="194"/>
      <c r="AE831" s="194"/>
      <c r="AF831" s="194"/>
      <c r="AG831" s="194"/>
      <c r="AH831" s="194"/>
      <c r="AI831" s="194"/>
      <c r="AJ831" s="194"/>
    </row>
    <row r="832" spans="1:36" ht="15.5" x14ac:dyDescent="0.35">
      <c r="A832" s="194"/>
      <c r="B832" s="194"/>
      <c r="C832" s="194"/>
      <c r="D832" s="194"/>
      <c r="E832" s="194"/>
      <c r="F832" s="194"/>
      <c r="G832" s="194"/>
      <c r="H832" s="194"/>
      <c r="I832" s="194"/>
      <c r="J832" s="194"/>
      <c r="K832" s="194"/>
      <c r="L832" s="194"/>
      <c r="M832" s="194"/>
      <c r="N832" s="194"/>
      <c r="O832" s="194"/>
      <c r="P832" s="194"/>
      <c r="Q832" s="194"/>
      <c r="R832" s="194"/>
      <c r="S832" s="194"/>
      <c r="T832" s="194"/>
      <c r="U832" s="194"/>
      <c r="V832" s="194"/>
      <c r="W832" s="194"/>
      <c r="X832" s="194"/>
      <c r="Y832" s="194"/>
      <c r="Z832" s="194"/>
      <c r="AA832" s="194"/>
      <c r="AB832" s="194"/>
      <c r="AC832" s="194"/>
      <c r="AD832" s="194"/>
      <c r="AE832" s="194"/>
      <c r="AF832" s="194"/>
      <c r="AG832" s="194"/>
      <c r="AH832" s="194"/>
      <c r="AI832" s="194"/>
      <c r="AJ832" s="194"/>
    </row>
    <row r="833" spans="1:36" ht="15.5" x14ac:dyDescent="0.35">
      <c r="A833" s="194"/>
      <c r="B833" s="194"/>
      <c r="C833" s="194"/>
      <c r="D833" s="194"/>
      <c r="E833" s="194"/>
      <c r="F833" s="194"/>
      <c r="G833" s="194"/>
      <c r="H833" s="194"/>
      <c r="I833" s="194"/>
      <c r="J833" s="194"/>
      <c r="K833" s="194"/>
      <c r="L833" s="194"/>
      <c r="M833" s="194"/>
      <c r="N833" s="194"/>
      <c r="O833" s="194"/>
      <c r="P833" s="194"/>
      <c r="Q833" s="194"/>
      <c r="R833" s="194"/>
      <c r="S833" s="194"/>
      <c r="T833" s="194"/>
      <c r="U833" s="194"/>
      <c r="V833" s="194"/>
      <c r="W833" s="194"/>
      <c r="X833" s="194"/>
      <c r="Y833" s="194"/>
      <c r="Z833" s="194"/>
      <c r="AA833" s="194"/>
      <c r="AB833" s="194"/>
      <c r="AC833" s="194"/>
      <c r="AD833" s="194"/>
      <c r="AE833" s="194"/>
      <c r="AF833" s="194"/>
      <c r="AG833" s="194"/>
      <c r="AH833" s="194"/>
      <c r="AI833" s="194"/>
      <c r="AJ833" s="194"/>
    </row>
    <row r="834" spans="1:36" ht="15.5" x14ac:dyDescent="0.35">
      <c r="A834" s="194"/>
      <c r="B834" s="194"/>
      <c r="C834" s="194"/>
      <c r="D834" s="194"/>
      <c r="E834" s="194"/>
      <c r="F834" s="194"/>
      <c r="G834" s="194"/>
      <c r="H834" s="194"/>
      <c r="I834" s="194"/>
      <c r="J834" s="194"/>
      <c r="K834" s="194"/>
      <c r="L834" s="194"/>
      <c r="M834" s="194"/>
      <c r="N834" s="194"/>
      <c r="O834" s="194"/>
      <c r="P834" s="194"/>
      <c r="Q834" s="194"/>
      <c r="R834" s="194"/>
      <c r="S834" s="194"/>
      <c r="T834" s="194"/>
      <c r="U834" s="194"/>
      <c r="V834" s="194"/>
      <c r="W834" s="194"/>
      <c r="X834" s="194"/>
      <c r="Y834" s="194"/>
      <c r="Z834" s="194"/>
      <c r="AA834" s="194"/>
      <c r="AB834" s="194"/>
      <c r="AC834" s="194"/>
      <c r="AD834" s="194"/>
      <c r="AE834" s="194"/>
      <c r="AF834" s="194"/>
      <c r="AG834" s="194"/>
      <c r="AH834" s="194"/>
      <c r="AI834" s="194"/>
      <c r="AJ834" s="194"/>
    </row>
    <row r="835" spans="1:36" ht="15.5" x14ac:dyDescent="0.35">
      <c r="A835" s="194"/>
      <c r="B835" s="194"/>
      <c r="C835" s="194"/>
      <c r="D835" s="194"/>
      <c r="E835" s="194"/>
      <c r="F835" s="194"/>
      <c r="G835" s="194"/>
      <c r="H835" s="194"/>
      <c r="I835" s="194"/>
      <c r="J835" s="194"/>
      <c r="K835" s="194"/>
      <c r="L835" s="194"/>
      <c r="M835" s="194"/>
      <c r="N835" s="194"/>
      <c r="O835" s="194"/>
      <c r="P835" s="194"/>
      <c r="Q835" s="194"/>
      <c r="R835" s="194"/>
      <c r="S835" s="194"/>
      <c r="T835" s="194"/>
      <c r="U835" s="194"/>
      <c r="V835" s="194"/>
      <c r="W835" s="194"/>
      <c r="X835" s="194"/>
      <c r="Y835" s="194"/>
      <c r="Z835" s="194"/>
      <c r="AA835" s="194"/>
      <c r="AB835" s="194"/>
      <c r="AC835" s="194"/>
      <c r="AD835" s="194"/>
      <c r="AE835" s="194"/>
      <c r="AF835" s="194"/>
      <c r="AG835" s="194"/>
      <c r="AH835" s="194"/>
      <c r="AI835" s="194"/>
      <c r="AJ835" s="194"/>
    </row>
    <row r="836" spans="1:36" ht="15.5" x14ac:dyDescent="0.35">
      <c r="A836" s="194"/>
      <c r="B836" s="194"/>
      <c r="C836" s="194"/>
      <c r="D836" s="194"/>
      <c r="E836" s="194"/>
      <c r="F836" s="194"/>
      <c r="G836" s="194"/>
      <c r="H836" s="194"/>
      <c r="I836" s="194"/>
      <c r="J836" s="194"/>
      <c r="K836" s="194"/>
      <c r="L836" s="194"/>
      <c r="M836" s="194"/>
      <c r="N836" s="194"/>
      <c r="O836" s="194"/>
      <c r="P836" s="194"/>
      <c r="Q836" s="194"/>
      <c r="R836" s="194"/>
      <c r="S836" s="194"/>
      <c r="T836" s="194"/>
      <c r="U836" s="194"/>
      <c r="V836" s="194"/>
      <c r="W836" s="194"/>
      <c r="X836" s="194"/>
      <c r="Y836" s="194"/>
      <c r="Z836" s="194"/>
      <c r="AA836" s="194"/>
      <c r="AB836" s="194"/>
      <c r="AC836" s="194"/>
      <c r="AD836" s="194"/>
      <c r="AE836" s="194"/>
      <c r="AF836" s="194"/>
      <c r="AG836" s="194"/>
      <c r="AH836" s="194"/>
      <c r="AI836" s="194"/>
      <c r="AJ836" s="194"/>
    </row>
    <row r="837" spans="1:36" ht="15.5" x14ac:dyDescent="0.35">
      <c r="A837" s="194"/>
      <c r="B837" s="194"/>
      <c r="C837" s="194"/>
      <c r="D837" s="194"/>
      <c r="E837" s="194"/>
      <c r="F837" s="194"/>
      <c r="G837" s="194"/>
      <c r="H837" s="194"/>
      <c r="I837" s="194"/>
      <c r="J837" s="194"/>
      <c r="K837" s="194"/>
      <c r="L837" s="194"/>
      <c r="M837" s="194"/>
      <c r="N837" s="194"/>
      <c r="O837" s="194"/>
      <c r="P837" s="194"/>
      <c r="Q837" s="194"/>
      <c r="R837" s="194"/>
      <c r="S837" s="194"/>
      <c r="T837" s="194"/>
      <c r="U837" s="194"/>
      <c r="V837" s="194"/>
      <c r="W837" s="194"/>
      <c r="X837" s="194"/>
      <c r="Y837" s="194"/>
      <c r="Z837" s="194"/>
      <c r="AA837" s="194"/>
      <c r="AB837" s="194"/>
      <c r="AC837" s="194"/>
      <c r="AD837" s="194"/>
      <c r="AE837" s="194"/>
      <c r="AF837" s="194"/>
      <c r="AG837" s="194"/>
      <c r="AH837" s="194"/>
      <c r="AI837" s="194"/>
      <c r="AJ837" s="194"/>
    </row>
    <row r="838" spans="1:36" ht="15.5" x14ac:dyDescent="0.35">
      <c r="A838" s="194"/>
      <c r="B838" s="194"/>
      <c r="C838" s="194"/>
      <c r="D838" s="194"/>
      <c r="E838" s="194"/>
      <c r="F838" s="194"/>
      <c r="G838" s="194"/>
      <c r="H838" s="194"/>
      <c r="I838" s="194"/>
      <c r="J838" s="194"/>
      <c r="K838" s="194"/>
      <c r="L838" s="194"/>
      <c r="M838" s="194"/>
      <c r="N838" s="194"/>
      <c r="O838" s="194"/>
      <c r="P838" s="194"/>
      <c r="Q838" s="194"/>
      <c r="R838" s="194"/>
      <c r="S838" s="194"/>
      <c r="T838" s="194"/>
      <c r="U838" s="194"/>
      <c r="V838" s="194"/>
      <c r="W838" s="194"/>
      <c r="X838" s="194"/>
      <c r="Y838" s="194"/>
      <c r="Z838" s="194"/>
      <c r="AA838" s="194"/>
      <c r="AB838" s="194"/>
      <c r="AC838" s="194"/>
      <c r="AD838" s="194"/>
      <c r="AE838" s="194"/>
      <c r="AF838" s="194"/>
      <c r="AG838" s="194"/>
      <c r="AH838" s="194"/>
      <c r="AI838" s="194"/>
      <c r="AJ838" s="194"/>
    </row>
    <row r="839" spans="1:36" ht="15.5" x14ac:dyDescent="0.35">
      <c r="A839" s="194"/>
      <c r="B839" s="194"/>
      <c r="C839" s="194"/>
      <c r="D839" s="194"/>
      <c r="E839" s="194"/>
      <c r="F839" s="194"/>
      <c r="G839" s="194"/>
      <c r="H839" s="194"/>
      <c r="I839" s="194"/>
      <c r="J839" s="194"/>
      <c r="K839" s="194"/>
      <c r="L839" s="194"/>
      <c r="M839" s="194"/>
      <c r="N839" s="194"/>
      <c r="O839" s="194"/>
      <c r="P839" s="194"/>
      <c r="Q839" s="194"/>
      <c r="R839" s="194"/>
      <c r="S839" s="194"/>
      <c r="T839" s="194"/>
      <c r="U839" s="194"/>
      <c r="V839" s="194"/>
      <c r="W839" s="194"/>
      <c r="X839" s="194"/>
      <c r="Y839" s="194"/>
      <c r="Z839" s="194"/>
      <c r="AA839" s="194"/>
      <c r="AB839" s="194"/>
      <c r="AC839" s="194"/>
      <c r="AD839" s="194"/>
      <c r="AE839" s="194"/>
      <c r="AF839" s="194"/>
      <c r="AG839" s="194"/>
      <c r="AH839" s="194"/>
      <c r="AI839" s="194"/>
      <c r="AJ839" s="194"/>
    </row>
    <row r="840" spans="1:36" ht="15.5" x14ac:dyDescent="0.35">
      <c r="A840" s="194"/>
      <c r="B840" s="194"/>
      <c r="C840" s="194"/>
      <c r="D840" s="194"/>
      <c r="E840" s="194"/>
      <c r="F840" s="194"/>
      <c r="G840" s="194"/>
      <c r="H840" s="194"/>
      <c r="I840" s="194"/>
      <c r="J840" s="194"/>
      <c r="K840" s="194"/>
      <c r="L840" s="194"/>
      <c r="M840" s="194"/>
      <c r="N840" s="194"/>
      <c r="O840" s="194"/>
      <c r="P840" s="194"/>
      <c r="Q840" s="194"/>
      <c r="R840" s="194"/>
      <c r="S840" s="194"/>
      <c r="T840" s="194"/>
      <c r="U840" s="194"/>
      <c r="V840" s="194"/>
      <c r="W840" s="194"/>
      <c r="X840" s="194"/>
      <c r="Y840" s="194"/>
      <c r="Z840" s="194"/>
      <c r="AA840" s="194"/>
      <c r="AB840" s="194"/>
      <c r="AC840" s="194"/>
      <c r="AD840" s="194"/>
      <c r="AE840" s="194"/>
      <c r="AF840" s="194"/>
      <c r="AG840" s="194"/>
      <c r="AH840" s="194"/>
      <c r="AI840" s="194"/>
      <c r="AJ840" s="194"/>
    </row>
    <row r="841" spans="1:36" ht="15.5" x14ac:dyDescent="0.35">
      <c r="A841" s="194"/>
      <c r="B841" s="194"/>
      <c r="C841" s="194"/>
      <c r="D841" s="194"/>
      <c r="E841" s="194"/>
      <c r="F841" s="194"/>
      <c r="G841" s="194"/>
      <c r="H841" s="194"/>
      <c r="I841" s="194"/>
      <c r="J841" s="194"/>
      <c r="K841" s="194"/>
      <c r="L841" s="194"/>
      <c r="M841" s="194"/>
      <c r="N841" s="194"/>
      <c r="O841" s="194"/>
      <c r="P841" s="194"/>
      <c r="Q841" s="194"/>
      <c r="R841" s="194"/>
      <c r="S841" s="194"/>
      <c r="T841" s="194"/>
      <c r="U841" s="194"/>
      <c r="V841" s="194"/>
      <c r="W841" s="194"/>
      <c r="X841" s="194"/>
      <c r="Y841" s="194"/>
      <c r="Z841" s="194"/>
      <c r="AA841" s="194"/>
      <c r="AB841" s="194"/>
      <c r="AC841" s="194"/>
      <c r="AD841" s="194"/>
      <c r="AE841" s="194"/>
      <c r="AF841" s="194"/>
      <c r="AG841" s="194"/>
      <c r="AH841" s="194"/>
      <c r="AI841" s="194"/>
      <c r="AJ841" s="194"/>
    </row>
    <row r="842" spans="1:36" ht="15.5" x14ac:dyDescent="0.35">
      <c r="A842" s="194"/>
      <c r="B842" s="194"/>
      <c r="C842" s="194"/>
      <c r="D842" s="194"/>
      <c r="E842" s="194"/>
      <c r="F842" s="194"/>
      <c r="G842" s="194"/>
      <c r="H842" s="194"/>
      <c r="I842" s="194"/>
      <c r="J842" s="194"/>
      <c r="K842" s="194"/>
      <c r="L842" s="194"/>
      <c r="M842" s="194"/>
      <c r="N842" s="194"/>
      <c r="O842" s="194"/>
      <c r="P842" s="194"/>
      <c r="Q842" s="194"/>
      <c r="R842" s="194"/>
      <c r="S842" s="194"/>
      <c r="T842" s="194"/>
      <c r="U842" s="194"/>
      <c r="V842" s="194"/>
      <c r="W842" s="194"/>
      <c r="X842" s="194"/>
      <c r="Y842" s="194"/>
      <c r="Z842" s="194"/>
      <c r="AA842" s="194"/>
      <c r="AB842" s="194"/>
      <c r="AC842" s="194"/>
      <c r="AD842" s="194"/>
      <c r="AE842" s="194"/>
      <c r="AF842" s="194"/>
      <c r="AG842" s="194"/>
      <c r="AH842" s="194"/>
      <c r="AI842" s="194"/>
      <c r="AJ842" s="194"/>
    </row>
    <row r="843" spans="1:36" ht="15.5" x14ac:dyDescent="0.35">
      <c r="A843" s="194"/>
      <c r="B843" s="194"/>
      <c r="C843" s="194"/>
      <c r="D843" s="194"/>
      <c r="E843" s="194"/>
      <c r="F843" s="194"/>
      <c r="G843" s="194"/>
      <c r="H843" s="194"/>
      <c r="I843" s="194"/>
      <c r="J843" s="194"/>
      <c r="K843" s="194"/>
      <c r="L843" s="194"/>
      <c r="M843" s="194"/>
      <c r="N843" s="194"/>
      <c r="O843" s="194"/>
      <c r="P843" s="194"/>
      <c r="Q843" s="194"/>
      <c r="R843" s="194"/>
      <c r="S843" s="194"/>
      <c r="T843" s="194"/>
      <c r="U843" s="194"/>
      <c r="V843" s="194"/>
      <c r="W843" s="194"/>
      <c r="X843" s="194"/>
      <c r="Y843" s="194"/>
      <c r="Z843" s="194"/>
      <c r="AA843" s="194"/>
      <c r="AB843" s="194"/>
      <c r="AC843" s="194"/>
      <c r="AD843" s="194"/>
      <c r="AE843" s="194"/>
      <c r="AF843" s="194"/>
      <c r="AG843" s="194"/>
      <c r="AH843" s="194"/>
      <c r="AI843" s="194"/>
      <c r="AJ843" s="194"/>
    </row>
    <row r="844" spans="1:36" ht="15.5" x14ac:dyDescent="0.35">
      <c r="A844" s="194"/>
      <c r="B844" s="194"/>
      <c r="C844" s="194"/>
      <c r="D844" s="194"/>
      <c r="E844" s="194"/>
      <c r="F844" s="194"/>
      <c r="G844" s="194"/>
      <c r="H844" s="194"/>
      <c r="I844" s="194"/>
      <c r="J844" s="194"/>
      <c r="K844" s="194"/>
      <c r="L844" s="194"/>
      <c r="M844" s="194"/>
      <c r="N844" s="194"/>
      <c r="O844" s="194"/>
      <c r="P844" s="194"/>
      <c r="Q844" s="194"/>
      <c r="R844" s="194"/>
      <c r="S844" s="194"/>
      <c r="T844" s="194"/>
      <c r="U844" s="194"/>
      <c r="V844" s="194"/>
      <c r="W844" s="194"/>
      <c r="X844" s="194"/>
      <c r="Y844" s="194"/>
      <c r="Z844" s="194"/>
      <c r="AA844" s="194"/>
      <c r="AB844" s="194"/>
      <c r="AC844" s="194"/>
      <c r="AD844" s="194"/>
      <c r="AE844" s="194"/>
      <c r="AF844" s="194"/>
      <c r="AG844" s="194"/>
      <c r="AH844" s="194"/>
      <c r="AI844" s="194"/>
      <c r="AJ844" s="194"/>
    </row>
    <row r="845" spans="1:36" ht="15.5" x14ac:dyDescent="0.35">
      <c r="A845" s="194"/>
      <c r="B845" s="194"/>
      <c r="C845" s="194"/>
      <c r="D845" s="194"/>
      <c r="E845" s="194"/>
      <c r="F845" s="194"/>
      <c r="G845" s="194"/>
      <c r="H845" s="194"/>
      <c r="I845" s="194"/>
      <c r="J845" s="194"/>
      <c r="K845" s="194"/>
      <c r="L845" s="194"/>
      <c r="M845" s="194"/>
      <c r="N845" s="194"/>
      <c r="O845" s="194"/>
      <c r="P845" s="194"/>
      <c r="Q845" s="194"/>
      <c r="R845" s="194"/>
      <c r="S845" s="194"/>
      <c r="T845" s="194"/>
      <c r="U845" s="194"/>
      <c r="V845" s="194"/>
      <c r="W845" s="194"/>
      <c r="X845" s="194"/>
      <c r="Y845" s="194"/>
      <c r="Z845" s="194"/>
      <c r="AA845" s="194"/>
      <c r="AB845" s="194"/>
      <c r="AC845" s="194"/>
      <c r="AD845" s="194"/>
      <c r="AE845" s="194"/>
      <c r="AF845" s="194"/>
      <c r="AG845" s="194"/>
      <c r="AH845" s="194"/>
      <c r="AI845" s="194"/>
      <c r="AJ845" s="194"/>
    </row>
    <row r="846" spans="1:36" ht="15.5" x14ac:dyDescent="0.35">
      <c r="A846" s="194"/>
      <c r="B846" s="194"/>
      <c r="C846" s="194"/>
      <c r="D846" s="194"/>
      <c r="E846" s="194"/>
      <c r="F846" s="194"/>
      <c r="G846" s="194"/>
      <c r="H846" s="194"/>
      <c r="I846" s="194"/>
      <c r="J846" s="194"/>
      <c r="K846" s="194"/>
      <c r="L846" s="194"/>
      <c r="M846" s="194"/>
      <c r="N846" s="194"/>
      <c r="O846" s="194"/>
      <c r="P846" s="194"/>
      <c r="Q846" s="194"/>
      <c r="R846" s="194"/>
      <c r="S846" s="194"/>
      <c r="T846" s="194"/>
      <c r="U846" s="194"/>
      <c r="V846" s="194"/>
      <c r="W846" s="194"/>
      <c r="X846" s="194"/>
      <c r="Y846" s="194"/>
      <c r="Z846" s="194"/>
      <c r="AA846" s="194"/>
      <c r="AB846" s="194"/>
      <c r="AC846" s="194"/>
      <c r="AD846" s="194"/>
      <c r="AE846" s="194"/>
      <c r="AF846" s="194"/>
      <c r="AG846" s="194"/>
      <c r="AH846" s="194"/>
      <c r="AI846" s="194"/>
      <c r="AJ846" s="194"/>
    </row>
    <row r="847" spans="1:36" ht="15.5" x14ac:dyDescent="0.35">
      <c r="A847" s="194"/>
      <c r="B847" s="194"/>
      <c r="C847" s="194"/>
      <c r="D847" s="194"/>
      <c r="E847" s="194"/>
      <c r="F847" s="194"/>
      <c r="G847" s="194"/>
      <c r="H847" s="194"/>
      <c r="I847" s="194"/>
      <c r="J847" s="194"/>
      <c r="K847" s="194"/>
      <c r="L847" s="194"/>
      <c r="M847" s="194"/>
      <c r="N847" s="194"/>
      <c r="O847" s="194"/>
      <c r="P847" s="194"/>
      <c r="Q847" s="194"/>
      <c r="R847" s="194"/>
      <c r="S847" s="194"/>
      <c r="T847" s="194"/>
      <c r="U847" s="194"/>
      <c r="V847" s="194"/>
      <c r="W847" s="194"/>
      <c r="X847" s="194"/>
      <c r="Y847" s="194"/>
      <c r="Z847" s="194"/>
      <c r="AA847" s="194"/>
      <c r="AB847" s="194"/>
      <c r="AC847" s="194"/>
      <c r="AD847" s="194"/>
      <c r="AE847" s="194"/>
      <c r="AF847" s="194"/>
      <c r="AG847" s="194"/>
      <c r="AH847" s="194"/>
      <c r="AI847" s="194"/>
      <c r="AJ847" s="194"/>
    </row>
    <row r="848" spans="1:36" ht="15.5" x14ac:dyDescent="0.35">
      <c r="A848" s="194"/>
      <c r="B848" s="194"/>
      <c r="C848" s="194"/>
      <c r="D848" s="194"/>
      <c r="E848" s="194"/>
      <c r="F848" s="194"/>
      <c r="G848" s="194"/>
      <c r="H848" s="194"/>
      <c r="I848" s="194"/>
      <c r="J848" s="194"/>
      <c r="K848" s="194"/>
      <c r="L848" s="194"/>
      <c r="M848" s="194"/>
      <c r="N848" s="194"/>
      <c r="O848" s="194"/>
      <c r="P848" s="194"/>
      <c r="Q848" s="194"/>
      <c r="R848" s="194"/>
      <c r="S848" s="194"/>
      <c r="T848" s="194"/>
      <c r="U848" s="194"/>
      <c r="V848" s="194"/>
      <c r="W848" s="194"/>
      <c r="X848" s="194"/>
      <c r="Y848" s="194"/>
      <c r="Z848" s="194"/>
      <c r="AA848" s="194"/>
      <c r="AB848" s="194"/>
      <c r="AC848" s="194"/>
      <c r="AD848" s="194"/>
      <c r="AE848" s="194"/>
      <c r="AF848" s="194"/>
      <c r="AG848" s="194"/>
      <c r="AH848" s="194"/>
      <c r="AI848" s="194"/>
      <c r="AJ848" s="194"/>
    </row>
    <row r="849" spans="1:36" ht="15.5" x14ac:dyDescent="0.35">
      <c r="A849" s="194"/>
      <c r="B849" s="194"/>
      <c r="C849" s="194"/>
      <c r="D849" s="194"/>
      <c r="E849" s="194"/>
      <c r="F849" s="194"/>
      <c r="G849" s="194"/>
      <c r="H849" s="194"/>
      <c r="I849" s="194"/>
      <c r="J849" s="194"/>
      <c r="K849" s="194"/>
      <c r="L849" s="194"/>
      <c r="M849" s="194"/>
      <c r="N849" s="194"/>
      <c r="O849" s="194"/>
      <c r="P849" s="194"/>
      <c r="Q849" s="194"/>
      <c r="R849" s="194"/>
      <c r="S849" s="194"/>
      <c r="T849" s="194"/>
      <c r="U849" s="194"/>
      <c r="V849" s="194"/>
      <c r="W849" s="194"/>
      <c r="X849" s="194"/>
      <c r="Y849" s="194"/>
      <c r="Z849" s="194"/>
      <c r="AA849" s="194"/>
      <c r="AB849" s="194"/>
      <c r="AC849" s="194"/>
      <c r="AD849" s="194"/>
      <c r="AE849" s="194"/>
      <c r="AF849" s="194"/>
      <c r="AG849" s="194"/>
      <c r="AH849" s="194"/>
      <c r="AI849" s="194"/>
      <c r="AJ849" s="194"/>
    </row>
    <row r="850" spans="1:36" ht="15.5" x14ac:dyDescent="0.35">
      <c r="A850" s="194"/>
      <c r="B850" s="194"/>
      <c r="C850" s="194"/>
      <c r="D850" s="194"/>
      <c r="E850" s="194"/>
      <c r="F850" s="194"/>
      <c r="G850" s="194"/>
      <c r="H850" s="194"/>
      <c r="I850" s="194"/>
      <c r="J850" s="194"/>
      <c r="K850" s="194"/>
      <c r="L850" s="194"/>
      <c r="M850" s="194"/>
      <c r="N850" s="194"/>
      <c r="O850" s="194"/>
      <c r="P850" s="194"/>
      <c r="Q850" s="194"/>
      <c r="R850" s="194"/>
      <c r="S850" s="194"/>
      <c r="T850" s="194"/>
      <c r="U850" s="194"/>
      <c r="V850" s="194"/>
      <c r="W850" s="194"/>
      <c r="X850" s="194"/>
      <c r="Y850" s="194"/>
      <c r="Z850" s="194"/>
      <c r="AA850" s="194"/>
      <c r="AB850" s="194"/>
      <c r="AC850" s="194"/>
      <c r="AD850" s="194"/>
      <c r="AE850" s="194"/>
      <c r="AF850" s="194"/>
      <c r="AG850" s="194"/>
      <c r="AH850" s="194"/>
      <c r="AI850" s="194"/>
      <c r="AJ850" s="194"/>
    </row>
    <row r="851" spans="1:36" ht="15.5" x14ac:dyDescent="0.35">
      <c r="A851" s="194"/>
      <c r="B851" s="194"/>
      <c r="C851" s="194"/>
      <c r="D851" s="194"/>
      <c r="E851" s="194"/>
      <c r="F851" s="194"/>
      <c r="G851" s="194"/>
      <c r="H851" s="194"/>
      <c r="I851" s="194"/>
      <c r="J851" s="194"/>
      <c r="K851" s="194"/>
      <c r="L851" s="194"/>
      <c r="M851" s="194"/>
      <c r="N851" s="194"/>
      <c r="O851" s="194"/>
      <c r="P851" s="194"/>
      <c r="Q851" s="194"/>
      <c r="R851" s="194"/>
      <c r="S851" s="194"/>
      <c r="T851" s="194"/>
      <c r="U851" s="194"/>
      <c r="V851" s="194"/>
      <c r="W851" s="194"/>
      <c r="X851" s="194"/>
      <c r="Y851" s="194"/>
      <c r="Z851" s="194"/>
      <c r="AA851" s="194"/>
      <c r="AB851" s="194"/>
      <c r="AC851" s="194"/>
      <c r="AD851" s="194"/>
      <c r="AE851" s="194"/>
      <c r="AF851" s="194"/>
      <c r="AG851" s="194"/>
      <c r="AH851" s="194"/>
      <c r="AI851" s="194"/>
      <c r="AJ851" s="194"/>
    </row>
    <row r="852" spans="1:36" ht="15.5" x14ac:dyDescent="0.35">
      <c r="A852" s="194"/>
      <c r="B852" s="194"/>
      <c r="C852" s="194"/>
      <c r="D852" s="194"/>
      <c r="E852" s="194"/>
      <c r="F852" s="194"/>
      <c r="G852" s="194"/>
      <c r="H852" s="194"/>
      <c r="I852" s="194"/>
      <c r="J852" s="194"/>
      <c r="K852" s="194"/>
      <c r="L852" s="194"/>
      <c r="M852" s="194"/>
      <c r="N852" s="194"/>
      <c r="O852" s="194"/>
      <c r="P852" s="194"/>
      <c r="Q852" s="194"/>
      <c r="R852" s="194"/>
      <c r="S852" s="194"/>
      <c r="T852" s="194"/>
      <c r="U852" s="194"/>
      <c r="V852" s="194"/>
      <c r="W852" s="194"/>
      <c r="X852" s="194"/>
      <c r="Y852" s="194"/>
      <c r="Z852" s="194"/>
      <c r="AA852" s="194"/>
      <c r="AB852" s="194"/>
      <c r="AC852" s="194"/>
      <c r="AD852" s="194"/>
      <c r="AE852" s="194"/>
      <c r="AF852" s="194"/>
      <c r="AG852" s="194"/>
      <c r="AH852" s="194"/>
      <c r="AI852" s="194"/>
      <c r="AJ852" s="194"/>
    </row>
    <row r="853" spans="1:36" ht="15.5" x14ac:dyDescent="0.35">
      <c r="A853" s="194"/>
      <c r="B853" s="194"/>
      <c r="C853" s="194"/>
      <c r="D853" s="194"/>
      <c r="E853" s="194"/>
      <c r="F853" s="194"/>
      <c r="G853" s="194"/>
      <c r="H853" s="194"/>
      <c r="I853" s="194"/>
      <c r="J853" s="194"/>
      <c r="K853" s="194"/>
      <c r="L853" s="194"/>
      <c r="M853" s="194"/>
      <c r="N853" s="194"/>
      <c r="O853" s="194"/>
      <c r="P853" s="194"/>
      <c r="Q853" s="194"/>
      <c r="R853" s="194"/>
      <c r="S853" s="194"/>
      <c r="T853" s="194"/>
      <c r="U853" s="194"/>
      <c r="V853" s="194"/>
      <c r="W853" s="194"/>
      <c r="X853" s="194"/>
      <c r="Y853" s="194"/>
      <c r="Z853" s="194"/>
      <c r="AA853" s="194"/>
      <c r="AB853" s="194"/>
      <c r="AC853" s="194"/>
      <c r="AD853" s="194"/>
      <c r="AE853" s="194"/>
      <c r="AF853" s="194"/>
      <c r="AG853" s="194"/>
      <c r="AH853" s="194"/>
      <c r="AI853" s="194"/>
      <c r="AJ853" s="194"/>
    </row>
    <row r="854" spans="1:36" ht="15.5" x14ac:dyDescent="0.35">
      <c r="A854" s="194"/>
      <c r="B854" s="194"/>
      <c r="C854" s="194"/>
      <c r="D854" s="194"/>
      <c r="E854" s="194"/>
      <c r="F854" s="194"/>
      <c r="G854" s="194"/>
      <c r="H854" s="194"/>
      <c r="I854" s="194"/>
      <c r="J854" s="194"/>
      <c r="K854" s="194"/>
      <c r="L854" s="194"/>
      <c r="M854" s="194"/>
      <c r="N854" s="194"/>
      <c r="O854" s="194"/>
      <c r="P854" s="194"/>
      <c r="Q854" s="194"/>
      <c r="R854" s="194"/>
      <c r="S854" s="194"/>
      <c r="T854" s="194"/>
      <c r="U854" s="194"/>
      <c r="V854" s="194"/>
      <c r="W854" s="194"/>
      <c r="X854" s="194"/>
      <c r="Y854" s="194"/>
      <c r="Z854" s="194"/>
      <c r="AA854" s="194"/>
      <c r="AB854" s="194"/>
      <c r="AC854" s="194"/>
      <c r="AD854" s="194"/>
      <c r="AE854" s="194"/>
      <c r="AF854" s="194"/>
      <c r="AG854" s="194"/>
      <c r="AH854" s="194"/>
      <c r="AI854" s="194"/>
      <c r="AJ854" s="194"/>
    </row>
    <row r="855" spans="1:36" ht="15.5" x14ac:dyDescent="0.35">
      <c r="A855" s="194"/>
      <c r="B855" s="194"/>
      <c r="C855" s="194"/>
      <c r="D855" s="194"/>
      <c r="E855" s="194"/>
      <c r="F855" s="194"/>
      <c r="G855" s="194"/>
      <c r="H855" s="194"/>
      <c r="I855" s="194"/>
      <c r="J855" s="194"/>
      <c r="K855" s="194"/>
      <c r="L855" s="194"/>
      <c r="M855" s="194"/>
      <c r="N855" s="194"/>
      <c r="O855" s="194"/>
      <c r="P855" s="194"/>
      <c r="Q855" s="194"/>
      <c r="R855" s="194"/>
      <c r="S855" s="194"/>
      <c r="T855" s="194"/>
      <c r="U855" s="194"/>
      <c r="V855" s="194"/>
      <c r="W855" s="194"/>
      <c r="X855" s="194"/>
      <c r="Y855" s="194"/>
      <c r="Z855" s="194"/>
      <c r="AA855" s="194"/>
      <c r="AB855" s="194"/>
      <c r="AC855" s="194"/>
      <c r="AD855" s="194"/>
      <c r="AE855" s="194"/>
      <c r="AF855" s="194"/>
      <c r="AG855" s="194"/>
      <c r="AH855" s="194"/>
      <c r="AI855" s="194"/>
      <c r="AJ855" s="194"/>
    </row>
    <row r="856" spans="1:36" ht="15.5" x14ac:dyDescent="0.35">
      <c r="A856" s="194"/>
      <c r="B856" s="194"/>
      <c r="C856" s="194"/>
      <c r="D856" s="194"/>
      <c r="E856" s="194"/>
      <c r="F856" s="194"/>
      <c r="G856" s="194"/>
      <c r="H856" s="194"/>
      <c r="I856" s="194"/>
      <c r="J856" s="194"/>
      <c r="K856" s="194"/>
      <c r="L856" s="194"/>
      <c r="M856" s="194"/>
      <c r="N856" s="194"/>
      <c r="O856" s="194"/>
      <c r="P856" s="194"/>
      <c r="Q856" s="194"/>
      <c r="R856" s="194"/>
      <c r="S856" s="194"/>
      <c r="T856" s="194"/>
      <c r="U856" s="194"/>
      <c r="V856" s="194"/>
      <c r="W856" s="194"/>
      <c r="X856" s="194"/>
      <c r="Y856" s="194"/>
      <c r="Z856" s="194"/>
      <c r="AA856" s="194"/>
      <c r="AB856" s="194"/>
      <c r="AC856" s="194"/>
      <c r="AD856" s="194"/>
      <c r="AE856" s="194"/>
      <c r="AF856" s="194"/>
      <c r="AG856" s="194"/>
      <c r="AH856" s="194"/>
      <c r="AI856" s="194"/>
      <c r="AJ856" s="194"/>
    </row>
    <row r="857" spans="1:36" ht="15.5" x14ac:dyDescent="0.35">
      <c r="A857" s="194"/>
      <c r="B857" s="194"/>
      <c r="C857" s="194"/>
      <c r="D857" s="194"/>
      <c r="E857" s="194"/>
      <c r="F857" s="194"/>
      <c r="G857" s="194"/>
      <c r="H857" s="194"/>
      <c r="I857" s="194"/>
      <c r="J857" s="194"/>
      <c r="K857" s="194"/>
      <c r="L857" s="194"/>
      <c r="M857" s="194"/>
      <c r="N857" s="194"/>
      <c r="O857" s="194"/>
      <c r="P857" s="194"/>
      <c r="Q857" s="194"/>
      <c r="R857" s="194"/>
      <c r="S857" s="194"/>
      <c r="T857" s="194"/>
      <c r="U857" s="194"/>
      <c r="V857" s="194"/>
      <c r="W857" s="194"/>
      <c r="X857" s="194"/>
      <c r="Y857" s="194"/>
      <c r="Z857" s="194"/>
      <c r="AA857" s="194"/>
      <c r="AB857" s="194"/>
      <c r="AC857" s="194"/>
      <c r="AD857" s="194"/>
      <c r="AE857" s="194"/>
      <c r="AF857" s="194"/>
      <c r="AG857" s="194"/>
      <c r="AH857" s="194"/>
      <c r="AI857" s="194"/>
      <c r="AJ857" s="194"/>
    </row>
    <row r="858" spans="1:36" ht="15.5" x14ac:dyDescent="0.35">
      <c r="A858" s="194"/>
      <c r="B858" s="194"/>
      <c r="C858" s="194"/>
      <c r="D858" s="194"/>
      <c r="E858" s="194"/>
      <c r="F858" s="194"/>
      <c r="G858" s="194"/>
      <c r="H858" s="194"/>
      <c r="I858" s="194"/>
      <c r="J858" s="194"/>
      <c r="K858" s="194"/>
      <c r="L858" s="194"/>
      <c r="M858" s="194"/>
      <c r="N858" s="194"/>
      <c r="O858" s="194"/>
      <c r="P858" s="194"/>
      <c r="Q858" s="194"/>
      <c r="R858" s="194"/>
      <c r="S858" s="194"/>
      <c r="T858" s="194"/>
      <c r="U858" s="194"/>
      <c r="V858" s="194"/>
      <c r="W858" s="194"/>
      <c r="X858" s="194"/>
      <c r="Y858" s="194"/>
      <c r="Z858" s="194"/>
      <c r="AA858" s="194"/>
      <c r="AB858" s="194"/>
      <c r="AC858" s="194"/>
      <c r="AD858" s="194"/>
      <c r="AE858" s="194"/>
      <c r="AF858" s="194"/>
      <c r="AG858" s="194"/>
      <c r="AH858" s="194"/>
      <c r="AI858" s="194"/>
      <c r="AJ858" s="194"/>
    </row>
    <row r="859" spans="1:36" ht="15.5" x14ac:dyDescent="0.35">
      <c r="A859" s="194"/>
      <c r="B859" s="194"/>
      <c r="C859" s="194"/>
      <c r="D859" s="194"/>
      <c r="E859" s="194"/>
      <c r="F859" s="194"/>
      <c r="G859" s="194"/>
      <c r="H859" s="194"/>
      <c r="I859" s="194"/>
      <c r="J859" s="194"/>
      <c r="K859" s="194"/>
      <c r="L859" s="194"/>
      <c r="M859" s="194"/>
      <c r="N859" s="194"/>
      <c r="O859" s="194"/>
      <c r="P859" s="194"/>
      <c r="Q859" s="194"/>
      <c r="R859" s="194"/>
      <c r="S859" s="194"/>
      <c r="T859" s="194"/>
      <c r="U859" s="194"/>
      <c r="V859" s="194"/>
      <c r="W859" s="194"/>
      <c r="X859" s="194"/>
      <c r="Y859" s="194"/>
      <c r="Z859" s="194"/>
      <c r="AA859" s="194"/>
      <c r="AB859" s="194"/>
      <c r="AC859" s="194"/>
      <c r="AD859" s="194"/>
      <c r="AE859" s="194"/>
      <c r="AF859" s="194"/>
      <c r="AG859" s="194"/>
      <c r="AH859" s="194"/>
      <c r="AI859" s="194"/>
      <c r="AJ859" s="194"/>
    </row>
    <row r="860" spans="1:36" ht="15.5" x14ac:dyDescent="0.35">
      <c r="A860" s="194"/>
      <c r="B860" s="194"/>
      <c r="C860" s="194"/>
      <c r="D860" s="194"/>
      <c r="E860" s="194"/>
      <c r="F860" s="194"/>
      <c r="G860" s="194"/>
      <c r="H860" s="194"/>
      <c r="I860" s="194"/>
      <c r="J860" s="194"/>
      <c r="K860" s="194"/>
      <c r="L860" s="194"/>
      <c r="M860" s="194"/>
      <c r="N860" s="194"/>
      <c r="O860" s="194"/>
      <c r="P860" s="194"/>
      <c r="Q860" s="194"/>
      <c r="R860" s="194"/>
      <c r="S860" s="194"/>
      <c r="T860" s="194"/>
      <c r="U860" s="194"/>
      <c r="V860" s="194"/>
      <c r="W860" s="194"/>
      <c r="X860" s="194"/>
      <c r="Y860" s="194"/>
      <c r="Z860" s="194"/>
      <c r="AA860" s="194"/>
      <c r="AB860" s="194"/>
      <c r="AC860" s="194"/>
      <c r="AD860" s="194"/>
      <c r="AE860" s="194"/>
      <c r="AF860" s="194"/>
      <c r="AG860" s="194"/>
      <c r="AH860" s="194"/>
      <c r="AI860" s="194"/>
      <c r="AJ860" s="194"/>
    </row>
    <row r="861" spans="1:36" ht="15.5" x14ac:dyDescent="0.35">
      <c r="A861" s="194"/>
      <c r="B861" s="194"/>
      <c r="C861" s="194"/>
      <c r="D861" s="194"/>
      <c r="E861" s="194"/>
      <c r="F861" s="194"/>
      <c r="G861" s="194"/>
      <c r="H861" s="194"/>
      <c r="I861" s="194"/>
      <c r="J861" s="194"/>
      <c r="K861" s="194"/>
      <c r="L861" s="194"/>
      <c r="M861" s="194"/>
      <c r="N861" s="194"/>
      <c r="O861" s="194"/>
      <c r="P861" s="194"/>
      <c r="Q861" s="194"/>
      <c r="R861" s="194"/>
      <c r="S861" s="194"/>
      <c r="T861" s="194"/>
      <c r="U861" s="194"/>
      <c r="V861" s="194"/>
      <c r="W861" s="194"/>
      <c r="X861" s="194"/>
      <c r="Y861" s="194"/>
      <c r="Z861" s="194"/>
      <c r="AA861" s="194"/>
      <c r="AB861" s="194"/>
      <c r="AC861" s="194"/>
      <c r="AD861" s="194"/>
      <c r="AE861" s="194"/>
      <c r="AF861" s="194"/>
      <c r="AG861" s="194"/>
      <c r="AH861" s="194"/>
      <c r="AI861" s="194"/>
      <c r="AJ861" s="194"/>
    </row>
    <row r="862" spans="1:36" ht="15.5" x14ac:dyDescent="0.35">
      <c r="A862" s="194"/>
      <c r="B862" s="194"/>
      <c r="C862" s="194"/>
      <c r="D862" s="194"/>
      <c r="E862" s="194"/>
      <c r="F862" s="194"/>
      <c r="G862" s="194"/>
      <c r="H862" s="194"/>
      <c r="I862" s="194"/>
      <c r="J862" s="194"/>
      <c r="K862" s="194"/>
      <c r="L862" s="194"/>
      <c r="M862" s="194"/>
      <c r="N862" s="194"/>
      <c r="O862" s="194"/>
      <c r="P862" s="194"/>
      <c r="Q862" s="194"/>
      <c r="R862" s="194"/>
      <c r="S862" s="194"/>
      <c r="T862" s="194"/>
      <c r="U862" s="194"/>
      <c r="V862" s="194"/>
      <c r="W862" s="194"/>
      <c r="X862" s="194"/>
      <c r="Y862" s="194"/>
      <c r="Z862" s="194"/>
      <c r="AA862" s="194"/>
      <c r="AB862" s="194"/>
      <c r="AC862" s="194"/>
      <c r="AD862" s="194"/>
      <c r="AE862" s="194"/>
      <c r="AF862" s="194"/>
      <c r="AG862" s="194"/>
      <c r="AH862" s="194"/>
      <c r="AI862" s="194"/>
      <c r="AJ862" s="194"/>
    </row>
    <row r="863" spans="1:36" ht="15.5" x14ac:dyDescent="0.35">
      <c r="A863" s="194"/>
      <c r="B863" s="194"/>
      <c r="C863" s="194"/>
      <c r="D863" s="194"/>
      <c r="E863" s="194"/>
      <c r="F863" s="194"/>
      <c r="G863" s="194"/>
      <c r="H863" s="194"/>
      <c r="I863" s="194"/>
      <c r="J863" s="194"/>
      <c r="K863" s="194"/>
      <c r="L863" s="194"/>
      <c r="M863" s="194"/>
      <c r="N863" s="194"/>
      <c r="O863" s="194"/>
      <c r="P863" s="194"/>
      <c r="Q863" s="194"/>
      <c r="R863" s="194"/>
      <c r="S863" s="194"/>
      <c r="T863" s="194"/>
      <c r="U863" s="194"/>
      <c r="V863" s="194"/>
      <c r="W863" s="194"/>
      <c r="X863" s="194"/>
      <c r="Y863" s="194"/>
      <c r="Z863" s="194"/>
      <c r="AA863" s="194"/>
      <c r="AB863" s="194"/>
      <c r="AC863" s="194"/>
      <c r="AD863" s="194"/>
      <c r="AE863" s="194"/>
      <c r="AF863" s="194"/>
      <c r="AG863" s="194"/>
      <c r="AH863" s="194"/>
      <c r="AI863" s="194"/>
      <c r="AJ863" s="194"/>
    </row>
    <row r="864" spans="1:36" ht="15.5" x14ac:dyDescent="0.35">
      <c r="A864" s="194"/>
      <c r="B864" s="194"/>
      <c r="C864" s="194"/>
      <c r="D864" s="194"/>
      <c r="E864" s="194"/>
      <c r="F864" s="194"/>
      <c r="G864" s="194"/>
      <c r="H864" s="194"/>
      <c r="I864" s="194"/>
      <c r="J864" s="194"/>
      <c r="K864" s="194"/>
      <c r="L864" s="194"/>
      <c r="M864" s="194"/>
      <c r="N864" s="194"/>
      <c r="O864" s="194"/>
      <c r="P864" s="194"/>
      <c r="Q864" s="194"/>
      <c r="R864" s="194"/>
      <c r="S864" s="194"/>
      <c r="T864" s="194"/>
      <c r="U864" s="194"/>
      <c r="V864" s="194"/>
      <c r="W864" s="194"/>
      <c r="X864" s="194"/>
      <c r="Y864" s="194"/>
      <c r="Z864" s="194"/>
      <c r="AA864" s="194"/>
      <c r="AB864" s="194"/>
      <c r="AC864" s="194"/>
      <c r="AD864" s="194"/>
      <c r="AE864" s="194"/>
      <c r="AF864" s="194"/>
      <c r="AG864" s="194"/>
      <c r="AH864" s="194"/>
      <c r="AI864" s="194"/>
      <c r="AJ864" s="194"/>
    </row>
    <row r="865" spans="1:36" ht="15.5" x14ac:dyDescent="0.35">
      <c r="A865" s="194"/>
      <c r="B865" s="194"/>
      <c r="C865" s="194"/>
      <c r="D865" s="194"/>
      <c r="E865" s="194"/>
      <c r="F865" s="194"/>
      <c r="G865" s="194"/>
      <c r="H865" s="194"/>
      <c r="I865" s="194"/>
      <c r="J865" s="194"/>
      <c r="K865" s="194"/>
      <c r="L865" s="194"/>
      <c r="M865" s="194"/>
      <c r="N865" s="194"/>
      <c r="O865" s="194"/>
      <c r="P865" s="194"/>
      <c r="Q865" s="194"/>
      <c r="R865" s="194"/>
      <c r="S865" s="194"/>
      <c r="T865" s="194"/>
      <c r="U865" s="194"/>
      <c r="V865" s="194"/>
      <c r="W865" s="194"/>
      <c r="X865" s="194"/>
      <c r="Y865" s="194"/>
      <c r="Z865" s="194"/>
      <c r="AA865" s="194"/>
      <c r="AB865" s="194"/>
      <c r="AC865" s="194"/>
      <c r="AD865" s="194"/>
      <c r="AE865" s="194"/>
      <c r="AF865" s="194"/>
      <c r="AG865" s="194"/>
      <c r="AH865" s="194"/>
      <c r="AI865" s="194"/>
      <c r="AJ865" s="194"/>
    </row>
    <row r="866" spans="1:36" ht="15.5" x14ac:dyDescent="0.35">
      <c r="A866" s="194"/>
      <c r="B866" s="194"/>
      <c r="C866" s="194"/>
      <c r="D866" s="194"/>
      <c r="E866" s="194"/>
      <c r="F866" s="194"/>
      <c r="G866" s="194"/>
      <c r="H866" s="194"/>
      <c r="I866" s="194"/>
      <c r="J866" s="194"/>
      <c r="K866" s="194"/>
      <c r="L866" s="194"/>
      <c r="M866" s="194"/>
      <c r="N866" s="194"/>
      <c r="O866" s="194"/>
      <c r="P866" s="194"/>
      <c r="Q866" s="194"/>
      <c r="R866" s="194"/>
      <c r="S866" s="194"/>
      <c r="T866" s="194"/>
      <c r="U866" s="194"/>
      <c r="V866" s="194"/>
      <c r="W866" s="194"/>
      <c r="X866" s="194"/>
      <c r="Y866" s="194"/>
      <c r="Z866" s="194"/>
      <c r="AA866" s="194"/>
      <c r="AB866" s="194"/>
      <c r="AC866" s="194"/>
      <c r="AD866" s="194"/>
      <c r="AE866" s="194"/>
      <c r="AF866" s="194"/>
      <c r="AG866" s="194"/>
      <c r="AH866" s="194"/>
      <c r="AI866" s="194"/>
      <c r="AJ866" s="194"/>
    </row>
    <row r="867" spans="1:36" ht="15.5" x14ac:dyDescent="0.35">
      <c r="A867" s="194"/>
      <c r="B867" s="194"/>
      <c r="C867" s="194"/>
      <c r="D867" s="194"/>
      <c r="E867" s="194"/>
      <c r="F867" s="194"/>
      <c r="G867" s="194"/>
      <c r="H867" s="194"/>
      <c r="I867" s="194"/>
      <c r="J867" s="194"/>
      <c r="K867" s="194"/>
      <c r="L867" s="194"/>
      <c r="M867" s="194"/>
      <c r="N867" s="194"/>
      <c r="O867" s="194"/>
      <c r="P867" s="194"/>
      <c r="Q867" s="194"/>
      <c r="R867" s="194"/>
      <c r="S867" s="194"/>
      <c r="T867" s="194"/>
      <c r="U867" s="194"/>
      <c r="V867" s="194"/>
      <c r="W867" s="194"/>
      <c r="X867" s="194"/>
      <c r="Y867" s="194"/>
      <c r="Z867" s="194"/>
      <c r="AA867" s="194"/>
      <c r="AB867" s="194"/>
      <c r="AC867" s="194"/>
      <c r="AD867" s="194"/>
      <c r="AE867" s="194"/>
      <c r="AF867" s="194"/>
      <c r="AG867" s="194"/>
      <c r="AH867" s="194"/>
      <c r="AI867" s="194"/>
      <c r="AJ867" s="194"/>
    </row>
    <row r="868" spans="1:36" ht="15.5" x14ac:dyDescent="0.35">
      <c r="A868" s="194"/>
      <c r="B868" s="194"/>
      <c r="C868" s="194"/>
      <c r="D868" s="194"/>
      <c r="E868" s="194"/>
      <c r="F868" s="194"/>
      <c r="G868" s="194"/>
      <c r="H868" s="194"/>
      <c r="I868" s="194"/>
      <c r="J868" s="194"/>
      <c r="K868" s="194"/>
      <c r="L868" s="194"/>
      <c r="M868" s="194"/>
      <c r="N868" s="194"/>
      <c r="O868" s="194"/>
      <c r="P868" s="194"/>
      <c r="Q868" s="194"/>
      <c r="R868" s="194"/>
      <c r="S868" s="194"/>
      <c r="T868" s="194"/>
      <c r="U868" s="194"/>
      <c r="V868" s="194"/>
      <c r="W868" s="194"/>
      <c r="X868" s="194"/>
      <c r="Y868" s="194"/>
      <c r="Z868" s="194"/>
      <c r="AA868" s="194"/>
      <c r="AB868" s="194"/>
      <c r="AC868" s="194"/>
      <c r="AD868" s="194"/>
      <c r="AE868" s="194"/>
      <c r="AF868" s="194"/>
      <c r="AG868" s="194"/>
      <c r="AH868" s="194"/>
      <c r="AI868" s="194"/>
      <c r="AJ868" s="194"/>
    </row>
    <row r="869" spans="1:36" ht="15.5" x14ac:dyDescent="0.35">
      <c r="A869" s="194"/>
      <c r="B869" s="194"/>
      <c r="C869" s="194"/>
      <c r="D869" s="194"/>
      <c r="E869" s="194"/>
      <c r="F869" s="194"/>
      <c r="G869" s="194"/>
      <c r="H869" s="194"/>
      <c r="I869" s="194"/>
      <c r="J869" s="194"/>
      <c r="K869" s="194"/>
      <c r="L869" s="194"/>
      <c r="M869" s="194"/>
      <c r="N869" s="194"/>
      <c r="O869" s="194"/>
      <c r="P869" s="194"/>
      <c r="Q869" s="194"/>
      <c r="R869" s="194"/>
      <c r="S869" s="194"/>
      <c r="T869" s="194"/>
      <c r="U869" s="194"/>
      <c r="V869" s="194"/>
      <c r="W869" s="194"/>
      <c r="X869" s="194"/>
      <c r="Y869" s="194"/>
      <c r="Z869" s="194"/>
      <c r="AA869" s="194"/>
      <c r="AB869" s="194"/>
      <c r="AC869" s="194"/>
      <c r="AD869" s="194"/>
      <c r="AE869" s="194"/>
      <c r="AF869" s="194"/>
      <c r="AG869" s="194"/>
      <c r="AH869" s="194"/>
      <c r="AI869" s="194"/>
      <c r="AJ869" s="194"/>
    </row>
    <row r="870" spans="1:36" ht="15.5" x14ac:dyDescent="0.35">
      <c r="A870" s="194"/>
      <c r="B870" s="194"/>
      <c r="C870" s="194"/>
      <c r="D870" s="194"/>
      <c r="E870" s="194"/>
      <c r="F870" s="194"/>
      <c r="G870" s="194"/>
      <c r="H870" s="194"/>
      <c r="I870" s="194"/>
      <c r="J870" s="194"/>
      <c r="K870" s="194"/>
      <c r="L870" s="194"/>
      <c r="M870" s="194"/>
      <c r="N870" s="194"/>
      <c r="O870" s="194"/>
      <c r="P870" s="194"/>
      <c r="Q870" s="194"/>
      <c r="R870" s="194"/>
      <c r="S870" s="194"/>
      <c r="T870" s="194"/>
      <c r="U870" s="194"/>
      <c r="V870" s="194"/>
      <c r="W870" s="194"/>
      <c r="X870" s="194"/>
      <c r="Y870" s="194"/>
      <c r="Z870" s="194"/>
      <c r="AA870" s="194"/>
      <c r="AB870" s="194"/>
      <c r="AC870" s="194"/>
      <c r="AD870" s="194"/>
      <c r="AE870" s="194"/>
      <c r="AF870" s="194"/>
      <c r="AG870" s="194"/>
      <c r="AH870" s="194"/>
      <c r="AI870" s="194"/>
      <c r="AJ870" s="194"/>
    </row>
    <row r="871" spans="1:36" ht="15.5" x14ac:dyDescent="0.35">
      <c r="A871" s="194"/>
      <c r="B871" s="194"/>
      <c r="C871" s="194"/>
      <c r="D871" s="194"/>
      <c r="E871" s="194"/>
      <c r="F871" s="194"/>
      <c r="G871" s="194"/>
      <c r="H871" s="194"/>
      <c r="I871" s="194"/>
      <c r="J871" s="194"/>
      <c r="K871" s="194"/>
      <c r="L871" s="194"/>
      <c r="M871" s="194"/>
      <c r="N871" s="194"/>
      <c r="O871" s="194"/>
      <c r="P871" s="194"/>
      <c r="Q871" s="194"/>
      <c r="R871" s="194"/>
      <c r="S871" s="194"/>
      <c r="T871" s="194"/>
      <c r="U871" s="194"/>
      <c r="V871" s="194"/>
      <c r="W871" s="194"/>
      <c r="X871" s="194"/>
      <c r="Y871" s="194"/>
      <c r="Z871" s="194"/>
      <c r="AA871" s="194"/>
      <c r="AB871" s="194"/>
      <c r="AC871" s="194"/>
      <c r="AD871" s="194"/>
      <c r="AE871" s="194"/>
      <c r="AF871" s="194"/>
      <c r="AG871" s="194"/>
      <c r="AH871" s="194"/>
      <c r="AI871" s="194"/>
      <c r="AJ871" s="194"/>
    </row>
    <row r="872" spans="1:36" ht="15.5" x14ac:dyDescent="0.35">
      <c r="A872" s="194"/>
      <c r="B872" s="194"/>
      <c r="C872" s="194"/>
      <c r="D872" s="194"/>
      <c r="E872" s="194"/>
      <c r="F872" s="194"/>
      <c r="G872" s="194"/>
      <c r="H872" s="194"/>
      <c r="I872" s="194"/>
      <c r="J872" s="194"/>
      <c r="K872" s="194"/>
      <c r="L872" s="194"/>
      <c r="M872" s="194"/>
      <c r="N872" s="194"/>
      <c r="O872" s="194"/>
      <c r="P872" s="194"/>
      <c r="Q872" s="194"/>
      <c r="R872" s="194"/>
      <c r="S872" s="194"/>
      <c r="T872" s="194"/>
      <c r="U872" s="194"/>
      <c r="V872" s="194"/>
      <c r="W872" s="194"/>
      <c r="X872" s="194"/>
      <c r="Y872" s="194"/>
      <c r="Z872" s="194"/>
      <c r="AA872" s="194"/>
      <c r="AB872" s="194"/>
      <c r="AC872" s="194"/>
      <c r="AD872" s="194"/>
      <c r="AE872" s="194"/>
      <c r="AF872" s="194"/>
      <c r="AG872" s="194"/>
      <c r="AH872" s="194"/>
      <c r="AI872" s="194"/>
      <c r="AJ872" s="194"/>
    </row>
    <row r="873" spans="1:36" ht="15.5" x14ac:dyDescent="0.35">
      <c r="A873" s="194"/>
      <c r="B873" s="194"/>
      <c r="C873" s="194"/>
      <c r="D873" s="194"/>
      <c r="E873" s="194"/>
      <c r="F873" s="194"/>
      <c r="G873" s="194"/>
      <c r="H873" s="194"/>
      <c r="I873" s="194"/>
      <c r="J873" s="194"/>
      <c r="K873" s="194"/>
      <c r="L873" s="194"/>
      <c r="M873" s="194"/>
      <c r="N873" s="194"/>
      <c r="O873" s="194"/>
      <c r="P873" s="194"/>
      <c r="Q873" s="194"/>
      <c r="R873" s="194"/>
      <c r="S873" s="194"/>
      <c r="T873" s="194"/>
      <c r="U873" s="194"/>
      <c r="V873" s="194"/>
      <c r="W873" s="194"/>
      <c r="X873" s="194"/>
      <c r="Y873" s="194"/>
      <c r="Z873" s="194"/>
      <c r="AA873" s="194"/>
      <c r="AB873" s="194"/>
      <c r="AC873" s="194"/>
      <c r="AD873" s="194"/>
      <c r="AE873" s="194"/>
      <c r="AF873" s="194"/>
      <c r="AG873" s="194"/>
      <c r="AH873" s="194"/>
      <c r="AI873" s="194"/>
      <c r="AJ873" s="194"/>
    </row>
    <row r="874" spans="1:36" ht="15.5" x14ac:dyDescent="0.35">
      <c r="A874" s="194"/>
      <c r="B874" s="194"/>
      <c r="C874" s="194"/>
      <c r="D874" s="194"/>
      <c r="E874" s="194"/>
      <c r="F874" s="194"/>
      <c r="G874" s="194"/>
      <c r="H874" s="194"/>
      <c r="I874" s="194"/>
      <c r="J874" s="194"/>
      <c r="K874" s="194"/>
      <c r="L874" s="194"/>
      <c r="M874" s="194"/>
      <c r="N874" s="194"/>
      <c r="O874" s="194"/>
      <c r="P874" s="194"/>
      <c r="Q874" s="194"/>
      <c r="R874" s="194"/>
      <c r="S874" s="194"/>
      <c r="T874" s="194"/>
      <c r="U874" s="194"/>
      <c r="V874" s="194"/>
      <c r="W874" s="194"/>
      <c r="X874" s="194"/>
      <c r="Y874" s="194"/>
      <c r="Z874" s="194"/>
      <c r="AA874" s="194"/>
      <c r="AB874" s="194"/>
      <c r="AC874" s="194"/>
      <c r="AD874" s="194"/>
      <c r="AE874" s="194"/>
      <c r="AF874" s="194"/>
      <c r="AG874" s="194"/>
      <c r="AH874" s="194"/>
      <c r="AI874" s="194"/>
      <c r="AJ874" s="194"/>
    </row>
    <row r="875" spans="1:36" ht="15.5" x14ac:dyDescent="0.35">
      <c r="A875" s="194"/>
      <c r="B875" s="194"/>
      <c r="C875" s="194"/>
      <c r="D875" s="194"/>
      <c r="E875" s="194"/>
      <c r="F875" s="194"/>
      <c r="G875" s="194"/>
      <c r="H875" s="194"/>
      <c r="I875" s="194"/>
      <c r="J875" s="194"/>
      <c r="K875" s="194"/>
      <c r="L875" s="194"/>
      <c r="M875" s="194"/>
      <c r="N875" s="194"/>
      <c r="O875" s="194"/>
      <c r="P875" s="194"/>
      <c r="Q875" s="194"/>
      <c r="R875" s="194"/>
      <c r="S875" s="194"/>
      <c r="T875" s="194"/>
      <c r="U875" s="194"/>
      <c r="V875" s="194"/>
      <c r="W875" s="194"/>
      <c r="X875" s="194"/>
      <c r="Y875" s="194"/>
      <c r="Z875" s="194"/>
      <c r="AA875" s="194"/>
      <c r="AB875" s="194"/>
      <c r="AC875" s="194"/>
      <c r="AD875" s="194"/>
      <c r="AE875" s="194"/>
      <c r="AF875" s="194"/>
      <c r="AG875" s="194"/>
      <c r="AH875" s="194"/>
      <c r="AI875" s="194"/>
      <c r="AJ875" s="194"/>
    </row>
    <row r="876" spans="1:36" ht="15.5" x14ac:dyDescent="0.35">
      <c r="A876" s="194"/>
      <c r="B876" s="194"/>
      <c r="C876" s="194"/>
      <c r="D876" s="194"/>
      <c r="E876" s="194"/>
      <c r="F876" s="194"/>
      <c r="G876" s="194"/>
      <c r="H876" s="194"/>
      <c r="I876" s="194"/>
      <c r="J876" s="194"/>
      <c r="K876" s="194"/>
      <c r="L876" s="194"/>
      <c r="M876" s="194"/>
      <c r="N876" s="194"/>
      <c r="O876" s="194"/>
      <c r="P876" s="194"/>
      <c r="Q876" s="194"/>
      <c r="R876" s="194"/>
      <c r="S876" s="194"/>
      <c r="T876" s="194"/>
      <c r="U876" s="194"/>
      <c r="V876" s="194"/>
      <c r="W876" s="194"/>
      <c r="X876" s="194"/>
      <c r="Y876" s="194"/>
      <c r="Z876" s="194"/>
      <c r="AA876" s="194"/>
      <c r="AB876" s="194"/>
      <c r="AC876" s="194"/>
      <c r="AD876" s="194"/>
      <c r="AE876" s="194"/>
      <c r="AF876" s="194"/>
      <c r="AG876" s="194"/>
      <c r="AH876" s="194"/>
      <c r="AI876" s="194"/>
      <c r="AJ876" s="194"/>
    </row>
    <row r="877" spans="1:36" ht="15.5" x14ac:dyDescent="0.35">
      <c r="A877" s="194"/>
      <c r="B877" s="194"/>
      <c r="C877" s="194"/>
      <c r="D877" s="194"/>
      <c r="E877" s="194"/>
      <c r="F877" s="194"/>
      <c r="G877" s="194"/>
      <c r="H877" s="194"/>
      <c r="I877" s="194"/>
      <c r="J877" s="194"/>
      <c r="K877" s="194"/>
      <c r="L877" s="194"/>
      <c r="M877" s="194"/>
      <c r="N877" s="194"/>
      <c r="O877" s="194"/>
      <c r="P877" s="194"/>
      <c r="Q877" s="194"/>
      <c r="R877" s="194"/>
      <c r="S877" s="194"/>
      <c r="T877" s="194"/>
      <c r="U877" s="194"/>
      <c r="V877" s="194"/>
      <c r="W877" s="194"/>
      <c r="X877" s="194"/>
      <c r="Y877" s="194"/>
      <c r="Z877" s="194"/>
      <c r="AA877" s="194"/>
      <c r="AB877" s="194"/>
      <c r="AC877" s="194"/>
      <c r="AD877" s="194"/>
      <c r="AE877" s="194"/>
      <c r="AF877" s="194"/>
      <c r="AG877" s="194"/>
      <c r="AH877" s="194"/>
      <c r="AI877" s="194"/>
      <c r="AJ877" s="194"/>
    </row>
    <row r="878" spans="1:36" ht="15.5" x14ac:dyDescent="0.35">
      <c r="A878" s="194"/>
      <c r="B878" s="194"/>
      <c r="C878" s="194"/>
      <c r="D878" s="194"/>
      <c r="E878" s="194"/>
      <c r="F878" s="194"/>
      <c r="G878" s="194"/>
      <c r="H878" s="194"/>
      <c r="I878" s="194"/>
      <c r="J878" s="194"/>
      <c r="K878" s="194"/>
      <c r="L878" s="194"/>
      <c r="M878" s="194"/>
      <c r="N878" s="194"/>
      <c r="O878" s="194"/>
      <c r="P878" s="194"/>
      <c r="Q878" s="194"/>
      <c r="R878" s="194"/>
      <c r="S878" s="194"/>
      <c r="T878" s="194"/>
      <c r="U878" s="194"/>
      <c r="V878" s="194"/>
      <c r="W878" s="194"/>
      <c r="X878" s="194"/>
      <c r="Y878" s="194"/>
      <c r="Z878" s="194"/>
      <c r="AA878" s="194"/>
      <c r="AB878" s="194"/>
      <c r="AC878" s="194"/>
      <c r="AD878" s="194"/>
      <c r="AE878" s="194"/>
      <c r="AF878" s="194"/>
      <c r="AG878" s="194"/>
      <c r="AH878" s="194"/>
      <c r="AI878" s="194"/>
      <c r="AJ878" s="194"/>
    </row>
    <row r="879" spans="1:36" ht="15.5" x14ac:dyDescent="0.35">
      <c r="A879" s="194"/>
      <c r="B879" s="194"/>
      <c r="C879" s="194"/>
      <c r="D879" s="194"/>
      <c r="E879" s="194"/>
      <c r="F879" s="194"/>
      <c r="G879" s="194"/>
      <c r="H879" s="194"/>
      <c r="I879" s="194"/>
      <c r="J879" s="194"/>
      <c r="K879" s="194"/>
      <c r="L879" s="194"/>
      <c r="M879" s="194"/>
      <c r="N879" s="194"/>
      <c r="O879" s="194"/>
      <c r="P879" s="194"/>
      <c r="Q879" s="194"/>
      <c r="R879" s="194"/>
      <c r="S879" s="194"/>
      <c r="T879" s="194"/>
      <c r="U879" s="194"/>
      <c r="V879" s="194"/>
      <c r="W879" s="194"/>
      <c r="X879" s="194"/>
      <c r="Y879" s="194"/>
      <c r="Z879" s="194"/>
      <c r="AA879" s="194"/>
      <c r="AB879" s="194"/>
      <c r="AC879" s="194"/>
      <c r="AD879" s="194"/>
      <c r="AE879" s="194"/>
      <c r="AF879" s="194"/>
      <c r="AG879" s="194"/>
      <c r="AH879" s="194"/>
      <c r="AI879" s="194"/>
      <c r="AJ879" s="194"/>
    </row>
    <row r="880" spans="1:36" ht="15.5" x14ac:dyDescent="0.35">
      <c r="A880" s="194"/>
      <c r="B880" s="194"/>
      <c r="C880" s="194"/>
      <c r="D880" s="194"/>
      <c r="E880" s="194"/>
      <c r="F880" s="194"/>
      <c r="G880" s="194"/>
      <c r="H880" s="194"/>
      <c r="I880" s="194"/>
      <c r="J880" s="194"/>
      <c r="K880" s="194"/>
      <c r="L880" s="194"/>
      <c r="M880" s="194"/>
      <c r="N880" s="194"/>
      <c r="O880" s="194"/>
      <c r="P880" s="194"/>
      <c r="Q880" s="194"/>
      <c r="R880" s="194"/>
      <c r="S880" s="194"/>
      <c r="T880" s="194"/>
      <c r="U880" s="194"/>
      <c r="V880" s="194"/>
      <c r="W880" s="194"/>
      <c r="X880" s="194"/>
      <c r="Y880" s="194"/>
      <c r="Z880" s="194"/>
      <c r="AA880" s="194"/>
      <c r="AB880" s="194"/>
      <c r="AC880" s="194"/>
      <c r="AD880" s="194"/>
      <c r="AE880" s="194"/>
      <c r="AF880" s="194"/>
      <c r="AG880" s="194"/>
      <c r="AH880" s="194"/>
      <c r="AI880" s="194"/>
      <c r="AJ880" s="194"/>
    </row>
    <row r="881" spans="1:36" ht="15.5" x14ac:dyDescent="0.35">
      <c r="A881" s="194"/>
      <c r="B881" s="194"/>
      <c r="C881" s="194"/>
      <c r="D881" s="194"/>
      <c r="E881" s="194"/>
      <c r="F881" s="194"/>
      <c r="G881" s="194"/>
      <c r="H881" s="194"/>
      <c r="I881" s="194"/>
      <c r="J881" s="194"/>
      <c r="K881" s="194"/>
      <c r="L881" s="194"/>
      <c r="M881" s="194"/>
      <c r="N881" s="194"/>
      <c r="O881" s="194"/>
      <c r="P881" s="194"/>
      <c r="Q881" s="194"/>
      <c r="R881" s="194"/>
      <c r="S881" s="194"/>
      <c r="T881" s="194"/>
      <c r="U881" s="194"/>
      <c r="V881" s="194"/>
      <c r="W881" s="194"/>
      <c r="X881" s="194"/>
      <c r="Y881" s="194"/>
      <c r="Z881" s="194"/>
      <c r="AA881" s="194"/>
      <c r="AB881" s="194"/>
      <c r="AC881" s="194"/>
      <c r="AD881" s="194"/>
      <c r="AE881" s="194"/>
      <c r="AF881" s="194"/>
      <c r="AG881" s="194"/>
      <c r="AH881" s="194"/>
      <c r="AI881" s="194"/>
      <c r="AJ881" s="194"/>
    </row>
    <row r="882" spans="1:36" ht="15.5" x14ac:dyDescent="0.35">
      <c r="A882" s="194"/>
      <c r="B882" s="194"/>
      <c r="C882" s="194"/>
      <c r="D882" s="194"/>
      <c r="E882" s="194"/>
      <c r="F882" s="194"/>
      <c r="G882" s="194"/>
      <c r="H882" s="194"/>
      <c r="I882" s="194"/>
      <c r="J882" s="194"/>
      <c r="K882" s="194"/>
      <c r="L882" s="194"/>
      <c r="M882" s="194"/>
      <c r="N882" s="194"/>
      <c r="O882" s="194"/>
      <c r="P882" s="194"/>
      <c r="Q882" s="194"/>
      <c r="R882" s="194"/>
      <c r="S882" s="194"/>
      <c r="T882" s="194"/>
      <c r="U882" s="194"/>
      <c r="V882" s="194"/>
      <c r="W882" s="194"/>
      <c r="X882" s="194"/>
      <c r="Y882" s="194"/>
      <c r="Z882" s="194"/>
      <c r="AA882" s="194"/>
      <c r="AB882" s="194"/>
      <c r="AC882" s="194"/>
      <c r="AD882" s="194"/>
      <c r="AE882" s="194"/>
      <c r="AF882" s="194"/>
      <c r="AG882" s="194"/>
      <c r="AH882" s="194"/>
      <c r="AI882" s="194"/>
      <c r="AJ882" s="194"/>
    </row>
    <row r="883" spans="1:36" ht="15.5" x14ac:dyDescent="0.35">
      <c r="A883" s="194"/>
      <c r="B883" s="194"/>
      <c r="C883" s="194"/>
      <c r="D883" s="194"/>
      <c r="E883" s="194"/>
      <c r="F883" s="194"/>
      <c r="G883" s="194"/>
      <c r="H883" s="194"/>
      <c r="I883" s="194"/>
      <c r="J883" s="194"/>
      <c r="K883" s="194"/>
      <c r="L883" s="194"/>
      <c r="M883" s="194"/>
      <c r="N883" s="194"/>
      <c r="O883" s="194"/>
      <c r="P883" s="194"/>
      <c r="Q883" s="194"/>
      <c r="R883" s="194"/>
      <c r="S883" s="194"/>
      <c r="T883" s="194"/>
      <c r="U883" s="194"/>
      <c r="V883" s="194"/>
      <c r="W883" s="194"/>
      <c r="X883" s="194"/>
      <c r="Y883" s="194"/>
      <c r="Z883" s="194"/>
      <c r="AA883" s="194"/>
      <c r="AB883" s="194"/>
      <c r="AC883" s="194"/>
      <c r="AD883" s="194"/>
      <c r="AE883" s="194"/>
      <c r="AF883" s="194"/>
      <c r="AG883" s="194"/>
      <c r="AH883" s="194"/>
      <c r="AI883" s="194"/>
      <c r="AJ883" s="194"/>
    </row>
    <row r="884" spans="1:36" ht="15.5" x14ac:dyDescent="0.35">
      <c r="A884" s="194"/>
      <c r="B884" s="194"/>
      <c r="C884" s="194"/>
      <c r="D884" s="194"/>
      <c r="E884" s="194"/>
      <c r="F884" s="194"/>
      <c r="G884" s="194"/>
      <c r="H884" s="194"/>
      <c r="I884" s="194"/>
      <c r="J884" s="194"/>
      <c r="K884" s="194"/>
      <c r="L884" s="194"/>
      <c r="M884" s="194"/>
      <c r="N884" s="194"/>
      <c r="O884" s="194"/>
      <c r="P884" s="194"/>
      <c r="Q884" s="194"/>
      <c r="R884" s="194"/>
      <c r="S884" s="194"/>
      <c r="T884" s="194"/>
      <c r="U884" s="194"/>
      <c r="V884" s="194"/>
      <c r="W884" s="194"/>
      <c r="X884" s="194"/>
      <c r="Y884" s="194"/>
      <c r="Z884" s="194"/>
      <c r="AA884" s="194"/>
      <c r="AB884" s="194"/>
      <c r="AC884" s="194"/>
      <c r="AD884" s="194"/>
      <c r="AE884" s="194"/>
      <c r="AF884" s="194"/>
      <c r="AG884" s="194"/>
      <c r="AH884" s="194"/>
      <c r="AI884" s="194"/>
      <c r="AJ884" s="194"/>
    </row>
    <row r="885" spans="1:36" ht="15.5" x14ac:dyDescent="0.35">
      <c r="A885" s="194"/>
      <c r="B885" s="194"/>
      <c r="C885" s="194"/>
      <c r="D885" s="194"/>
      <c r="E885" s="194"/>
      <c r="F885" s="194"/>
      <c r="G885" s="194"/>
      <c r="H885" s="194"/>
      <c r="I885" s="194"/>
      <c r="J885" s="194"/>
      <c r="K885" s="194"/>
      <c r="L885" s="194"/>
      <c r="M885" s="194"/>
      <c r="N885" s="194"/>
      <c r="O885" s="194"/>
      <c r="P885" s="194"/>
      <c r="Q885" s="194"/>
      <c r="R885" s="194"/>
      <c r="S885" s="194"/>
      <c r="T885" s="194"/>
      <c r="U885" s="194"/>
      <c r="V885" s="194"/>
      <c r="W885" s="194"/>
      <c r="X885" s="194"/>
      <c r="Y885" s="194"/>
      <c r="Z885" s="194"/>
      <c r="AA885" s="194"/>
      <c r="AB885" s="194"/>
      <c r="AC885" s="194"/>
      <c r="AD885" s="194"/>
      <c r="AE885" s="194"/>
      <c r="AF885" s="194"/>
      <c r="AG885" s="194"/>
      <c r="AH885" s="194"/>
      <c r="AI885" s="194"/>
      <c r="AJ885" s="194"/>
    </row>
    <row r="886" spans="1:36" ht="15.5" x14ac:dyDescent="0.35">
      <c r="A886" s="194"/>
      <c r="B886" s="194"/>
      <c r="C886" s="194"/>
      <c r="D886" s="194"/>
      <c r="E886" s="194"/>
      <c r="F886" s="194"/>
      <c r="G886" s="194"/>
      <c r="H886" s="194"/>
      <c r="I886" s="194"/>
      <c r="J886" s="194"/>
      <c r="K886" s="194"/>
      <c r="L886" s="194"/>
      <c r="M886" s="194"/>
      <c r="N886" s="194"/>
      <c r="O886" s="194"/>
      <c r="P886" s="194"/>
      <c r="Q886" s="194"/>
      <c r="R886" s="194"/>
      <c r="S886" s="194"/>
      <c r="T886" s="194"/>
      <c r="U886" s="194"/>
      <c r="V886" s="194"/>
      <c r="W886" s="194"/>
      <c r="X886" s="194"/>
      <c r="Y886" s="194"/>
      <c r="Z886" s="194"/>
      <c r="AA886" s="194"/>
      <c r="AB886" s="194"/>
      <c r="AC886" s="194"/>
      <c r="AD886" s="194"/>
      <c r="AE886" s="194"/>
      <c r="AF886" s="194"/>
      <c r="AG886" s="194"/>
      <c r="AH886" s="194"/>
      <c r="AI886" s="194"/>
      <c r="AJ886" s="194"/>
    </row>
    <row r="887" spans="1:36" ht="15.5" x14ac:dyDescent="0.35">
      <c r="A887" s="194"/>
      <c r="B887" s="194"/>
      <c r="C887" s="194"/>
      <c r="D887" s="194"/>
      <c r="E887" s="194"/>
      <c r="F887" s="194"/>
      <c r="G887" s="194"/>
      <c r="H887" s="194"/>
      <c r="I887" s="194"/>
      <c r="J887" s="194"/>
      <c r="K887" s="194"/>
      <c r="L887" s="194"/>
      <c r="M887" s="194"/>
      <c r="N887" s="194"/>
      <c r="O887" s="194"/>
      <c r="P887" s="194"/>
      <c r="Q887" s="194"/>
      <c r="R887" s="194"/>
      <c r="S887" s="194"/>
      <c r="T887" s="194"/>
      <c r="U887" s="194"/>
      <c r="V887" s="194"/>
      <c r="W887" s="194"/>
      <c r="X887" s="194"/>
      <c r="Y887" s="194"/>
      <c r="Z887" s="194"/>
      <c r="AA887" s="194"/>
      <c r="AB887" s="194"/>
      <c r="AC887" s="194"/>
      <c r="AD887" s="194"/>
      <c r="AE887" s="194"/>
      <c r="AF887" s="194"/>
      <c r="AG887" s="194"/>
      <c r="AH887" s="194"/>
      <c r="AI887" s="194"/>
      <c r="AJ887" s="194"/>
    </row>
    <row r="888" spans="1:36" ht="15.5" x14ac:dyDescent="0.35">
      <c r="A888" s="194"/>
      <c r="B888" s="194"/>
      <c r="C888" s="194"/>
      <c r="D888" s="194"/>
      <c r="E888" s="194"/>
      <c r="F888" s="194"/>
      <c r="G888" s="194"/>
      <c r="H888" s="194"/>
      <c r="I888" s="194"/>
      <c r="J888" s="194"/>
      <c r="K888" s="194"/>
      <c r="L888" s="194"/>
      <c r="M888" s="194"/>
      <c r="N888" s="194"/>
      <c r="O888" s="194"/>
      <c r="P888" s="194"/>
      <c r="Q888" s="194"/>
      <c r="R888" s="194"/>
      <c r="S888" s="194"/>
      <c r="T888" s="194"/>
      <c r="U888" s="194"/>
      <c r="V888" s="194"/>
      <c r="W888" s="194"/>
      <c r="X888" s="194"/>
      <c r="Y888" s="194"/>
      <c r="Z888" s="194"/>
      <c r="AA888" s="194"/>
      <c r="AB888" s="194"/>
      <c r="AC888" s="194"/>
      <c r="AD888" s="194"/>
      <c r="AE888" s="194"/>
      <c r="AF888" s="194"/>
      <c r="AG888" s="194"/>
      <c r="AH888" s="194"/>
      <c r="AI888" s="194"/>
      <c r="AJ888" s="194"/>
    </row>
    <row r="889" spans="1:36" ht="15.5" x14ac:dyDescent="0.35">
      <c r="A889" s="194"/>
      <c r="B889" s="194"/>
      <c r="C889" s="194"/>
      <c r="D889" s="194"/>
      <c r="E889" s="194"/>
      <c r="F889" s="194"/>
      <c r="G889" s="194"/>
      <c r="H889" s="194"/>
      <c r="I889" s="194"/>
      <c r="J889" s="194"/>
      <c r="K889" s="194"/>
      <c r="L889" s="194"/>
      <c r="M889" s="194"/>
      <c r="N889" s="194"/>
      <c r="O889" s="194"/>
      <c r="P889" s="194"/>
      <c r="Q889" s="194"/>
      <c r="R889" s="194"/>
      <c r="S889" s="194"/>
      <c r="T889" s="194"/>
      <c r="U889" s="194"/>
      <c r="V889" s="194"/>
      <c r="W889" s="194"/>
      <c r="X889" s="194"/>
      <c r="Y889" s="194"/>
      <c r="Z889" s="194"/>
      <c r="AA889" s="194"/>
      <c r="AB889" s="194"/>
      <c r="AC889" s="194"/>
      <c r="AD889" s="194"/>
      <c r="AE889" s="194"/>
      <c r="AF889" s="194"/>
      <c r="AG889" s="194"/>
      <c r="AH889" s="194"/>
      <c r="AI889" s="194"/>
      <c r="AJ889" s="194"/>
    </row>
    <row r="890" spans="1:36" ht="15.5" x14ac:dyDescent="0.35">
      <c r="A890" s="194"/>
      <c r="B890" s="194"/>
      <c r="C890" s="194"/>
      <c r="D890" s="194"/>
      <c r="E890" s="194"/>
      <c r="F890" s="194"/>
      <c r="G890" s="194"/>
      <c r="H890" s="194"/>
      <c r="I890" s="194"/>
      <c r="J890" s="194"/>
      <c r="K890" s="194"/>
      <c r="L890" s="194"/>
      <c r="M890" s="194"/>
      <c r="N890" s="194"/>
      <c r="O890" s="194"/>
      <c r="P890" s="194"/>
      <c r="Q890" s="194"/>
      <c r="R890" s="194"/>
      <c r="S890" s="194"/>
      <c r="T890" s="194"/>
      <c r="U890" s="194"/>
      <c r="V890" s="194"/>
      <c r="W890" s="194"/>
      <c r="X890" s="194"/>
      <c r="Y890" s="194"/>
      <c r="Z890" s="194"/>
      <c r="AA890" s="194"/>
      <c r="AB890" s="194"/>
      <c r="AC890" s="194"/>
      <c r="AD890" s="194"/>
      <c r="AE890" s="194"/>
      <c r="AF890" s="194"/>
      <c r="AG890" s="194"/>
      <c r="AH890" s="194"/>
      <c r="AI890" s="194"/>
      <c r="AJ890" s="194"/>
    </row>
    <row r="891" spans="1:36" ht="15.5" x14ac:dyDescent="0.35">
      <c r="A891" s="194"/>
      <c r="B891" s="194"/>
      <c r="C891" s="194"/>
      <c r="D891" s="194"/>
      <c r="E891" s="194"/>
      <c r="F891" s="194"/>
      <c r="G891" s="194"/>
      <c r="H891" s="194"/>
      <c r="I891" s="194"/>
      <c r="J891" s="194"/>
      <c r="K891" s="194"/>
      <c r="L891" s="194"/>
      <c r="M891" s="194"/>
      <c r="N891" s="194"/>
      <c r="O891" s="194"/>
      <c r="P891" s="194"/>
      <c r="Q891" s="194"/>
      <c r="R891" s="194"/>
      <c r="S891" s="194"/>
      <c r="T891" s="194"/>
      <c r="U891" s="194"/>
      <c r="V891" s="194"/>
      <c r="W891" s="194"/>
      <c r="X891" s="194"/>
      <c r="Y891" s="194"/>
      <c r="Z891" s="194"/>
      <c r="AA891" s="194"/>
      <c r="AB891" s="194"/>
      <c r="AC891" s="194"/>
      <c r="AD891" s="194"/>
      <c r="AE891" s="194"/>
      <c r="AF891" s="194"/>
      <c r="AG891" s="194"/>
      <c r="AH891" s="194"/>
      <c r="AI891" s="194"/>
      <c r="AJ891" s="194"/>
    </row>
    <row r="892" spans="1:36" ht="15.5" x14ac:dyDescent="0.35">
      <c r="A892" s="194"/>
      <c r="B892" s="194"/>
      <c r="C892" s="194"/>
      <c r="D892" s="194"/>
      <c r="E892" s="194"/>
      <c r="F892" s="194"/>
      <c r="G892" s="194"/>
      <c r="H892" s="194"/>
      <c r="I892" s="194"/>
      <c r="J892" s="194"/>
      <c r="K892" s="194"/>
      <c r="L892" s="194"/>
      <c r="M892" s="194"/>
      <c r="N892" s="194"/>
      <c r="O892" s="194"/>
      <c r="P892" s="194"/>
      <c r="Q892" s="194"/>
      <c r="R892" s="194"/>
      <c r="S892" s="194"/>
      <c r="T892" s="194"/>
      <c r="U892" s="194"/>
      <c r="V892" s="194"/>
      <c r="W892" s="194"/>
      <c r="X892" s="194"/>
      <c r="Y892" s="194"/>
      <c r="Z892" s="194"/>
      <c r="AA892" s="194"/>
      <c r="AB892" s="194"/>
      <c r="AC892" s="194"/>
      <c r="AD892" s="194"/>
      <c r="AE892" s="194"/>
      <c r="AF892" s="194"/>
      <c r="AG892" s="194"/>
      <c r="AH892" s="194"/>
      <c r="AI892" s="194"/>
      <c r="AJ892" s="194"/>
    </row>
    <row r="893" spans="1:36" ht="15.5" x14ac:dyDescent="0.35">
      <c r="A893" s="194"/>
      <c r="B893" s="194"/>
      <c r="C893" s="194"/>
      <c r="D893" s="194"/>
      <c r="E893" s="194"/>
      <c r="F893" s="194"/>
      <c r="G893" s="194"/>
      <c r="H893" s="194"/>
      <c r="I893" s="194"/>
      <c r="J893" s="194"/>
      <c r="K893" s="194"/>
      <c r="L893" s="194"/>
      <c r="M893" s="194"/>
      <c r="N893" s="194"/>
      <c r="O893" s="194"/>
      <c r="P893" s="194"/>
      <c r="Q893" s="194"/>
      <c r="R893" s="194"/>
      <c r="S893" s="194"/>
      <c r="T893" s="194"/>
      <c r="U893" s="194"/>
      <c r="V893" s="194"/>
      <c r="W893" s="194"/>
      <c r="X893" s="194"/>
      <c r="Y893" s="194"/>
      <c r="Z893" s="194"/>
      <c r="AA893" s="194"/>
      <c r="AB893" s="194"/>
      <c r="AC893" s="194"/>
      <c r="AD893" s="194"/>
      <c r="AE893" s="194"/>
      <c r="AF893" s="194"/>
      <c r="AG893" s="194"/>
      <c r="AH893" s="194"/>
      <c r="AI893" s="194"/>
      <c r="AJ893" s="194"/>
    </row>
    <row r="894" spans="1:36" ht="15.5" x14ac:dyDescent="0.35">
      <c r="A894" s="194"/>
      <c r="B894" s="194"/>
      <c r="C894" s="194"/>
      <c r="D894" s="194"/>
      <c r="E894" s="194"/>
      <c r="F894" s="194"/>
      <c r="G894" s="194"/>
      <c r="H894" s="194"/>
      <c r="I894" s="194"/>
      <c r="J894" s="194"/>
      <c r="K894" s="194"/>
      <c r="L894" s="194"/>
      <c r="M894" s="194"/>
      <c r="N894" s="194"/>
      <c r="O894" s="194"/>
      <c r="P894" s="194"/>
      <c r="Q894" s="194"/>
      <c r="R894" s="194"/>
      <c r="S894" s="194"/>
      <c r="T894" s="194"/>
      <c r="U894" s="194"/>
      <c r="V894" s="194"/>
      <c r="W894" s="194"/>
      <c r="X894" s="194"/>
      <c r="Y894" s="194"/>
      <c r="Z894" s="194"/>
      <c r="AA894" s="194"/>
      <c r="AB894" s="194"/>
      <c r="AC894" s="194"/>
      <c r="AD894" s="194"/>
      <c r="AE894" s="194"/>
      <c r="AF894" s="194"/>
      <c r="AG894" s="194"/>
      <c r="AH894" s="194"/>
      <c r="AI894" s="194"/>
      <c r="AJ894" s="194"/>
    </row>
    <row r="895" spans="1:36" ht="15.5" x14ac:dyDescent="0.35">
      <c r="A895" s="194"/>
      <c r="B895" s="194"/>
      <c r="C895" s="194"/>
      <c r="D895" s="194"/>
      <c r="E895" s="194"/>
      <c r="F895" s="194"/>
      <c r="G895" s="194"/>
      <c r="H895" s="194"/>
      <c r="I895" s="194"/>
      <c r="J895" s="194"/>
      <c r="K895" s="194"/>
      <c r="L895" s="194"/>
      <c r="M895" s="194"/>
      <c r="N895" s="194"/>
      <c r="O895" s="194"/>
      <c r="P895" s="194"/>
      <c r="Q895" s="194"/>
      <c r="R895" s="194"/>
      <c r="S895" s="194"/>
      <c r="T895" s="194"/>
      <c r="U895" s="194"/>
      <c r="V895" s="194"/>
      <c r="W895" s="194"/>
      <c r="X895" s="194"/>
      <c r="Y895" s="194"/>
      <c r="Z895" s="194"/>
      <c r="AA895" s="194"/>
      <c r="AB895" s="194"/>
      <c r="AC895" s="194"/>
      <c r="AD895" s="194"/>
      <c r="AE895" s="194"/>
      <c r="AF895" s="194"/>
      <c r="AG895" s="194"/>
      <c r="AH895" s="194"/>
      <c r="AI895" s="194"/>
      <c r="AJ895" s="194"/>
    </row>
    <row r="896" spans="1:36" ht="15.5" x14ac:dyDescent="0.35">
      <c r="A896" s="194"/>
      <c r="B896" s="194"/>
      <c r="C896" s="194"/>
      <c r="D896" s="194"/>
      <c r="E896" s="194"/>
      <c r="F896" s="194"/>
      <c r="G896" s="194"/>
      <c r="H896" s="194"/>
      <c r="I896" s="194"/>
      <c r="J896" s="194"/>
      <c r="K896" s="194"/>
      <c r="L896" s="194"/>
      <c r="M896" s="194"/>
      <c r="N896" s="194"/>
      <c r="O896" s="194"/>
      <c r="P896" s="194"/>
      <c r="Q896" s="194"/>
      <c r="R896" s="194"/>
      <c r="S896" s="194"/>
      <c r="T896" s="194"/>
      <c r="U896" s="194"/>
      <c r="V896" s="194"/>
      <c r="W896" s="194"/>
      <c r="X896" s="194"/>
      <c r="Y896" s="194"/>
      <c r="Z896" s="194"/>
      <c r="AA896" s="194"/>
      <c r="AB896" s="194"/>
      <c r="AC896" s="194"/>
      <c r="AD896" s="194"/>
      <c r="AE896" s="194"/>
      <c r="AF896" s="194"/>
      <c r="AG896" s="194"/>
      <c r="AH896" s="194"/>
      <c r="AI896" s="194"/>
      <c r="AJ896" s="194"/>
    </row>
    <row r="897" spans="1:36" ht="15.5" x14ac:dyDescent="0.35">
      <c r="A897" s="194"/>
      <c r="B897" s="194"/>
      <c r="C897" s="194"/>
      <c r="D897" s="194"/>
      <c r="E897" s="194"/>
      <c r="F897" s="194"/>
      <c r="G897" s="194"/>
      <c r="H897" s="194"/>
      <c r="I897" s="194"/>
      <c r="J897" s="194"/>
      <c r="K897" s="194"/>
      <c r="L897" s="194"/>
      <c r="M897" s="194"/>
      <c r="N897" s="194"/>
      <c r="O897" s="194"/>
      <c r="P897" s="194"/>
      <c r="Q897" s="194"/>
      <c r="R897" s="194"/>
      <c r="S897" s="194"/>
      <c r="T897" s="194"/>
      <c r="U897" s="194"/>
      <c r="V897" s="194"/>
      <c r="W897" s="194"/>
      <c r="X897" s="194"/>
      <c r="Y897" s="194"/>
      <c r="Z897" s="194"/>
      <c r="AA897" s="194"/>
      <c r="AB897" s="194"/>
      <c r="AC897" s="194"/>
      <c r="AD897" s="194"/>
      <c r="AE897" s="194"/>
      <c r="AF897" s="194"/>
      <c r="AG897" s="194"/>
      <c r="AH897" s="194"/>
      <c r="AI897" s="194"/>
      <c r="AJ897" s="194"/>
    </row>
    <row r="898" spans="1:36" ht="15.5" x14ac:dyDescent="0.35">
      <c r="A898" s="194"/>
      <c r="B898" s="194"/>
      <c r="C898" s="194"/>
      <c r="D898" s="194"/>
      <c r="E898" s="194"/>
      <c r="F898" s="194"/>
      <c r="G898" s="194"/>
      <c r="H898" s="194"/>
      <c r="I898" s="194"/>
      <c r="J898" s="194"/>
      <c r="K898" s="194"/>
      <c r="L898" s="194"/>
      <c r="M898" s="194"/>
      <c r="N898" s="194"/>
      <c r="O898" s="194"/>
      <c r="P898" s="194"/>
      <c r="Q898" s="194"/>
      <c r="R898" s="194"/>
      <c r="S898" s="194"/>
      <c r="T898" s="194"/>
      <c r="U898" s="194"/>
      <c r="V898" s="194"/>
      <c r="W898" s="194"/>
      <c r="X898" s="194"/>
      <c r="Y898" s="194"/>
      <c r="Z898" s="194"/>
      <c r="AA898" s="194"/>
      <c r="AB898" s="194"/>
      <c r="AC898" s="194"/>
      <c r="AD898" s="194"/>
      <c r="AE898" s="194"/>
      <c r="AF898" s="194"/>
      <c r="AG898" s="194"/>
      <c r="AH898" s="194"/>
      <c r="AI898" s="194"/>
      <c r="AJ898" s="194"/>
    </row>
    <row r="899" spans="1:36" ht="15.5" x14ac:dyDescent="0.35">
      <c r="A899" s="194"/>
      <c r="B899" s="194"/>
      <c r="C899" s="194"/>
      <c r="D899" s="194"/>
      <c r="E899" s="194"/>
      <c r="F899" s="194"/>
      <c r="G899" s="194"/>
      <c r="H899" s="194"/>
      <c r="I899" s="194"/>
      <c r="J899" s="194"/>
      <c r="K899" s="194"/>
      <c r="L899" s="194"/>
      <c r="M899" s="194"/>
      <c r="N899" s="194"/>
      <c r="O899" s="194"/>
      <c r="P899" s="194"/>
      <c r="Q899" s="194"/>
      <c r="R899" s="194"/>
      <c r="S899" s="194"/>
      <c r="T899" s="194"/>
      <c r="U899" s="194"/>
      <c r="V899" s="194"/>
      <c r="W899" s="194"/>
      <c r="X899" s="194"/>
      <c r="Y899" s="194"/>
      <c r="Z899" s="194"/>
      <c r="AA899" s="194"/>
      <c r="AB899" s="194"/>
      <c r="AC899" s="194"/>
      <c r="AD899" s="194"/>
      <c r="AE899" s="194"/>
      <c r="AF899" s="194"/>
      <c r="AG899" s="194"/>
      <c r="AH899" s="194"/>
      <c r="AI899" s="194"/>
      <c r="AJ899" s="194"/>
    </row>
    <row r="900" spans="1:36" ht="15.5" x14ac:dyDescent="0.35">
      <c r="A900" s="194"/>
      <c r="B900" s="194"/>
      <c r="C900" s="194"/>
      <c r="D900" s="194"/>
      <c r="E900" s="194"/>
      <c r="F900" s="194"/>
      <c r="G900" s="194"/>
      <c r="H900" s="194"/>
      <c r="I900" s="194"/>
      <c r="J900" s="194"/>
      <c r="K900" s="194"/>
      <c r="L900" s="194"/>
      <c r="M900" s="194"/>
      <c r="N900" s="194"/>
      <c r="O900" s="194"/>
      <c r="P900" s="194"/>
      <c r="Q900" s="194"/>
      <c r="R900" s="194"/>
      <c r="S900" s="194"/>
      <c r="T900" s="194"/>
      <c r="U900" s="194"/>
      <c r="V900" s="194"/>
      <c r="W900" s="194"/>
      <c r="X900" s="194"/>
      <c r="Y900" s="194"/>
      <c r="Z900" s="194"/>
      <c r="AA900" s="194"/>
      <c r="AB900" s="194"/>
      <c r="AC900" s="194"/>
      <c r="AD900" s="194"/>
      <c r="AE900" s="194"/>
      <c r="AF900" s="194"/>
      <c r="AG900" s="194"/>
      <c r="AH900" s="194"/>
      <c r="AI900" s="194"/>
      <c r="AJ900" s="194"/>
    </row>
    <row r="901" spans="1:36" ht="15.5" x14ac:dyDescent="0.35">
      <c r="A901" s="194"/>
      <c r="B901" s="194"/>
      <c r="C901" s="194"/>
      <c r="D901" s="194"/>
      <c r="E901" s="194"/>
      <c r="F901" s="194"/>
      <c r="G901" s="194"/>
      <c r="H901" s="194"/>
      <c r="I901" s="194"/>
      <c r="J901" s="194"/>
      <c r="K901" s="194"/>
      <c r="L901" s="194"/>
      <c r="M901" s="194"/>
      <c r="N901" s="194"/>
      <c r="O901" s="194"/>
      <c r="P901" s="194"/>
      <c r="Q901" s="194"/>
      <c r="R901" s="194"/>
      <c r="S901" s="194"/>
      <c r="T901" s="194"/>
      <c r="U901" s="194"/>
      <c r="V901" s="194"/>
      <c r="W901" s="194"/>
      <c r="X901" s="194"/>
      <c r="Y901" s="194"/>
      <c r="Z901" s="194"/>
      <c r="AA901" s="194"/>
      <c r="AB901" s="194"/>
      <c r="AC901" s="194"/>
      <c r="AD901" s="194"/>
      <c r="AE901" s="194"/>
      <c r="AF901" s="194"/>
      <c r="AG901" s="194"/>
      <c r="AH901" s="194"/>
      <c r="AI901" s="194"/>
      <c r="AJ901" s="194"/>
    </row>
    <row r="902" spans="1:36" ht="15.5" x14ac:dyDescent="0.35">
      <c r="A902" s="194"/>
      <c r="B902" s="194"/>
      <c r="C902" s="194"/>
      <c r="D902" s="194"/>
      <c r="E902" s="194"/>
      <c r="F902" s="194"/>
      <c r="G902" s="194"/>
      <c r="H902" s="194"/>
      <c r="I902" s="194"/>
      <c r="J902" s="194"/>
      <c r="K902" s="194"/>
      <c r="L902" s="194"/>
      <c r="M902" s="194"/>
      <c r="N902" s="194"/>
      <c r="O902" s="194"/>
      <c r="P902" s="194"/>
      <c r="Q902" s="194"/>
      <c r="R902" s="194"/>
      <c r="S902" s="194"/>
      <c r="T902" s="194"/>
      <c r="U902" s="194"/>
      <c r="V902" s="194"/>
      <c r="W902" s="194"/>
      <c r="X902" s="194"/>
      <c r="Y902" s="194"/>
      <c r="Z902" s="194"/>
      <c r="AA902" s="194"/>
      <c r="AB902" s="194"/>
      <c r="AC902" s="194"/>
      <c r="AD902" s="194"/>
      <c r="AE902" s="194"/>
      <c r="AF902" s="194"/>
      <c r="AG902" s="194"/>
      <c r="AH902" s="194"/>
      <c r="AI902" s="194"/>
      <c r="AJ902" s="194"/>
    </row>
    <row r="903" spans="1:36" ht="15.5" x14ac:dyDescent="0.35">
      <c r="A903" s="194"/>
      <c r="B903" s="194"/>
      <c r="C903" s="194"/>
      <c r="D903" s="194"/>
      <c r="E903" s="194"/>
      <c r="F903" s="194"/>
      <c r="G903" s="194"/>
      <c r="H903" s="194"/>
      <c r="I903" s="194"/>
      <c r="J903" s="194"/>
      <c r="K903" s="194"/>
      <c r="L903" s="194"/>
      <c r="M903" s="194"/>
      <c r="N903" s="194"/>
      <c r="O903" s="194"/>
      <c r="P903" s="194"/>
      <c r="Q903" s="194"/>
      <c r="R903" s="194"/>
      <c r="S903" s="194"/>
      <c r="T903" s="194"/>
      <c r="U903" s="194"/>
      <c r="V903" s="194"/>
      <c r="W903" s="194"/>
      <c r="X903" s="194"/>
      <c r="Y903" s="194"/>
      <c r="Z903" s="194"/>
      <c r="AA903" s="194"/>
      <c r="AB903" s="194"/>
      <c r="AC903" s="194"/>
      <c r="AD903" s="194"/>
      <c r="AE903" s="194"/>
      <c r="AF903" s="194"/>
      <c r="AG903" s="194"/>
      <c r="AH903" s="194"/>
      <c r="AI903" s="194"/>
      <c r="AJ903" s="194"/>
    </row>
    <row r="904" spans="1:36" ht="15.5" x14ac:dyDescent="0.35">
      <c r="A904" s="194"/>
      <c r="B904" s="194"/>
      <c r="C904" s="194"/>
      <c r="D904" s="194"/>
      <c r="E904" s="194"/>
      <c r="F904" s="194"/>
      <c r="G904" s="194"/>
      <c r="H904" s="194"/>
      <c r="I904" s="194"/>
      <c r="J904" s="194"/>
      <c r="K904" s="194"/>
      <c r="L904" s="194"/>
      <c r="M904" s="194"/>
      <c r="N904" s="194"/>
      <c r="O904" s="194"/>
      <c r="P904" s="194"/>
      <c r="Q904" s="194"/>
      <c r="R904" s="194"/>
      <c r="S904" s="194"/>
      <c r="T904" s="194"/>
      <c r="U904" s="194"/>
      <c r="V904" s="194"/>
      <c r="W904" s="194"/>
      <c r="X904" s="194"/>
      <c r="Y904" s="194"/>
      <c r="Z904" s="194"/>
      <c r="AA904" s="194"/>
      <c r="AB904" s="194"/>
      <c r="AC904" s="194"/>
      <c r="AD904" s="194"/>
      <c r="AE904" s="194"/>
      <c r="AF904" s="194"/>
      <c r="AG904" s="194"/>
      <c r="AH904" s="194"/>
      <c r="AI904" s="194"/>
      <c r="AJ904" s="194"/>
    </row>
    <row r="905" spans="1:36" ht="15.5" x14ac:dyDescent="0.35">
      <c r="A905" s="194"/>
      <c r="B905" s="194"/>
      <c r="C905" s="194"/>
      <c r="D905" s="194"/>
      <c r="E905" s="194"/>
      <c r="F905" s="194"/>
      <c r="G905" s="194"/>
      <c r="H905" s="194"/>
      <c r="I905" s="194"/>
      <c r="J905" s="194"/>
      <c r="K905" s="194"/>
      <c r="L905" s="194"/>
      <c r="M905" s="194"/>
      <c r="N905" s="194"/>
      <c r="O905" s="194"/>
      <c r="P905" s="194"/>
      <c r="Q905" s="194"/>
      <c r="R905" s="194"/>
      <c r="S905" s="194"/>
      <c r="T905" s="194"/>
      <c r="U905" s="194"/>
      <c r="V905" s="194"/>
      <c r="W905" s="194"/>
      <c r="X905" s="194"/>
      <c r="Y905" s="194"/>
      <c r="Z905" s="194"/>
      <c r="AA905" s="194"/>
      <c r="AB905" s="194"/>
      <c r="AC905" s="194"/>
      <c r="AD905" s="194"/>
      <c r="AE905" s="194"/>
      <c r="AF905" s="194"/>
      <c r="AG905" s="194"/>
      <c r="AH905" s="194"/>
      <c r="AI905" s="194"/>
      <c r="AJ905" s="194"/>
    </row>
    <row r="906" spans="1:36" ht="15.5" x14ac:dyDescent="0.35">
      <c r="A906" s="194"/>
      <c r="B906" s="194"/>
      <c r="C906" s="194"/>
      <c r="D906" s="194"/>
      <c r="E906" s="194"/>
      <c r="F906" s="194"/>
      <c r="G906" s="194"/>
      <c r="H906" s="194"/>
      <c r="I906" s="194"/>
      <c r="J906" s="194"/>
      <c r="K906" s="194"/>
      <c r="L906" s="194"/>
      <c r="M906" s="194"/>
      <c r="N906" s="194"/>
      <c r="O906" s="194"/>
      <c r="P906" s="194"/>
      <c r="Q906" s="194"/>
      <c r="R906" s="194"/>
      <c r="S906" s="194"/>
      <c r="T906" s="194"/>
      <c r="U906" s="194"/>
      <c r="V906" s="194"/>
      <c r="W906" s="194"/>
      <c r="X906" s="194"/>
      <c r="Y906" s="194"/>
      <c r="Z906" s="194"/>
      <c r="AA906" s="194"/>
      <c r="AB906" s="194"/>
      <c r="AC906" s="194"/>
      <c r="AD906" s="194"/>
      <c r="AE906" s="194"/>
      <c r="AF906" s="194"/>
      <c r="AG906" s="194"/>
      <c r="AH906" s="194"/>
      <c r="AI906" s="194"/>
      <c r="AJ906" s="194"/>
    </row>
    <row r="907" spans="1:36" ht="15.5" x14ac:dyDescent="0.35">
      <c r="A907" s="194"/>
      <c r="B907" s="194"/>
      <c r="C907" s="194"/>
      <c r="D907" s="194"/>
      <c r="E907" s="194"/>
      <c r="F907" s="194"/>
      <c r="G907" s="194"/>
      <c r="H907" s="194"/>
      <c r="I907" s="194"/>
      <c r="J907" s="194"/>
      <c r="K907" s="194"/>
      <c r="L907" s="194"/>
      <c r="M907" s="194"/>
      <c r="N907" s="194"/>
      <c r="O907" s="194"/>
      <c r="P907" s="194"/>
      <c r="Q907" s="194"/>
      <c r="R907" s="194"/>
      <c r="S907" s="194"/>
      <c r="T907" s="194"/>
      <c r="U907" s="194"/>
      <c r="V907" s="194"/>
      <c r="W907" s="194"/>
      <c r="X907" s="194"/>
      <c r="Y907" s="194"/>
      <c r="Z907" s="194"/>
      <c r="AA907" s="194"/>
      <c r="AB907" s="194"/>
      <c r="AC907" s="194"/>
      <c r="AD907" s="194"/>
      <c r="AE907" s="194"/>
      <c r="AF907" s="194"/>
      <c r="AG907" s="194"/>
      <c r="AH907" s="194"/>
      <c r="AI907" s="194"/>
      <c r="AJ907" s="194"/>
    </row>
    <row r="908" spans="1:36" ht="15.5" x14ac:dyDescent="0.35">
      <c r="A908" s="194"/>
      <c r="B908" s="194"/>
      <c r="C908" s="194"/>
      <c r="D908" s="194"/>
      <c r="E908" s="194"/>
      <c r="F908" s="194"/>
      <c r="G908" s="194"/>
      <c r="H908" s="194"/>
      <c r="I908" s="194"/>
      <c r="J908" s="194"/>
      <c r="K908" s="194"/>
      <c r="L908" s="194"/>
      <c r="M908" s="194"/>
      <c r="N908" s="194"/>
      <c r="O908" s="194"/>
      <c r="P908" s="194"/>
      <c r="Q908" s="194"/>
      <c r="R908" s="194"/>
      <c r="S908" s="194"/>
      <c r="T908" s="194"/>
      <c r="U908" s="194"/>
      <c r="V908" s="194"/>
      <c r="W908" s="194"/>
      <c r="X908" s="194"/>
      <c r="Y908" s="194"/>
      <c r="Z908" s="194"/>
      <c r="AA908" s="194"/>
      <c r="AB908" s="194"/>
      <c r="AC908" s="194"/>
      <c r="AD908" s="194"/>
      <c r="AE908" s="194"/>
      <c r="AF908" s="194"/>
      <c r="AG908" s="194"/>
      <c r="AH908" s="194"/>
      <c r="AI908" s="194"/>
      <c r="AJ908" s="194"/>
    </row>
    <row r="909" spans="1:36" ht="15.5" x14ac:dyDescent="0.35">
      <c r="A909" s="194"/>
      <c r="B909" s="194"/>
      <c r="C909" s="194"/>
      <c r="D909" s="194"/>
      <c r="E909" s="194"/>
      <c r="F909" s="194"/>
      <c r="G909" s="194"/>
      <c r="H909" s="194"/>
      <c r="I909" s="194"/>
      <c r="J909" s="194"/>
      <c r="K909" s="194"/>
      <c r="L909" s="194"/>
      <c r="M909" s="194"/>
      <c r="N909" s="194"/>
      <c r="O909" s="194"/>
      <c r="P909" s="194"/>
      <c r="Q909" s="194"/>
      <c r="R909" s="194"/>
      <c r="S909" s="194"/>
      <c r="T909" s="194"/>
      <c r="U909" s="194"/>
      <c r="V909" s="194"/>
      <c r="W909" s="194"/>
      <c r="X909" s="194"/>
      <c r="Y909" s="194"/>
      <c r="Z909" s="194"/>
      <c r="AA909" s="194"/>
      <c r="AB909" s="194"/>
      <c r="AC909" s="194"/>
      <c r="AD909" s="194"/>
      <c r="AE909" s="194"/>
      <c r="AF909" s="194"/>
      <c r="AG909" s="194"/>
      <c r="AH909" s="194"/>
      <c r="AI909" s="194"/>
      <c r="AJ909" s="194"/>
    </row>
    <row r="910" spans="1:36" ht="15.5" x14ac:dyDescent="0.35">
      <c r="A910" s="194"/>
      <c r="B910" s="194"/>
      <c r="C910" s="194"/>
      <c r="D910" s="194"/>
      <c r="E910" s="194"/>
      <c r="F910" s="194"/>
      <c r="G910" s="194"/>
      <c r="H910" s="194"/>
      <c r="I910" s="194"/>
      <c r="J910" s="194"/>
      <c r="K910" s="194"/>
      <c r="L910" s="194"/>
      <c r="M910" s="194"/>
      <c r="N910" s="194"/>
      <c r="O910" s="194"/>
      <c r="P910" s="194"/>
      <c r="Q910" s="194"/>
      <c r="R910" s="194"/>
      <c r="S910" s="194"/>
      <c r="T910" s="194"/>
      <c r="U910" s="194"/>
      <c r="V910" s="194"/>
      <c r="W910" s="194"/>
      <c r="X910" s="194"/>
      <c r="Y910" s="194"/>
      <c r="Z910" s="194"/>
      <c r="AA910" s="194"/>
      <c r="AB910" s="194"/>
      <c r="AC910" s="194"/>
      <c r="AD910" s="194"/>
      <c r="AE910" s="194"/>
      <c r="AF910" s="194"/>
      <c r="AG910" s="194"/>
      <c r="AH910" s="194"/>
      <c r="AI910" s="194"/>
      <c r="AJ910" s="194"/>
    </row>
    <row r="911" spans="1:36" ht="15.5" x14ac:dyDescent="0.35">
      <c r="A911" s="194"/>
      <c r="B911" s="194"/>
      <c r="C911" s="194"/>
      <c r="D911" s="194"/>
      <c r="E911" s="194"/>
      <c r="F911" s="194"/>
      <c r="G911" s="194"/>
      <c r="H911" s="194"/>
      <c r="I911" s="194"/>
      <c r="J911" s="194"/>
      <c r="K911" s="194"/>
      <c r="L911" s="194"/>
      <c r="M911" s="194"/>
      <c r="N911" s="194"/>
      <c r="O911" s="194"/>
      <c r="P911" s="194"/>
      <c r="Q911" s="194"/>
      <c r="R911" s="194"/>
      <c r="S911" s="194"/>
      <c r="T911" s="194"/>
      <c r="U911" s="194"/>
      <c r="V911" s="194"/>
      <c r="W911" s="194"/>
      <c r="X911" s="194"/>
      <c r="Y911" s="194"/>
      <c r="Z911" s="194"/>
      <c r="AA911" s="194"/>
      <c r="AB911" s="194"/>
      <c r="AC911" s="194"/>
      <c r="AD911" s="194"/>
      <c r="AE911" s="194"/>
      <c r="AF911" s="194"/>
      <c r="AG911" s="194"/>
      <c r="AH911" s="194"/>
      <c r="AI911" s="194"/>
      <c r="AJ911" s="194"/>
    </row>
    <row r="912" spans="1:36" ht="15.5" x14ac:dyDescent="0.35">
      <c r="A912" s="194"/>
      <c r="B912" s="194"/>
      <c r="C912" s="194"/>
      <c r="D912" s="194"/>
      <c r="E912" s="194"/>
      <c r="F912" s="194"/>
      <c r="G912" s="194"/>
      <c r="H912" s="194"/>
      <c r="I912" s="194"/>
      <c r="J912" s="194"/>
      <c r="K912" s="194"/>
      <c r="L912" s="194"/>
      <c r="M912" s="194"/>
      <c r="N912" s="194"/>
      <c r="O912" s="194"/>
      <c r="P912" s="194"/>
      <c r="Q912" s="194"/>
      <c r="R912" s="194"/>
      <c r="S912" s="194"/>
      <c r="T912" s="194"/>
      <c r="U912" s="194"/>
      <c r="V912" s="194"/>
      <c r="W912" s="194"/>
      <c r="X912" s="194"/>
      <c r="Y912" s="194"/>
      <c r="Z912" s="194"/>
      <c r="AA912" s="194"/>
      <c r="AB912" s="194"/>
      <c r="AC912" s="194"/>
      <c r="AD912" s="194"/>
      <c r="AE912" s="194"/>
      <c r="AF912" s="194"/>
      <c r="AG912" s="194"/>
      <c r="AH912" s="194"/>
      <c r="AI912" s="194"/>
      <c r="AJ912" s="194"/>
    </row>
    <row r="913" spans="1:36" ht="15.5" x14ac:dyDescent="0.35">
      <c r="A913" s="194"/>
      <c r="B913" s="194"/>
      <c r="C913" s="194"/>
      <c r="D913" s="194"/>
      <c r="E913" s="194"/>
      <c r="F913" s="194"/>
      <c r="G913" s="194"/>
      <c r="H913" s="194"/>
      <c r="I913" s="194"/>
      <c r="J913" s="194"/>
      <c r="K913" s="194"/>
      <c r="L913" s="194"/>
      <c r="M913" s="194"/>
      <c r="N913" s="194"/>
      <c r="O913" s="194"/>
      <c r="P913" s="194"/>
      <c r="Q913" s="194"/>
      <c r="R913" s="194"/>
      <c r="S913" s="194"/>
      <c r="T913" s="194"/>
      <c r="U913" s="194"/>
      <c r="V913" s="194"/>
      <c r="W913" s="194"/>
      <c r="X913" s="194"/>
      <c r="Y913" s="194"/>
      <c r="Z913" s="194"/>
      <c r="AA913" s="194"/>
      <c r="AB913" s="194"/>
      <c r="AC913" s="194"/>
      <c r="AD913" s="194"/>
      <c r="AE913" s="194"/>
      <c r="AF913" s="194"/>
      <c r="AG913" s="194"/>
      <c r="AH913" s="194"/>
      <c r="AI913" s="194"/>
      <c r="AJ913" s="194"/>
    </row>
    <row r="914" spans="1:36" ht="15.5" x14ac:dyDescent="0.35">
      <c r="A914" s="194"/>
      <c r="B914" s="194"/>
      <c r="C914" s="194"/>
      <c r="D914" s="194"/>
      <c r="E914" s="194"/>
      <c r="F914" s="194"/>
      <c r="G914" s="194"/>
      <c r="H914" s="194"/>
      <c r="I914" s="194"/>
      <c r="J914" s="194"/>
      <c r="K914" s="194"/>
      <c r="L914" s="194"/>
      <c r="M914" s="194"/>
      <c r="N914" s="194"/>
      <c r="O914" s="194"/>
      <c r="P914" s="194"/>
      <c r="Q914" s="194"/>
      <c r="R914" s="194"/>
      <c r="S914" s="194"/>
      <c r="T914" s="194"/>
      <c r="U914" s="194"/>
      <c r="V914" s="194"/>
      <c r="W914" s="194"/>
      <c r="X914" s="194"/>
      <c r="Y914" s="194"/>
      <c r="Z914" s="194"/>
      <c r="AA914" s="194"/>
      <c r="AB914" s="194"/>
      <c r="AC914" s="194"/>
      <c r="AD914" s="194"/>
      <c r="AE914" s="194"/>
      <c r="AF914" s="194"/>
      <c r="AG914" s="194"/>
      <c r="AH914" s="194"/>
      <c r="AI914" s="194"/>
      <c r="AJ914" s="194"/>
    </row>
    <row r="915" spans="1:36" ht="15.5" x14ac:dyDescent="0.35">
      <c r="A915" s="194"/>
      <c r="B915" s="194"/>
      <c r="C915" s="194"/>
      <c r="D915" s="194"/>
      <c r="E915" s="194"/>
      <c r="F915" s="194"/>
      <c r="G915" s="194"/>
      <c r="H915" s="194"/>
      <c r="I915" s="194"/>
      <c r="J915" s="194"/>
      <c r="K915" s="194"/>
      <c r="L915" s="194"/>
      <c r="M915" s="194"/>
      <c r="N915" s="194"/>
      <c r="O915" s="194"/>
      <c r="P915" s="194"/>
      <c r="Q915" s="194"/>
      <c r="R915" s="194"/>
      <c r="S915" s="194"/>
      <c r="T915" s="194"/>
      <c r="U915" s="194"/>
      <c r="V915" s="194"/>
      <c r="W915" s="194"/>
      <c r="X915" s="194"/>
      <c r="Y915" s="194"/>
      <c r="Z915" s="194"/>
      <c r="AA915" s="194"/>
      <c r="AB915" s="194"/>
      <c r="AC915" s="194"/>
      <c r="AD915" s="194"/>
      <c r="AE915" s="194"/>
      <c r="AF915" s="194"/>
      <c r="AG915" s="194"/>
      <c r="AH915" s="194"/>
      <c r="AI915" s="194"/>
      <c r="AJ915" s="194"/>
    </row>
    <row r="916" spans="1:36" ht="15.5" x14ac:dyDescent="0.35">
      <c r="A916" s="194"/>
      <c r="B916" s="194"/>
      <c r="C916" s="194"/>
      <c r="D916" s="194"/>
      <c r="E916" s="194"/>
      <c r="F916" s="194"/>
      <c r="G916" s="194"/>
      <c r="H916" s="194"/>
      <c r="I916" s="194"/>
      <c r="J916" s="194"/>
      <c r="K916" s="194"/>
      <c r="L916" s="194"/>
      <c r="M916" s="194"/>
      <c r="N916" s="194"/>
      <c r="O916" s="194"/>
      <c r="P916" s="194"/>
      <c r="Q916" s="194"/>
      <c r="R916" s="194"/>
      <c r="S916" s="194"/>
      <c r="T916" s="194"/>
      <c r="U916" s="194"/>
      <c r="V916" s="194"/>
      <c r="W916" s="194"/>
      <c r="X916" s="194"/>
      <c r="Y916" s="194"/>
      <c r="Z916" s="194"/>
      <c r="AA916" s="194"/>
      <c r="AB916" s="194"/>
      <c r="AC916" s="194"/>
      <c r="AD916" s="194"/>
      <c r="AE916" s="194"/>
      <c r="AF916" s="194"/>
      <c r="AG916" s="194"/>
      <c r="AH916" s="194"/>
      <c r="AI916" s="194"/>
      <c r="AJ916" s="194"/>
    </row>
    <row r="917" spans="1:36" ht="15.5" x14ac:dyDescent="0.35">
      <c r="A917" s="194"/>
      <c r="B917" s="194"/>
      <c r="C917" s="194"/>
      <c r="D917" s="194"/>
      <c r="E917" s="194"/>
      <c r="F917" s="194"/>
      <c r="G917" s="194"/>
      <c r="H917" s="194"/>
      <c r="I917" s="194"/>
      <c r="J917" s="194"/>
      <c r="K917" s="194"/>
      <c r="L917" s="194"/>
      <c r="M917" s="194"/>
      <c r="N917" s="194"/>
      <c r="O917" s="194"/>
      <c r="P917" s="194"/>
      <c r="Q917" s="194"/>
      <c r="R917" s="194"/>
      <c r="S917" s="194"/>
      <c r="T917" s="194"/>
      <c r="U917" s="194"/>
      <c r="V917" s="194"/>
      <c r="W917" s="194"/>
      <c r="X917" s="194"/>
      <c r="Y917" s="194"/>
      <c r="Z917" s="194"/>
      <c r="AA917" s="194"/>
      <c r="AB917" s="194"/>
      <c r="AC917" s="194"/>
      <c r="AD917" s="194"/>
      <c r="AE917" s="194"/>
      <c r="AF917" s="194"/>
      <c r="AG917" s="194"/>
      <c r="AH917" s="194"/>
      <c r="AI917" s="194"/>
      <c r="AJ917" s="194"/>
    </row>
    <row r="918" spans="1:36" ht="15.5" x14ac:dyDescent="0.35">
      <c r="A918" s="194"/>
      <c r="B918" s="194"/>
      <c r="C918" s="194"/>
      <c r="D918" s="194"/>
      <c r="E918" s="194"/>
      <c r="F918" s="194"/>
      <c r="G918" s="194"/>
      <c r="H918" s="194"/>
      <c r="I918" s="194"/>
      <c r="J918" s="194"/>
      <c r="K918" s="194"/>
      <c r="L918" s="194"/>
      <c r="M918" s="194"/>
      <c r="N918" s="194"/>
      <c r="O918" s="194"/>
      <c r="P918" s="194"/>
      <c r="Q918" s="194"/>
      <c r="R918" s="194"/>
      <c r="S918" s="194"/>
      <c r="T918" s="194"/>
      <c r="U918" s="194"/>
      <c r="V918" s="194"/>
      <c r="W918" s="194"/>
      <c r="X918" s="194"/>
      <c r="Y918" s="194"/>
      <c r="Z918" s="194"/>
      <c r="AA918" s="194"/>
      <c r="AB918" s="194"/>
      <c r="AC918" s="194"/>
      <c r="AD918" s="194"/>
      <c r="AE918" s="194"/>
      <c r="AF918" s="194"/>
      <c r="AG918" s="194"/>
      <c r="AH918" s="194"/>
      <c r="AI918" s="194"/>
      <c r="AJ918" s="194"/>
    </row>
    <row r="919" spans="1:36" ht="15.5" x14ac:dyDescent="0.35">
      <c r="A919" s="194"/>
      <c r="B919" s="194"/>
      <c r="C919" s="194"/>
      <c r="D919" s="194"/>
      <c r="E919" s="194"/>
      <c r="F919" s="194"/>
      <c r="G919" s="194"/>
      <c r="H919" s="194"/>
      <c r="I919" s="194"/>
      <c r="J919" s="194"/>
      <c r="K919" s="194"/>
      <c r="L919" s="194"/>
      <c r="M919" s="194"/>
      <c r="N919" s="194"/>
      <c r="O919" s="194"/>
      <c r="P919" s="194"/>
      <c r="Q919" s="194"/>
      <c r="R919" s="194"/>
      <c r="S919" s="194"/>
      <c r="T919" s="194"/>
      <c r="U919" s="194"/>
      <c r="V919" s="194"/>
      <c r="W919" s="194"/>
      <c r="X919" s="194"/>
      <c r="Y919" s="194"/>
      <c r="Z919" s="194"/>
      <c r="AA919" s="194"/>
      <c r="AB919" s="194"/>
      <c r="AC919" s="194"/>
      <c r="AD919" s="194"/>
      <c r="AE919" s="194"/>
      <c r="AF919" s="194"/>
      <c r="AG919" s="194"/>
      <c r="AH919" s="194"/>
      <c r="AI919" s="194"/>
      <c r="AJ919" s="194"/>
    </row>
    <row r="920" spans="1:36" ht="15.5" x14ac:dyDescent="0.35">
      <c r="A920" s="194"/>
      <c r="B920" s="194"/>
      <c r="C920" s="194"/>
      <c r="D920" s="194"/>
      <c r="E920" s="194"/>
      <c r="F920" s="194"/>
      <c r="G920" s="194"/>
      <c r="H920" s="194"/>
      <c r="I920" s="194"/>
      <c r="J920" s="194"/>
      <c r="K920" s="194"/>
      <c r="L920" s="194"/>
      <c r="M920" s="194"/>
      <c r="N920" s="194"/>
      <c r="O920" s="194"/>
      <c r="P920" s="194"/>
      <c r="Q920" s="194"/>
      <c r="R920" s="194"/>
      <c r="S920" s="194"/>
      <c r="T920" s="194"/>
      <c r="U920" s="194"/>
      <c r="V920" s="194"/>
      <c r="W920" s="194"/>
      <c r="X920" s="194"/>
      <c r="Y920" s="194"/>
      <c r="Z920" s="194"/>
      <c r="AA920" s="194"/>
      <c r="AB920" s="194"/>
      <c r="AC920" s="194"/>
      <c r="AD920" s="194"/>
      <c r="AE920" s="194"/>
      <c r="AF920" s="194"/>
      <c r="AG920" s="194"/>
      <c r="AH920" s="194"/>
      <c r="AI920" s="194"/>
      <c r="AJ920" s="194"/>
    </row>
    <row r="921" spans="1:36" ht="15.5" x14ac:dyDescent="0.35">
      <c r="A921" s="194"/>
      <c r="B921" s="194"/>
      <c r="C921" s="194"/>
      <c r="D921" s="194"/>
      <c r="E921" s="194"/>
      <c r="F921" s="194"/>
      <c r="G921" s="194"/>
      <c r="H921" s="194"/>
      <c r="I921" s="194"/>
      <c r="J921" s="194"/>
      <c r="K921" s="194"/>
      <c r="L921" s="194"/>
      <c r="M921" s="194"/>
      <c r="N921" s="194"/>
      <c r="O921" s="194"/>
      <c r="P921" s="194"/>
      <c r="Q921" s="194"/>
      <c r="R921" s="194"/>
      <c r="S921" s="194"/>
      <c r="T921" s="194"/>
      <c r="U921" s="194"/>
      <c r="V921" s="194"/>
      <c r="W921" s="194"/>
      <c r="X921" s="194"/>
      <c r="Y921" s="194"/>
      <c r="Z921" s="194"/>
      <c r="AA921" s="194"/>
      <c r="AB921" s="194"/>
      <c r="AC921" s="194"/>
      <c r="AD921" s="194"/>
      <c r="AE921" s="194"/>
      <c r="AF921" s="194"/>
      <c r="AG921" s="194"/>
      <c r="AH921" s="194"/>
      <c r="AI921" s="194"/>
      <c r="AJ921" s="194"/>
    </row>
    <row r="922" spans="1:36" ht="15.5" x14ac:dyDescent="0.35">
      <c r="A922" s="194"/>
      <c r="B922" s="194"/>
      <c r="C922" s="194"/>
      <c r="D922" s="194"/>
      <c r="E922" s="194"/>
      <c r="F922" s="194"/>
      <c r="G922" s="194"/>
      <c r="H922" s="194"/>
      <c r="I922" s="194"/>
      <c r="J922" s="194"/>
      <c r="K922" s="194"/>
      <c r="L922" s="194"/>
      <c r="M922" s="194"/>
      <c r="N922" s="194"/>
      <c r="O922" s="194"/>
      <c r="P922" s="194"/>
      <c r="Q922" s="194"/>
      <c r="R922" s="194"/>
      <c r="S922" s="194"/>
      <c r="T922" s="194"/>
      <c r="U922" s="194"/>
      <c r="V922" s="194"/>
      <c r="W922" s="194"/>
      <c r="X922" s="194"/>
      <c r="Y922" s="194"/>
      <c r="Z922" s="194"/>
      <c r="AA922" s="194"/>
      <c r="AB922" s="194"/>
      <c r="AC922" s="194"/>
      <c r="AD922" s="194"/>
      <c r="AE922" s="194"/>
      <c r="AF922" s="194"/>
      <c r="AG922" s="194"/>
      <c r="AH922" s="194"/>
      <c r="AI922" s="194"/>
      <c r="AJ922" s="194"/>
    </row>
    <row r="923" spans="1:36" ht="15.5" x14ac:dyDescent="0.35">
      <c r="A923" s="194"/>
      <c r="B923" s="194"/>
      <c r="C923" s="194"/>
      <c r="D923" s="194"/>
      <c r="E923" s="194"/>
      <c r="F923" s="194"/>
      <c r="G923" s="194"/>
      <c r="H923" s="194"/>
      <c r="I923" s="194"/>
      <c r="J923" s="194"/>
      <c r="K923" s="194"/>
      <c r="L923" s="194"/>
      <c r="M923" s="194"/>
      <c r="N923" s="194"/>
      <c r="O923" s="194"/>
      <c r="P923" s="194"/>
      <c r="Q923" s="194"/>
      <c r="R923" s="194"/>
      <c r="S923" s="194"/>
      <c r="T923" s="194"/>
      <c r="U923" s="194"/>
      <c r="V923" s="194"/>
      <c r="W923" s="194"/>
      <c r="X923" s="194"/>
      <c r="Y923" s="194"/>
      <c r="Z923" s="194"/>
      <c r="AA923" s="194"/>
      <c r="AB923" s="194"/>
      <c r="AC923" s="194"/>
      <c r="AD923" s="194"/>
      <c r="AE923" s="194"/>
      <c r="AF923" s="194"/>
      <c r="AG923" s="194"/>
      <c r="AH923" s="194"/>
      <c r="AI923" s="194"/>
      <c r="AJ923" s="194"/>
    </row>
    <row r="924" spans="1:36" ht="15.5" x14ac:dyDescent="0.35">
      <c r="A924" s="194"/>
      <c r="B924" s="194"/>
      <c r="C924" s="194"/>
      <c r="D924" s="194"/>
      <c r="E924" s="194"/>
      <c r="F924" s="194"/>
      <c r="G924" s="194"/>
      <c r="H924" s="194"/>
      <c r="I924" s="194"/>
      <c r="J924" s="194"/>
      <c r="K924" s="194"/>
      <c r="L924" s="194"/>
      <c r="M924" s="194"/>
      <c r="N924" s="194"/>
      <c r="O924" s="194"/>
      <c r="P924" s="194"/>
      <c r="Q924" s="194"/>
      <c r="R924" s="194"/>
      <c r="S924" s="194"/>
      <c r="T924" s="194"/>
      <c r="U924" s="194"/>
      <c r="V924" s="194"/>
      <c r="W924" s="194"/>
      <c r="X924" s="194"/>
      <c r="Y924" s="194"/>
      <c r="Z924" s="194"/>
      <c r="AA924" s="194"/>
      <c r="AB924" s="194"/>
      <c r="AC924" s="194"/>
      <c r="AD924" s="194"/>
      <c r="AE924" s="194"/>
      <c r="AF924" s="194"/>
      <c r="AG924" s="194"/>
      <c r="AH924" s="194"/>
      <c r="AI924" s="194"/>
      <c r="AJ924" s="194"/>
    </row>
    <row r="925" spans="1:36" ht="15.5" x14ac:dyDescent="0.35">
      <c r="A925" s="194"/>
      <c r="B925" s="194"/>
      <c r="C925" s="194"/>
      <c r="D925" s="194"/>
      <c r="E925" s="194"/>
      <c r="F925" s="194"/>
      <c r="G925" s="194"/>
      <c r="H925" s="194"/>
      <c r="I925" s="194"/>
      <c r="J925" s="194"/>
      <c r="K925" s="194"/>
      <c r="L925" s="194"/>
      <c r="M925" s="194"/>
      <c r="N925" s="194"/>
      <c r="O925" s="194"/>
      <c r="P925" s="194"/>
      <c r="Q925" s="194"/>
      <c r="R925" s="194"/>
      <c r="S925" s="194"/>
      <c r="T925" s="194"/>
      <c r="U925" s="194"/>
      <c r="V925" s="194"/>
      <c r="W925" s="194"/>
      <c r="X925" s="194"/>
      <c r="Y925" s="194"/>
      <c r="Z925" s="194"/>
      <c r="AA925" s="194"/>
      <c r="AB925" s="194"/>
      <c r="AC925" s="194"/>
      <c r="AD925" s="194"/>
      <c r="AE925" s="194"/>
      <c r="AF925" s="194"/>
      <c r="AG925" s="194"/>
      <c r="AH925" s="194"/>
      <c r="AI925" s="194"/>
      <c r="AJ925" s="194"/>
    </row>
    <row r="926" spans="1:36" ht="15.5" x14ac:dyDescent="0.35">
      <c r="A926" s="194"/>
      <c r="B926" s="194"/>
      <c r="C926" s="194"/>
      <c r="D926" s="194"/>
      <c r="E926" s="194"/>
      <c r="F926" s="194"/>
      <c r="G926" s="194"/>
      <c r="H926" s="194"/>
      <c r="I926" s="194"/>
      <c r="J926" s="194"/>
      <c r="K926" s="194"/>
      <c r="L926" s="194"/>
      <c r="M926" s="194"/>
      <c r="N926" s="194"/>
      <c r="O926" s="194"/>
      <c r="P926" s="194"/>
      <c r="Q926" s="194"/>
      <c r="R926" s="194"/>
      <c r="S926" s="194"/>
      <c r="T926" s="194"/>
      <c r="U926" s="194"/>
      <c r="V926" s="194"/>
      <c r="W926" s="194"/>
      <c r="X926" s="194"/>
      <c r="Y926" s="194"/>
      <c r="Z926" s="194"/>
      <c r="AA926" s="194"/>
      <c r="AB926" s="194"/>
      <c r="AC926" s="194"/>
      <c r="AD926" s="194"/>
      <c r="AE926" s="194"/>
      <c r="AF926" s="194"/>
      <c r="AG926" s="194"/>
      <c r="AH926" s="194"/>
      <c r="AI926" s="194"/>
      <c r="AJ926" s="194"/>
    </row>
    <row r="927" spans="1:36" ht="15.5" x14ac:dyDescent="0.35">
      <c r="A927" s="194"/>
      <c r="B927" s="194"/>
      <c r="C927" s="194"/>
      <c r="D927" s="194"/>
      <c r="E927" s="194"/>
      <c r="F927" s="194"/>
      <c r="G927" s="194"/>
      <c r="H927" s="194"/>
      <c r="I927" s="194"/>
      <c r="J927" s="194"/>
      <c r="K927" s="194"/>
      <c r="L927" s="194"/>
      <c r="M927" s="194"/>
      <c r="N927" s="194"/>
      <c r="O927" s="194"/>
      <c r="P927" s="194"/>
      <c r="Q927" s="194"/>
      <c r="R927" s="194"/>
      <c r="S927" s="194"/>
      <c r="T927" s="194"/>
      <c r="U927" s="194"/>
      <c r="V927" s="194"/>
      <c r="W927" s="194"/>
      <c r="X927" s="194"/>
      <c r="Y927" s="194"/>
      <c r="Z927" s="194"/>
      <c r="AA927" s="194"/>
      <c r="AB927" s="194"/>
      <c r="AC927" s="194"/>
      <c r="AD927" s="194"/>
      <c r="AE927" s="194"/>
      <c r="AF927" s="194"/>
      <c r="AG927" s="194"/>
      <c r="AH927" s="194"/>
      <c r="AI927" s="194"/>
      <c r="AJ927" s="194"/>
    </row>
    <row r="928" spans="1:36" ht="15.5" x14ac:dyDescent="0.35">
      <c r="A928" s="194"/>
      <c r="B928" s="194"/>
      <c r="C928" s="194"/>
      <c r="D928" s="194"/>
      <c r="E928" s="194"/>
      <c r="F928" s="194"/>
      <c r="G928" s="194"/>
      <c r="H928" s="194"/>
      <c r="I928" s="194"/>
      <c r="J928" s="194"/>
      <c r="K928" s="194"/>
      <c r="L928" s="194"/>
      <c r="M928" s="194"/>
      <c r="N928" s="194"/>
      <c r="O928" s="194"/>
      <c r="P928" s="194"/>
      <c r="Q928" s="194"/>
      <c r="R928" s="194"/>
      <c r="S928" s="194"/>
      <c r="T928" s="194"/>
      <c r="U928" s="194"/>
      <c r="V928" s="194"/>
      <c r="W928" s="194"/>
      <c r="X928" s="194"/>
      <c r="Y928" s="194"/>
      <c r="Z928" s="194"/>
      <c r="AA928" s="194"/>
      <c r="AB928" s="194"/>
      <c r="AC928" s="194"/>
      <c r="AD928" s="194"/>
      <c r="AE928" s="194"/>
      <c r="AF928" s="194"/>
      <c r="AG928" s="194"/>
      <c r="AH928" s="194"/>
      <c r="AI928" s="194"/>
      <c r="AJ928" s="194"/>
    </row>
    <row r="929" spans="1:36" ht="15.5" x14ac:dyDescent="0.35">
      <c r="A929" s="194"/>
      <c r="B929" s="194"/>
      <c r="C929" s="194"/>
      <c r="D929" s="194"/>
      <c r="E929" s="194"/>
      <c r="F929" s="194"/>
      <c r="G929" s="194"/>
      <c r="H929" s="194"/>
      <c r="I929" s="194"/>
      <c r="J929" s="194"/>
      <c r="K929" s="194"/>
      <c r="L929" s="194"/>
      <c r="M929" s="194"/>
      <c r="N929" s="194"/>
      <c r="O929" s="194"/>
      <c r="P929" s="194"/>
      <c r="Q929" s="194"/>
      <c r="R929" s="194"/>
      <c r="S929" s="194"/>
      <c r="T929" s="194"/>
      <c r="U929" s="194"/>
      <c r="V929" s="194"/>
      <c r="W929" s="194"/>
      <c r="X929" s="194"/>
      <c r="Y929" s="194"/>
      <c r="Z929" s="194"/>
      <c r="AA929" s="194"/>
      <c r="AB929" s="194"/>
      <c r="AC929" s="194"/>
      <c r="AD929" s="194"/>
      <c r="AE929" s="194"/>
      <c r="AF929" s="194"/>
      <c r="AG929" s="194"/>
      <c r="AH929" s="194"/>
      <c r="AI929" s="194"/>
      <c r="AJ929" s="194"/>
    </row>
    <row r="930" spans="1:36" ht="15.5" x14ac:dyDescent="0.35">
      <c r="A930" s="194"/>
      <c r="B930" s="194"/>
      <c r="C930" s="194"/>
      <c r="D930" s="194"/>
      <c r="E930" s="194"/>
      <c r="F930" s="194"/>
      <c r="G930" s="194"/>
      <c r="H930" s="194"/>
      <c r="I930" s="194"/>
      <c r="J930" s="194"/>
      <c r="K930" s="194"/>
      <c r="L930" s="194"/>
      <c r="M930" s="194"/>
      <c r="N930" s="194"/>
      <c r="O930" s="194"/>
      <c r="P930" s="194"/>
      <c r="Q930" s="194"/>
      <c r="R930" s="194"/>
      <c r="S930" s="194"/>
      <c r="T930" s="194"/>
      <c r="U930" s="194"/>
      <c r="V930" s="194"/>
      <c r="W930" s="194"/>
      <c r="X930" s="194"/>
      <c r="Y930" s="194"/>
      <c r="Z930" s="194"/>
      <c r="AA930" s="194"/>
      <c r="AB930" s="194"/>
      <c r="AC930" s="194"/>
      <c r="AD930" s="194"/>
      <c r="AE930" s="194"/>
      <c r="AF930" s="194"/>
      <c r="AG930" s="194"/>
      <c r="AH930" s="194"/>
      <c r="AI930" s="194"/>
      <c r="AJ930" s="194"/>
    </row>
    <row r="931" spans="1:36" ht="15.5" x14ac:dyDescent="0.35">
      <c r="A931" s="194"/>
      <c r="B931" s="194"/>
      <c r="C931" s="194"/>
      <c r="D931" s="194"/>
      <c r="E931" s="194"/>
      <c r="F931" s="194"/>
      <c r="G931" s="194"/>
      <c r="H931" s="194"/>
      <c r="I931" s="194"/>
      <c r="J931" s="194"/>
      <c r="K931" s="194"/>
      <c r="L931" s="194"/>
      <c r="M931" s="194"/>
      <c r="N931" s="194"/>
      <c r="O931" s="194"/>
      <c r="P931" s="194"/>
      <c r="Q931" s="194"/>
      <c r="R931" s="194"/>
      <c r="S931" s="194"/>
      <c r="T931" s="194"/>
      <c r="U931" s="194"/>
      <c r="V931" s="194"/>
      <c r="W931" s="194"/>
      <c r="X931" s="194"/>
      <c r="Y931" s="194"/>
      <c r="Z931" s="194"/>
      <c r="AA931" s="194"/>
      <c r="AB931" s="194"/>
      <c r="AC931" s="194"/>
      <c r="AD931" s="194"/>
      <c r="AE931" s="194"/>
      <c r="AF931" s="194"/>
      <c r="AG931" s="194"/>
      <c r="AH931" s="194"/>
      <c r="AI931" s="194"/>
      <c r="AJ931" s="194"/>
    </row>
    <row r="932" spans="1:36" ht="15.5" x14ac:dyDescent="0.35">
      <c r="A932" s="194"/>
      <c r="B932" s="194"/>
      <c r="C932" s="194"/>
      <c r="D932" s="194"/>
      <c r="E932" s="194"/>
      <c r="F932" s="194"/>
      <c r="G932" s="194"/>
      <c r="H932" s="194"/>
      <c r="I932" s="194"/>
      <c r="J932" s="194"/>
      <c r="K932" s="194"/>
      <c r="L932" s="194"/>
      <c r="M932" s="194"/>
      <c r="N932" s="194"/>
      <c r="O932" s="194"/>
      <c r="P932" s="194"/>
      <c r="Q932" s="194"/>
      <c r="R932" s="194"/>
      <c r="S932" s="194"/>
      <c r="T932" s="194"/>
      <c r="U932" s="194"/>
      <c r="V932" s="194"/>
      <c r="W932" s="194"/>
      <c r="X932" s="194"/>
      <c r="Y932" s="194"/>
      <c r="Z932" s="194"/>
      <c r="AA932" s="194"/>
      <c r="AB932" s="194"/>
      <c r="AC932" s="194"/>
      <c r="AD932" s="194"/>
      <c r="AE932" s="194"/>
      <c r="AF932" s="194"/>
      <c r="AG932" s="194"/>
      <c r="AH932" s="194"/>
      <c r="AI932" s="194"/>
      <c r="AJ932" s="194"/>
    </row>
    <row r="933" spans="1:36" ht="15.5" x14ac:dyDescent="0.35">
      <c r="A933" s="194"/>
      <c r="B933" s="194"/>
      <c r="C933" s="194"/>
      <c r="D933" s="194"/>
      <c r="E933" s="194"/>
      <c r="F933" s="194"/>
      <c r="G933" s="194"/>
      <c r="H933" s="194"/>
      <c r="I933" s="194"/>
      <c r="J933" s="194"/>
      <c r="K933" s="194"/>
      <c r="L933" s="194"/>
      <c r="M933" s="194"/>
      <c r="N933" s="194"/>
      <c r="O933" s="194"/>
      <c r="P933" s="194"/>
      <c r="Q933" s="194"/>
      <c r="R933" s="194"/>
      <c r="S933" s="194"/>
      <c r="T933" s="194"/>
      <c r="U933" s="194"/>
      <c r="V933" s="194"/>
      <c r="W933" s="194"/>
      <c r="X933" s="194"/>
      <c r="Y933" s="194"/>
      <c r="Z933" s="194"/>
      <c r="AA933" s="194"/>
      <c r="AB933" s="194"/>
      <c r="AC933" s="194"/>
      <c r="AD933" s="194"/>
      <c r="AE933" s="194"/>
      <c r="AF933" s="194"/>
      <c r="AG933" s="194"/>
      <c r="AH933" s="194"/>
      <c r="AI933" s="194"/>
      <c r="AJ933" s="194"/>
    </row>
    <row r="934" spans="1:36" ht="15.5" x14ac:dyDescent="0.35">
      <c r="A934" s="194"/>
      <c r="B934" s="194"/>
      <c r="C934" s="194"/>
      <c r="D934" s="194"/>
      <c r="E934" s="194"/>
      <c r="F934" s="194"/>
      <c r="G934" s="194"/>
      <c r="H934" s="194"/>
      <c r="I934" s="194"/>
      <c r="J934" s="194"/>
      <c r="K934" s="194"/>
      <c r="L934" s="194"/>
      <c r="M934" s="194"/>
      <c r="N934" s="194"/>
      <c r="O934" s="194"/>
      <c r="P934" s="194"/>
      <c r="Q934" s="194"/>
      <c r="R934" s="194"/>
      <c r="S934" s="194"/>
      <c r="T934" s="194"/>
      <c r="U934" s="194"/>
      <c r="V934" s="194"/>
      <c r="W934" s="194"/>
      <c r="X934" s="194"/>
      <c r="Y934" s="194"/>
      <c r="Z934" s="194"/>
      <c r="AA934" s="194"/>
      <c r="AB934" s="194"/>
      <c r="AC934" s="194"/>
      <c r="AD934" s="194"/>
      <c r="AE934" s="194"/>
      <c r="AF934" s="194"/>
      <c r="AG934" s="194"/>
      <c r="AH934" s="194"/>
      <c r="AI934" s="194"/>
      <c r="AJ934" s="194"/>
    </row>
    <row r="935" spans="1:36" ht="15.5" x14ac:dyDescent="0.35">
      <c r="A935" s="194"/>
      <c r="B935" s="194"/>
      <c r="C935" s="194"/>
      <c r="D935" s="194"/>
      <c r="E935" s="194"/>
      <c r="F935" s="194"/>
      <c r="G935" s="194"/>
      <c r="H935" s="194"/>
      <c r="I935" s="194"/>
      <c r="J935" s="194"/>
      <c r="K935" s="194"/>
      <c r="L935" s="194"/>
      <c r="M935" s="194"/>
      <c r="N935" s="194"/>
      <c r="O935" s="194"/>
      <c r="P935" s="194"/>
      <c r="Q935" s="194"/>
      <c r="R935" s="194"/>
      <c r="S935" s="194"/>
      <c r="T935" s="194"/>
      <c r="U935" s="194"/>
      <c r="V935" s="194"/>
      <c r="W935" s="194"/>
      <c r="X935" s="194"/>
      <c r="Y935" s="194"/>
      <c r="Z935" s="194"/>
      <c r="AA935" s="194"/>
      <c r="AB935" s="194"/>
      <c r="AC935" s="194"/>
      <c r="AD935" s="194"/>
      <c r="AE935" s="194"/>
      <c r="AF935" s="194"/>
      <c r="AG935" s="194"/>
      <c r="AH935" s="194"/>
      <c r="AI935" s="194"/>
      <c r="AJ935" s="194"/>
    </row>
    <row r="936" spans="1:36" ht="15.5" x14ac:dyDescent="0.35">
      <c r="A936" s="194"/>
      <c r="B936" s="194"/>
      <c r="C936" s="194"/>
      <c r="D936" s="194"/>
      <c r="E936" s="194"/>
      <c r="F936" s="194"/>
      <c r="G936" s="194"/>
      <c r="H936" s="194"/>
      <c r="I936" s="194"/>
      <c r="J936" s="194"/>
      <c r="K936" s="194"/>
      <c r="L936" s="194"/>
      <c r="M936" s="194"/>
      <c r="N936" s="194"/>
      <c r="O936" s="194"/>
      <c r="P936" s="194"/>
      <c r="Q936" s="194"/>
      <c r="R936" s="194"/>
      <c r="S936" s="194"/>
      <c r="T936" s="194"/>
      <c r="U936" s="194"/>
      <c r="V936" s="194"/>
      <c r="W936" s="194"/>
      <c r="X936" s="194"/>
      <c r="Y936" s="194"/>
      <c r="Z936" s="194"/>
      <c r="AA936" s="194"/>
      <c r="AB936" s="194"/>
      <c r="AC936" s="194"/>
      <c r="AD936" s="194"/>
      <c r="AE936" s="194"/>
      <c r="AF936" s="194"/>
      <c r="AG936" s="194"/>
      <c r="AH936" s="194"/>
      <c r="AI936" s="194"/>
      <c r="AJ936" s="194"/>
    </row>
    <row r="937" spans="1:36" ht="15.5" x14ac:dyDescent="0.35">
      <c r="A937" s="194"/>
      <c r="B937" s="194"/>
      <c r="C937" s="194"/>
      <c r="D937" s="194"/>
      <c r="E937" s="194"/>
      <c r="F937" s="194"/>
      <c r="G937" s="194"/>
      <c r="H937" s="194"/>
      <c r="I937" s="194"/>
      <c r="J937" s="194"/>
      <c r="K937" s="194"/>
      <c r="L937" s="194"/>
      <c r="M937" s="194"/>
      <c r="N937" s="194"/>
      <c r="O937" s="194"/>
      <c r="P937" s="194"/>
      <c r="Q937" s="194"/>
      <c r="R937" s="194"/>
      <c r="S937" s="194"/>
      <c r="T937" s="194"/>
      <c r="U937" s="194"/>
      <c r="V937" s="194"/>
      <c r="W937" s="194"/>
      <c r="X937" s="194"/>
      <c r="Y937" s="194"/>
      <c r="Z937" s="194"/>
      <c r="AA937" s="194"/>
      <c r="AB937" s="194"/>
      <c r="AC937" s="194"/>
      <c r="AD937" s="194"/>
      <c r="AE937" s="194"/>
      <c r="AF937" s="194"/>
      <c r="AG937" s="194"/>
      <c r="AH937" s="194"/>
      <c r="AI937" s="194"/>
      <c r="AJ937" s="194"/>
    </row>
    <row r="938" spans="1:36" ht="15.5" x14ac:dyDescent="0.35">
      <c r="A938" s="194"/>
      <c r="B938" s="194"/>
      <c r="C938" s="194"/>
      <c r="D938" s="194"/>
      <c r="E938" s="194"/>
      <c r="F938" s="194"/>
      <c r="G938" s="194"/>
      <c r="H938" s="194"/>
      <c r="I938" s="194"/>
      <c r="J938" s="194"/>
      <c r="K938" s="194"/>
      <c r="L938" s="194"/>
      <c r="M938" s="194"/>
      <c r="N938" s="194"/>
      <c r="O938" s="194"/>
      <c r="P938" s="194"/>
      <c r="Q938" s="194"/>
      <c r="R938" s="194"/>
      <c r="S938" s="194"/>
      <c r="T938" s="194"/>
      <c r="U938" s="194"/>
      <c r="V938" s="194"/>
      <c r="W938" s="194"/>
      <c r="X938" s="194"/>
      <c r="Y938" s="194"/>
      <c r="Z938" s="194"/>
      <c r="AA938" s="194"/>
      <c r="AB938" s="194"/>
      <c r="AC938" s="194"/>
      <c r="AD938" s="194"/>
      <c r="AE938" s="194"/>
      <c r="AF938" s="194"/>
      <c r="AG938" s="194"/>
      <c r="AH938" s="194"/>
      <c r="AI938" s="194"/>
      <c r="AJ938" s="194"/>
    </row>
    <row r="939" spans="1:36" ht="15.5" x14ac:dyDescent="0.35">
      <c r="A939" s="194"/>
      <c r="B939" s="194"/>
      <c r="C939" s="194"/>
      <c r="D939" s="194"/>
      <c r="E939" s="194"/>
      <c r="F939" s="194"/>
      <c r="G939" s="194"/>
      <c r="H939" s="194"/>
      <c r="I939" s="194"/>
      <c r="J939" s="194"/>
      <c r="K939" s="194"/>
      <c r="L939" s="194"/>
      <c r="M939" s="194"/>
      <c r="N939" s="194"/>
      <c r="O939" s="194"/>
      <c r="P939" s="194"/>
      <c r="Q939" s="194"/>
      <c r="R939" s="194"/>
      <c r="S939" s="194"/>
      <c r="T939" s="194"/>
      <c r="U939" s="194"/>
      <c r="V939" s="194"/>
      <c r="W939" s="194"/>
      <c r="X939" s="194"/>
      <c r="Y939" s="194"/>
      <c r="Z939" s="194"/>
      <c r="AA939" s="194"/>
      <c r="AB939" s="194"/>
      <c r="AC939" s="194"/>
      <c r="AD939" s="194"/>
      <c r="AE939" s="194"/>
      <c r="AF939" s="194"/>
      <c r="AG939" s="194"/>
      <c r="AH939" s="194"/>
      <c r="AI939" s="194"/>
      <c r="AJ939" s="194"/>
    </row>
    <row r="940" spans="1:36" ht="15.5" x14ac:dyDescent="0.35">
      <c r="A940" s="194"/>
      <c r="B940" s="194"/>
      <c r="C940" s="194"/>
      <c r="D940" s="194"/>
      <c r="E940" s="194"/>
      <c r="F940" s="194"/>
      <c r="G940" s="194"/>
      <c r="H940" s="194"/>
      <c r="I940" s="194"/>
      <c r="J940" s="194"/>
      <c r="K940" s="194"/>
      <c r="L940" s="194"/>
      <c r="M940" s="194"/>
      <c r="N940" s="194"/>
      <c r="O940" s="194"/>
      <c r="P940" s="194"/>
      <c r="Q940" s="194"/>
      <c r="R940" s="194"/>
      <c r="S940" s="194"/>
      <c r="T940" s="194"/>
      <c r="U940" s="194"/>
      <c r="V940" s="194"/>
      <c r="W940" s="194"/>
      <c r="X940" s="194"/>
      <c r="Y940" s="194"/>
      <c r="Z940" s="194"/>
      <c r="AA940" s="194"/>
      <c r="AB940" s="194"/>
      <c r="AC940" s="194"/>
      <c r="AD940" s="194"/>
      <c r="AE940" s="194"/>
      <c r="AF940" s="194"/>
      <c r="AG940" s="194"/>
      <c r="AH940" s="194"/>
      <c r="AI940" s="194"/>
      <c r="AJ940" s="194"/>
    </row>
    <row r="941" spans="1:36" ht="15.5" x14ac:dyDescent="0.35">
      <c r="A941" s="194"/>
      <c r="B941" s="194"/>
      <c r="C941" s="194"/>
      <c r="D941" s="194"/>
      <c r="E941" s="194"/>
      <c r="F941" s="194"/>
      <c r="G941" s="194"/>
      <c r="H941" s="194"/>
      <c r="I941" s="194"/>
      <c r="J941" s="194"/>
      <c r="K941" s="194"/>
      <c r="L941" s="194"/>
      <c r="M941" s="194"/>
      <c r="N941" s="194"/>
      <c r="O941" s="194"/>
      <c r="P941" s="194"/>
      <c r="Q941" s="194"/>
      <c r="R941" s="194"/>
      <c r="S941" s="194"/>
      <c r="T941" s="194"/>
      <c r="U941" s="194"/>
      <c r="V941" s="194"/>
      <c r="W941" s="194"/>
      <c r="X941" s="194"/>
      <c r="Y941" s="194"/>
      <c r="Z941" s="194"/>
      <c r="AA941" s="194"/>
      <c r="AB941" s="194"/>
      <c r="AC941" s="194"/>
      <c r="AD941" s="194"/>
      <c r="AE941" s="194"/>
      <c r="AF941" s="194"/>
      <c r="AG941" s="194"/>
      <c r="AH941" s="194"/>
      <c r="AI941" s="194"/>
      <c r="AJ941" s="194"/>
    </row>
    <row r="942" spans="1:36" ht="15.5" x14ac:dyDescent="0.35">
      <c r="A942" s="194"/>
      <c r="B942" s="194"/>
      <c r="C942" s="194"/>
      <c r="D942" s="194"/>
      <c r="E942" s="194"/>
      <c r="F942" s="194"/>
      <c r="G942" s="194"/>
      <c r="H942" s="194"/>
      <c r="I942" s="194"/>
      <c r="J942" s="194"/>
      <c r="K942" s="194"/>
      <c r="L942" s="194"/>
      <c r="M942" s="194"/>
      <c r="N942" s="194"/>
      <c r="O942" s="194"/>
      <c r="P942" s="194"/>
      <c r="Q942" s="194"/>
      <c r="R942" s="194"/>
      <c r="S942" s="194"/>
      <c r="T942" s="194"/>
      <c r="U942" s="194"/>
      <c r="V942" s="194"/>
      <c r="W942" s="194"/>
      <c r="X942" s="194"/>
      <c r="Y942" s="194"/>
      <c r="Z942" s="194"/>
      <c r="AA942" s="194"/>
      <c r="AB942" s="194"/>
      <c r="AC942" s="194"/>
      <c r="AD942" s="194"/>
      <c r="AE942" s="194"/>
      <c r="AF942" s="194"/>
      <c r="AG942" s="194"/>
      <c r="AH942" s="194"/>
      <c r="AI942" s="194"/>
      <c r="AJ942" s="194"/>
    </row>
    <row r="943" spans="1:36" ht="15.5" x14ac:dyDescent="0.35">
      <c r="A943" s="194"/>
      <c r="B943" s="194"/>
      <c r="C943" s="194"/>
      <c r="D943" s="194"/>
      <c r="E943" s="194"/>
      <c r="F943" s="194"/>
      <c r="G943" s="194"/>
      <c r="H943" s="194"/>
      <c r="I943" s="194"/>
      <c r="J943" s="194"/>
      <c r="K943" s="194"/>
      <c r="L943" s="194"/>
      <c r="M943" s="194"/>
      <c r="N943" s="194"/>
      <c r="O943" s="194"/>
      <c r="P943" s="194"/>
      <c r="Q943" s="194"/>
      <c r="R943" s="194"/>
      <c r="S943" s="194"/>
      <c r="T943" s="194"/>
      <c r="U943" s="194"/>
      <c r="V943" s="194"/>
      <c r="W943" s="194"/>
      <c r="X943" s="194"/>
      <c r="Y943" s="194"/>
      <c r="Z943" s="194"/>
      <c r="AA943" s="194"/>
      <c r="AB943" s="194"/>
      <c r="AC943" s="194"/>
      <c r="AD943" s="194"/>
      <c r="AE943" s="194"/>
      <c r="AF943" s="194"/>
      <c r="AG943" s="194"/>
      <c r="AH943" s="194"/>
      <c r="AI943" s="194"/>
      <c r="AJ943" s="194"/>
    </row>
    <row r="944" spans="1:36" ht="15.5" x14ac:dyDescent="0.35">
      <c r="A944" s="194"/>
      <c r="B944" s="194"/>
      <c r="C944" s="194"/>
      <c r="D944" s="194"/>
      <c r="E944" s="194"/>
      <c r="F944" s="194"/>
      <c r="G944" s="194"/>
      <c r="H944" s="194"/>
      <c r="I944" s="194"/>
      <c r="J944" s="194"/>
      <c r="K944" s="194"/>
      <c r="L944" s="194"/>
      <c r="M944" s="194"/>
      <c r="N944" s="194"/>
      <c r="O944" s="194"/>
      <c r="P944" s="194"/>
      <c r="Q944" s="194"/>
      <c r="R944" s="194"/>
      <c r="S944" s="194"/>
      <c r="T944" s="194"/>
      <c r="U944" s="194"/>
      <c r="V944" s="194"/>
      <c r="W944" s="194"/>
      <c r="X944" s="194"/>
      <c r="Y944" s="194"/>
      <c r="Z944" s="194"/>
      <c r="AA944" s="194"/>
      <c r="AB944" s="194"/>
      <c r="AC944" s="194"/>
      <c r="AD944" s="194"/>
      <c r="AE944" s="194"/>
      <c r="AF944" s="194"/>
      <c r="AG944" s="194"/>
      <c r="AH944" s="194"/>
      <c r="AI944" s="194"/>
      <c r="AJ944" s="194"/>
    </row>
    <row r="945" spans="1:36" ht="15.5" x14ac:dyDescent="0.35">
      <c r="A945" s="194"/>
      <c r="B945" s="194"/>
      <c r="C945" s="194"/>
      <c r="D945" s="194"/>
      <c r="E945" s="194"/>
      <c r="F945" s="194"/>
      <c r="G945" s="194"/>
      <c r="H945" s="194"/>
      <c r="I945" s="194"/>
      <c r="J945" s="194"/>
      <c r="K945" s="194"/>
      <c r="L945" s="194"/>
      <c r="M945" s="194"/>
      <c r="N945" s="194"/>
      <c r="O945" s="194"/>
      <c r="P945" s="194"/>
      <c r="Q945" s="194"/>
      <c r="R945" s="194"/>
      <c r="S945" s="194"/>
      <c r="T945" s="194"/>
      <c r="U945" s="194"/>
      <c r="V945" s="194"/>
      <c r="W945" s="194"/>
      <c r="X945" s="194"/>
      <c r="Y945" s="194"/>
      <c r="Z945" s="194"/>
      <c r="AA945" s="194"/>
      <c r="AB945" s="194"/>
      <c r="AC945" s="194"/>
      <c r="AD945" s="194"/>
      <c r="AE945" s="194"/>
      <c r="AF945" s="194"/>
      <c r="AG945" s="194"/>
      <c r="AH945" s="194"/>
      <c r="AI945" s="194"/>
      <c r="AJ945" s="194"/>
    </row>
    <row r="946" spans="1:36" ht="15.5" x14ac:dyDescent="0.35">
      <c r="A946" s="194"/>
      <c r="B946" s="194"/>
      <c r="C946" s="194"/>
      <c r="D946" s="194"/>
      <c r="E946" s="194"/>
      <c r="F946" s="194"/>
      <c r="G946" s="194"/>
      <c r="H946" s="194"/>
      <c r="I946" s="194"/>
      <c r="J946" s="194"/>
      <c r="K946" s="194"/>
      <c r="L946" s="194"/>
      <c r="M946" s="194"/>
      <c r="N946" s="194"/>
      <c r="O946" s="194"/>
      <c r="P946" s="194"/>
      <c r="Q946" s="194"/>
      <c r="R946" s="194"/>
      <c r="S946" s="194"/>
      <c r="T946" s="194"/>
      <c r="U946" s="194"/>
      <c r="V946" s="194"/>
      <c r="W946" s="194"/>
      <c r="X946" s="194"/>
      <c r="Y946" s="194"/>
      <c r="Z946" s="194"/>
      <c r="AA946" s="194"/>
      <c r="AB946" s="194"/>
      <c r="AC946" s="194"/>
      <c r="AD946" s="194"/>
      <c r="AE946" s="194"/>
      <c r="AF946" s="194"/>
      <c r="AG946" s="194"/>
      <c r="AH946" s="194"/>
      <c r="AI946" s="194"/>
      <c r="AJ946" s="194"/>
    </row>
    <row r="947" spans="1:36" ht="15.5" x14ac:dyDescent="0.35">
      <c r="A947" s="194"/>
      <c r="B947" s="194"/>
      <c r="C947" s="194"/>
      <c r="D947" s="194"/>
      <c r="E947" s="194"/>
      <c r="F947" s="194"/>
      <c r="G947" s="194"/>
      <c r="H947" s="194"/>
      <c r="I947" s="194"/>
      <c r="J947" s="194"/>
      <c r="K947" s="194"/>
      <c r="L947" s="194"/>
      <c r="M947" s="194"/>
      <c r="N947" s="194"/>
      <c r="O947" s="194"/>
      <c r="P947" s="194"/>
      <c r="Q947" s="194"/>
      <c r="R947" s="194"/>
      <c r="S947" s="194"/>
      <c r="T947" s="194"/>
      <c r="U947" s="194"/>
      <c r="V947" s="194"/>
      <c r="W947" s="194"/>
      <c r="X947" s="194"/>
      <c r="Y947" s="194"/>
      <c r="Z947" s="194"/>
      <c r="AA947" s="194"/>
      <c r="AB947" s="194"/>
      <c r="AC947" s="194"/>
      <c r="AD947" s="194"/>
      <c r="AE947" s="194"/>
      <c r="AF947" s="194"/>
      <c r="AG947" s="194"/>
      <c r="AH947" s="194"/>
      <c r="AI947" s="194"/>
      <c r="AJ947" s="194"/>
    </row>
    <row r="948" spans="1:36" ht="15.5" x14ac:dyDescent="0.35">
      <c r="A948" s="194"/>
      <c r="B948" s="194"/>
      <c r="C948" s="194"/>
      <c r="D948" s="194"/>
      <c r="E948" s="194"/>
      <c r="F948" s="194"/>
      <c r="G948" s="194"/>
      <c r="H948" s="194"/>
      <c r="I948" s="194"/>
      <c r="J948" s="194"/>
      <c r="K948" s="194"/>
      <c r="L948" s="194"/>
      <c r="M948" s="194"/>
      <c r="N948" s="194"/>
      <c r="O948" s="194"/>
      <c r="P948" s="194"/>
      <c r="Q948" s="194"/>
      <c r="R948" s="194"/>
      <c r="S948" s="194"/>
      <c r="T948" s="194"/>
      <c r="U948" s="194"/>
      <c r="V948" s="194"/>
      <c r="W948" s="194"/>
      <c r="X948" s="194"/>
      <c r="Y948" s="194"/>
      <c r="Z948" s="194"/>
      <c r="AA948" s="194"/>
      <c r="AB948" s="194"/>
      <c r="AC948" s="194"/>
      <c r="AD948" s="194"/>
      <c r="AE948" s="194"/>
      <c r="AF948" s="194"/>
      <c r="AG948" s="194"/>
      <c r="AH948" s="194"/>
      <c r="AI948" s="194"/>
      <c r="AJ948" s="194"/>
    </row>
    <row r="949" spans="1:36" ht="15.5" x14ac:dyDescent="0.35">
      <c r="A949" s="194"/>
      <c r="B949" s="194"/>
      <c r="C949" s="194"/>
      <c r="D949" s="194"/>
      <c r="E949" s="194"/>
      <c r="F949" s="194"/>
      <c r="G949" s="194"/>
      <c r="H949" s="194"/>
      <c r="I949" s="194"/>
      <c r="J949" s="194"/>
      <c r="K949" s="194"/>
      <c r="L949" s="194"/>
      <c r="M949" s="194"/>
      <c r="N949" s="194"/>
      <c r="O949" s="194"/>
      <c r="P949" s="194"/>
      <c r="Q949" s="194"/>
      <c r="R949" s="194"/>
      <c r="S949" s="194"/>
      <c r="T949" s="194"/>
      <c r="U949" s="194"/>
      <c r="V949" s="194"/>
      <c r="W949" s="194"/>
      <c r="X949" s="194"/>
      <c r="Y949" s="194"/>
      <c r="Z949" s="194"/>
      <c r="AA949" s="194"/>
      <c r="AB949" s="194"/>
      <c r="AC949" s="194"/>
      <c r="AD949" s="194"/>
      <c r="AE949" s="194"/>
      <c r="AF949" s="194"/>
      <c r="AG949" s="194"/>
      <c r="AH949" s="194"/>
      <c r="AI949" s="194"/>
      <c r="AJ949" s="194"/>
    </row>
    <row r="950" spans="1:36" ht="15.5" x14ac:dyDescent="0.35">
      <c r="A950" s="194"/>
      <c r="B950" s="194"/>
      <c r="C950" s="194"/>
      <c r="D950" s="194"/>
      <c r="E950" s="194"/>
      <c r="F950" s="194"/>
      <c r="G950" s="194"/>
      <c r="H950" s="194"/>
      <c r="I950" s="194"/>
      <c r="J950" s="194"/>
      <c r="K950" s="194"/>
      <c r="L950" s="194"/>
      <c r="M950" s="194"/>
      <c r="N950" s="194"/>
      <c r="O950" s="194"/>
      <c r="P950" s="194"/>
      <c r="Q950" s="194"/>
      <c r="R950" s="194"/>
      <c r="S950" s="194"/>
      <c r="T950" s="194"/>
      <c r="U950" s="194"/>
      <c r="V950" s="194"/>
      <c r="W950" s="194"/>
      <c r="X950" s="194"/>
      <c r="Y950" s="194"/>
      <c r="Z950" s="194"/>
      <c r="AA950" s="194"/>
      <c r="AB950" s="194"/>
      <c r="AC950" s="194"/>
      <c r="AD950" s="194"/>
      <c r="AE950" s="194"/>
      <c r="AF950" s="194"/>
      <c r="AG950" s="194"/>
      <c r="AH950" s="194"/>
      <c r="AI950" s="194"/>
      <c r="AJ950" s="194"/>
    </row>
    <row r="951" spans="1:36" ht="15.5" x14ac:dyDescent="0.35">
      <c r="A951" s="194"/>
      <c r="B951" s="194"/>
      <c r="C951" s="194"/>
      <c r="D951" s="194"/>
      <c r="E951" s="194"/>
      <c r="F951" s="194"/>
      <c r="G951" s="194"/>
      <c r="H951" s="194"/>
      <c r="I951" s="194"/>
      <c r="J951" s="194"/>
      <c r="K951" s="194"/>
      <c r="L951" s="194"/>
      <c r="M951" s="194"/>
      <c r="N951" s="194"/>
      <c r="O951" s="194"/>
      <c r="P951" s="194"/>
      <c r="Q951" s="194"/>
      <c r="R951" s="194"/>
      <c r="S951" s="194"/>
      <c r="T951" s="194"/>
      <c r="U951" s="194"/>
      <c r="V951" s="194"/>
      <c r="W951" s="194"/>
      <c r="X951" s="194"/>
      <c r="Y951" s="194"/>
      <c r="Z951" s="194"/>
      <c r="AA951" s="194"/>
      <c r="AB951" s="194"/>
      <c r="AC951" s="194"/>
      <c r="AD951" s="194"/>
      <c r="AE951" s="194"/>
      <c r="AF951" s="194"/>
      <c r="AG951" s="194"/>
      <c r="AH951" s="194"/>
      <c r="AI951" s="194"/>
      <c r="AJ951" s="194"/>
    </row>
    <row r="952" spans="1:36" ht="15.5" x14ac:dyDescent="0.35">
      <c r="A952" s="194"/>
      <c r="B952" s="194"/>
      <c r="C952" s="194"/>
      <c r="D952" s="194"/>
      <c r="E952" s="194"/>
      <c r="F952" s="194"/>
      <c r="G952" s="194"/>
      <c r="H952" s="194"/>
      <c r="I952" s="194"/>
      <c r="J952" s="194"/>
      <c r="K952" s="194"/>
      <c r="L952" s="194"/>
      <c r="M952" s="194"/>
      <c r="N952" s="194"/>
      <c r="O952" s="194"/>
      <c r="P952" s="194"/>
      <c r="Q952" s="194"/>
      <c r="R952" s="194"/>
      <c r="S952" s="194"/>
      <c r="T952" s="194"/>
      <c r="U952" s="194"/>
      <c r="V952" s="194"/>
      <c r="W952" s="194"/>
      <c r="X952" s="194"/>
      <c r="Y952" s="194"/>
      <c r="Z952" s="194"/>
      <c r="AA952" s="194"/>
      <c r="AB952" s="194"/>
      <c r="AC952" s="194"/>
      <c r="AD952" s="194"/>
      <c r="AE952" s="194"/>
      <c r="AF952" s="194"/>
      <c r="AG952" s="194"/>
      <c r="AH952" s="194"/>
      <c r="AI952" s="194"/>
      <c r="AJ952" s="194"/>
    </row>
    <row r="953" spans="1:36" ht="15.5" x14ac:dyDescent="0.35">
      <c r="A953" s="194"/>
      <c r="B953" s="194"/>
      <c r="C953" s="194"/>
      <c r="D953" s="194"/>
      <c r="E953" s="194"/>
      <c r="F953" s="194"/>
      <c r="G953" s="194"/>
      <c r="H953" s="194"/>
      <c r="I953" s="194"/>
      <c r="J953" s="194"/>
      <c r="K953" s="194"/>
      <c r="L953" s="194"/>
      <c r="M953" s="194"/>
      <c r="N953" s="194"/>
      <c r="O953" s="194"/>
      <c r="P953" s="194"/>
      <c r="Q953" s="194"/>
      <c r="R953" s="194"/>
      <c r="S953" s="194"/>
      <c r="T953" s="194"/>
      <c r="U953" s="194"/>
      <c r="V953" s="194"/>
      <c r="W953" s="194"/>
      <c r="X953" s="194"/>
      <c r="Y953" s="194"/>
      <c r="Z953" s="194"/>
      <c r="AA953" s="194"/>
      <c r="AB953" s="194"/>
      <c r="AC953" s="194"/>
      <c r="AD953" s="194"/>
      <c r="AE953" s="194"/>
      <c r="AF953" s="194"/>
      <c r="AG953" s="194"/>
      <c r="AH953" s="194"/>
      <c r="AI953" s="194"/>
      <c r="AJ953" s="194"/>
    </row>
    <row r="954" spans="1:36" ht="15.5" x14ac:dyDescent="0.35">
      <c r="A954" s="194"/>
      <c r="B954" s="194"/>
      <c r="C954" s="194"/>
      <c r="D954" s="194"/>
      <c r="E954" s="194"/>
      <c r="F954" s="194"/>
      <c r="G954" s="194"/>
      <c r="H954" s="194"/>
      <c r="I954" s="194"/>
      <c r="J954" s="194"/>
      <c r="K954" s="194"/>
      <c r="L954" s="194"/>
      <c r="M954" s="194"/>
      <c r="N954" s="194"/>
      <c r="O954" s="194"/>
      <c r="P954" s="194"/>
      <c r="Q954" s="194"/>
      <c r="R954" s="194"/>
      <c r="S954" s="194"/>
      <c r="T954" s="194"/>
      <c r="U954" s="194"/>
      <c r="V954" s="194"/>
      <c r="W954" s="194"/>
      <c r="X954" s="194"/>
      <c r="Y954" s="194"/>
      <c r="Z954" s="194"/>
      <c r="AA954" s="194"/>
      <c r="AB954" s="194"/>
      <c r="AC954" s="194"/>
      <c r="AD954" s="194"/>
      <c r="AE954" s="194"/>
      <c r="AF954" s="194"/>
      <c r="AG954" s="194"/>
      <c r="AH954" s="194"/>
      <c r="AI954" s="194"/>
      <c r="AJ954" s="194"/>
    </row>
    <row r="955" spans="1:36" ht="15.5" x14ac:dyDescent="0.35">
      <c r="A955" s="194"/>
      <c r="B955" s="194"/>
      <c r="C955" s="194"/>
      <c r="D955" s="194"/>
      <c r="E955" s="194"/>
      <c r="F955" s="194"/>
      <c r="G955" s="194"/>
      <c r="H955" s="194"/>
      <c r="I955" s="194"/>
      <c r="J955" s="194"/>
      <c r="K955" s="194"/>
      <c r="L955" s="194"/>
      <c r="M955" s="194"/>
      <c r="N955" s="194"/>
      <c r="O955" s="194"/>
      <c r="P955" s="194"/>
      <c r="Q955" s="194"/>
      <c r="R955" s="194"/>
      <c r="S955" s="194"/>
      <c r="T955" s="194"/>
      <c r="U955" s="194"/>
      <c r="V955" s="194"/>
      <c r="W955" s="194"/>
      <c r="X955" s="194"/>
      <c r="Y955" s="194"/>
      <c r="Z955" s="194"/>
      <c r="AA955" s="194"/>
      <c r="AB955" s="194"/>
      <c r="AC955" s="194"/>
      <c r="AD955" s="194"/>
      <c r="AE955" s="194"/>
      <c r="AF955" s="194"/>
      <c r="AG955" s="194"/>
      <c r="AH955" s="194"/>
      <c r="AI955" s="194"/>
      <c r="AJ955" s="194"/>
    </row>
    <row r="956" spans="1:36" ht="15.5" x14ac:dyDescent="0.35">
      <c r="A956" s="194"/>
      <c r="B956" s="194"/>
      <c r="C956" s="194"/>
      <c r="D956" s="194"/>
      <c r="E956" s="194"/>
      <c r="F956" s="194"/>
      <c r="G956" s="194"/>
      <c r="H956" s="194"/>
      <c r="I956" s="194"/>
      <c r="J956" s="194"/>
      <c r="K956" s="194"/>
      <c r="L956" s="194"/>
      <c r="M956" s="194"/>
      <c r="N956" s="194"/>
      <c r="O956" s="194"/>
      <c r="P956" s="194"/>
      <c r="Q956" s="194"/>
      <c r="R956" s="194"/>
      <c r="S956" s="194"/>
      <c r="T956" s="194"/>
      <c r="U956" s="194"/>
      <c r="V956" s="194"/>
      <c r="W956" s="194"/>
      <c r="X956" s="194"/>
      <c r="Y956" s="194"/>
      <c r="Z956" s="194"/>
      <c r="AA956" s="194"/>
      <c r="AB956" s="194"/>
      <c r="AC956" s="194"/>
      <c r="AD956" s="194"/>
      <c r="AE956" s="194"/>
      <c r="AF956" s="194"/>
      <c r="AG956" s="194"/>
      <c r="AH956" s="194"/>
      <c r="AI956" s="194"/>
      <c r="AJ956" s="194"/>
    </row>
    <row r="957" spans="1:36" ht="15.5" x14ac:dyDescent="0.35">
      <c r="A957" s="194"/>
      <c r="B957" s="194"/>
      <c r="C957" s="194"/>
      <c r="D957" s="194"/>
      <c r="E957" s="194"/>
      <c r="F957" s="194"/>
      <c r="G957" s="194"/>
      <c r="H957" s="194"/>
      <c r="I957" s="194"/>
      <c r="J957" s="194"/>
      <c r="K957" s="194"/>
      <c r="L957" s="194"/>
      <c r="M957" s="194"/>
      <c r="N957" s="194"/>
      <c r="O957" s="194"/>
      <c r="P957" s="194"/>
      <c r="Q957" s="194"/>
      <c r="R957" s="194"/>
      <c r="S957" s="194"/>
      <c r="T957" s="194"/>
      <c r="U957" s="194"/>
      <c r="V957" s="194"/>
      <c r="W957" s="194"/>
      <c r="X957" s="194"/>
      <c r="Y957" s="194"/>
      <c r="Z957" s="194"/>
      <c r="AA957" s="194"/>
      <c r="AB957" s="194"/>
      <c r="AC957" s="194"/>
      <c r="AD957" s="194"/>
      <c r="AE957" s="194"/>
      <c r="AF957" s="194"/>
      <c r="AG957" s="194"/>
      <c r="AH957" s="194"/>
      <c r="AI957" s="194"/>
      <c r="AJ957" s="194"/>
    </row>
    <row r="958" spans="1:36" ht="15.5" x14ac:dyDescent="0.35">
      <c r="A958" s="194"/>
      <c r="B958" s="194"/>
      <c r="C958" s="194"/>
      <c r="D958" s="194"/>
      <c r="E958" s="194"/>
      <c r="F958" s="194"/>
      <c r="G958" s="194"/>
      <c r="H958" s="194"/>
      <c r="I958" s="194"/>
      <c r="J958" s="194"/>
      <c r="K958" s="194"/>
      <c r="L958" s="194"/>
      <c r="M958" s="194"/>
      <c r="N958" s="194"/>
      <c r="O958" s="194"/>
      <c r="P958" s="194"/>
      <c r="Q958" s="194"/>
      <c r="R958" s="194"/>
      <c r="S958" s="194"/>
      <c r="T958" s="194"/>
      <c r="U958" s="194"/>
      <c r="V958" s="194"/>
      <c r="W958" s="194"/>
      <c r="X958" s="194"/>
      <c r="Y958" s="194"/>
      <c r="Z958" s="194"/>
      <c r="AA958" s="194"/>
      <c r="AB958" s="194"/>
      <c r="AC958" s="194"/>
      <c r="AD958" s="194"/>
      <c r="AE958" s="194"/>
      <c r="AF958" s="194"/>
      <c r="AG958" s="194"/>
      <c r="AH958" s="194"/>
      <c r="AI958" s="194"/>
      <c r="AJ958" s="194"/>
    </row>
    <row r="959" spans="1:36" ht="15.5" x14ac:dyDescent="0.35">
      <c r="A959" s="194"/>
      <c r="B959" s="194"/>
      <c r="C959" s="194"/>
      <c r="D959" s="194"/>
      <c r="E959" s="194"/>
      <c r="F959" s="194"/>
      <c r="G959" s="194"/>
      <c r="H959" s="194"/>
      <c r="I959" s="194"/>
      <c r="J959" s="194"/>
      <c r="K959" s="194"/>
      <c r="L959" s="194"/>
      <c r="M959" s="194"/>
      <c r="N959" s="194"/>
      <c r="O959" s="194"/>
      <c r="P959" s="194"/>
      <c r="Q959" s="194"/>
      <c r="R959" s="194"/>
      <c r="S959" s="194"/>
      <c r="T959" s="194"/>
      <c r="U959" s="194"/>
      <c r="V959" s="194"/>
      <c r="W959" s="194"/>
      <c r="X959" s="194"/>
      <c r="Y959" s="194"/>
      <c r="Z959" s="194"/>
      <c r="AA959" s="194"/>
      <c r="AB959" s="194"/>
      <c r="AC959" s="194"/>
      <c r="AD959" s="194"/>
      <c r="AE959" s="194"/>
      <c r="AF959" s="194"/>
      <c r="AG959" s="194"/>
      <c r="AH959" s="194"/>
      <c r="AI959" s="194"/>
      <c r="AJ959" s="194"/>
    </row>
    <row r="960" spans="1:36" ht="15.5" x14ac:dyDescent="0.35">
      <c r="A960" s="194"/>
      <c r="B960" s="194"/>
      <c r="C960" s="194"/>
      <c r="D960" s="194"/>
      <c r="E960" s="194"/>
      <c r="F960" s="194"/>
      <c r="G960" s="194"/>
      <c r="H960" s="194"/>
      <c r="I960" s="194"/>
      <c r="J960" s="194"/>
      <c r="K960" s="194"/>
      <c r="L960" s="194"/>
      <c r="M960" s="194"/>
      <c r="N960" s="194"/>
      <c r="O960" s="194"/>
      <c r="P960" s="194"/>
      <c r="Q960" s="194"/>
      <c r="R960" s="194"/>
      <c r="S960" s="194"/>
      <c r="T960" s="194"/>
      <c r="U960" s="194"/>
      <c r="V960" s="194"/>
      <c r="W960" s="194"/>
      <c r="X960" s="194"/>
      <c r="Y960" s="194"/>
      <c r="Z960" s="194"/>
      <c r="AA960" s="194"/>
      <c r="AB960" s="194"/>
      <c r="AC960" s="194"/>
      <c r="AD960" s="194"/>
      <c r="AE960" s="194"/>
      <c r="AF960" s="194"/>
      <c r="AG960" s="194"/>
      <c r="AH960" s="194"/>
      <c r="AI960" s="194"/>
      <c r="AJ960" s="194"/>
    </row>
    <row r="961" spans="1:36" ht="15.5" x14ac:dyDescent="0.35">
      <c r="A961" s="194"/>
      <c r="B961" s="194"/>
      <c r="C961" s="194"/>
      <c r="D961" s="194"/>
      <c r="E961" s="194"/>
      <c r="F961" s="194"/>
      <c r="G961" s="194"/>
      <c r="H961" s="194"/>
      <c r="I961" s="194"/>
      <c r="J961" s="194"/>
      <c r="K961" s="194"/>
      <c r="L961" s="194"/>
      <c r="M961" s="194"/>
      <c r="N961" s="194"/>
      <c r="O961" s="194"/>
      <c r="P961" s="194"/>
      <c r="Q961" s="194"/>
      <c r="R961" s="194"/>
      <c r="S961" s="194"/>
      <c r="T961" s="194"/>
      <c r="U961" s="194"/>
      <c r="V961" s="194"/>
      <c r="W961" s="194"/>
      <c r="X961" s="194"/>
      <c r="Y961" s="194"/>
      <c r="Z961" s="194"/>
      <c r="AA961" s="194"/>
      <c r="AB961" s="194"/>
      <c r="AC961" s="194"/>
      <c r="AD961" s="194"/>
      <c r="AE961" s="194"/>
      <c r="AF961" s="194"/>
      <c r="AG961" s="194"/>
      <c r="AH961" s="194"/>
      <c r="AI961" s="194"/>
      <c r="AJ961" s="194"/>
    </row>
    <row r="962" spans="1:36" ht="15.5" x14ac:dyDescent="0.35">
      <c r="A962" s="194"/>
      <c r="B962" s="194"/>
      <c r="C962" s="194"/>
      <c r="D962" s="194"/>
      <c r="E962" s="194"/>
      <c r="F962" s="194"/>
      <c r="G962" s="194"/>
      <c r="H962" s="194"/>
      <c r="I962" s="194"/>
      <c r="J962" s="194"/>
      <c r="K962" s="194"/>
      <c r="L962" s="194"/>
      <c r="M962" s="194"/>
      <c r="N962" s="194"/>
      <c r="O962" s="194"/>
      <c r="P962" s="194"/>
      <c r="Q962" s="194"/>
      <c r="R962" s="194"/>
      <c r="S962" s="194"/>
      <c r="T962" s="194"/>
      <c r="U962" s="194"/>
      <c r="V962" s="194"/>
      <c r="W962" s="194"/>
      <c r="X962" s="194"/>
      <c r="Y962" s="194"/>
      <c r="Z962" s="194"/>
      <c r="AA962" s="194"/>
      <c r="AB962" s="194"/>
      <c r="AC962" s="194"/>
      <c r="AD962" s="194"/>
      <c r="AE962" s="194"/>
      <c r="AF962" s="194"/>
      <c r="AG962" s="194"/>
      <c r="AH962" s="194"/>
      <c r="AI962" s="194"/>
      <c r="AJ962" s="194"/>
    </row>
    <row r="963" spans="1:36" ht="15.5" x14ac:dyDescent="0.35">
      <c r="A963" s="194"/>
      <c r="B963" s="194"/>
      <c r="C963" s="194"/>
      <c r="D963" s="194"/>
      <c r="E963" s="194"/>
      <c r="F963" s="194"/>
      <c r="G963" s="194"/>
      <c r="H963" s="194"/>
      <c r="I963" s="194"/>
      <c r="J963" s="194"/>
      <c r="K963" s="194"/>
      <c r="L963" s="194"/>
      <c r="M963" s="194"/>
      <c r="N963" s="194"/>
      <c r="O963" s="194"/>
      <c r="P963" s="194"/>
      <c r="Q963" s="194"/>
      <c r="R963" s="194"/>
      <c r="S963" s="194"/>
      <c r="T963" s="194"/>
      <c r="U963" s="194"/>
      <c r="V963" s="194"/>
      <c r="W963" s="194"/>
      <c r="X963" s="194"/>
      <c r="Y963" s="194"/>
      <c r="Z963" s="194"/>
      <c r="AA963" s="194"/>
      <c r="AB963" s="194"/>
      <c r="AC963" s="194"/>
      <c r="AD963" s="194"/>
      <c r="AE963" s="194"/>
      <c r="AF963" s="194"/>
      <c r="AG963" s="194"/>
      <c r="AH963" s="194"/>
      <c r="AI963" s="194"/>
      <c r="AJ963" s="194"/>
    </row>
    <row r="964" spans="1:36" ht="15.5" x14ac:dyDescent="0.35">
      <c r="A964" s="194"/>
      <c r="B964" s="194"/>
      <c r="C964" s="194"/>
      <c r="D964" s="194"/>
      <c r="E964" s="194"/>
      <c r="F964" s="194"/>
      <c r="G964" s="194"/>
      <c r="H964" s="194"/>
      <c r="I964" s="194"/>
      <c r="J964" s="194"/>
      <c r="K964" s="194"/>
      <c r="L964" s="194"/>
      <c r="M964" s="194"/>
      <c r="N964" s="194"/>
      <c r="O964" s="194"/>
      <c r="P964" s="194"/>
      <c r="Q964" s="194"/>
      <c r="R964" s="194"/>
      <c r="S964" s="194"/>
      <c r="T964" s="194"/>
      <c r="U964" s="194"/>
      <c r="V964" s="194"/>
      <c r="W964" s="194"/>
      <c r="X964" s="194"/>
      <c r="Y964" s="194"/>
      <c r="Z964" s="194"/>
      <c r="AA964" s="194"/>
      <c r="AB964" s="194"/>
      <c r="AC964" s="194"/>
      <c r="AD964" s="194"/>
      <c r="AE964" s="194"/>
      <c r="AF964" s="194"/>
      <c r="AG964" s="194"/>
      <c r="AH964" s="194"/>
      <c r="AI964" s="194"/>
      <c r="AJ964" s="194"/>
    </row>
    <row r="965" spans="1:36" ht="15.5" x14ac:dyDescent="0.35">
      <c r="A965" s="194"/>
      <c r="B965" s="194"/>
      <c r="C965" s="194"/>
      <c r="D965" s="194"/>
      <c r="E965" s="194"/>
      <c r="F965" s="194"/>
      <c r="G965" s="194"/>
      <c r="H965" s="194"/>
      <c r="I965" s="194"/>
      <c r="J965" s="194"/>
      <c r="K965" s="194"/>
      <c r="L965" s="194"/>
      <c r="M965" s="194"/>
      <c r="N965" s="194"/>
      <c r="O965" s="194"/>
      <c r="P965" s="194"/>
      <c r="Q965" s="194"/>
      <c r="R965" s="194"/>
      <c r="S965" s="194"/>
      <c r="T965" s="194"/>
      <c r="U965" s="194"/>
      <c r="V965" s="194"/>
      <c r="W965" s="194"/>
      <c r="X965" s="194"/>
      <c r="Y965" s="194"/>
      <c r="Z965" s="194"/>
      <c r="AA965" s="194"/>
      <c r="AB965" s="194"/>
      <c r="AC965" s="194"/>
      <c r="AD965" s="194"/>
      <c r="AE965" s="194"/>
      <c r="AF965" s="194"/>
      <c r="AG965" s="194"/>
      <c r="AH965" s="194"/>
      <c r="AI965" s="194"/>
      <c r="AJ965" s="194"/>
    </row>
    <row r="966" spans="1:36" ht="15.5" x14ac:dyDescent="0.35">
      <c r="A966" s="194"/>
      <c r="B966" s="194"/>
      <c r="C966" s="194"/>
      <c r="D966" s="194"/>
      <c r="E966" s="194"/>
      <c r="F966" s="194"/>
      <c r="G966" s="194"/>
      <c r="H966" s="194"/>
      <c r="I966" s="194"/>
      <c r="J966" s="194"/>
      <c r="K966" s="194"/>
      <c r="L966" s="194"/>
      <c r="M966" s="194"/>
      <c r="N966" s="194"/>
      <c r="O966" s="194"/>
      <c r="P966" s="194"/>
      <c r="Q966" s="194"/>
      <c r="R966" s="194"/>
      <c r="S966" s="194"/>
      <c r="T966" s="194"/>
      <c r="U966" s="194"/>
      <c r="V966" s="194"/>
      <c r="W966" s="194"/>
      <c r="X966" s="194"/>
      <c r="Y966" s="194"/>
      <c r="Z966" s="194"/>
      <c r="AA966" s="194"/>
      <c r="AB966" s="194"/>
      <c r="AC966" s="194"/>
      <c r="AD966" s="194"/>
      <c r="AE966" s="194"/>
      <c r="AF966" s="194"/>
      <c r="AG966" s="194"/>
      <c r="AH966" s="194"/>
      <c r="AI966" s="194"/>
      <c r="AJ966" s="194"/>
    </row>
    <row r="967" spans="1:36" ht="15.5" x14ac:dyDescent="0.35">
      <c r="A967" s="194"/>
      <c r="B967" s="194"/>
      <c r="C967" s="194"/>
      <c r="D967" s="194"/>
      <c r="E967" s="194"/>
      <c r="F967" s="194"/>
      <c r="G967" s="194"/>
      <c r="H967" s="194"/>
      <c r="I967" s="194"/>
      <c r="J967" s="194"/>
      <c r="K967" s="194"/>
      <c r="L967" s="194"/>
      <c r="M967" s="194"/>
      <c r="N967" s="194"/>
      <c r="O967" s="194"/>
      <c r="P967" s="194"/>
      <c r="Q967" s="194"/>
      <c r="R967" s="194"/>
      <c r="S967" s="194"/>
      <c r="T967" s="194"/>
      <c r="U967" s="194"/>
      <c r="V967" s="194"/>
      <c r="W967" s="194"/>
      <c r="X967" s="194"/>
      <c r="Y967" s="194"/>
      <c r="Z967" s="194"/>
      <c r="AA967" s="194"/>
      <c r="AB967" s="194"/>
      <c r="AC967" s="194"/>
      <c r="AD967" s="194"/>
      <c r="AE967" s="194"/>
      <c r="AF967" s="194"/>
      <c r="AG967" s="194"/>
      <c r="AH967" s="194"/>
      <c r="AI967" s="194"/>
      <c r="AJ967" s="194"/>
    </row>
    <row r="968" spans="1:36" ht="15.5" x14ac:dyDescent="0.35">
      <c r="A968" s="194"/>
      <c r="B968" s="194"/>
      <c r="C968" s="194"/>
      <c r="D968" s="194"/>
      <c r="E968" s="194"/>
      <c r="F968" s="194"/>
      <c r="G968" s="194"/>
      <c r="H968" s="194"/>
      <c r="I968" s="194"/>
      <c r="J968" s="194"/>
      <c r="K968" s="194"/>
      <c r="L968" s="194"/>
      <c r="M968" s="194"/>
      <c r="N968" s="194"/>
      <c r="O968" s="194"/>
      <c r="P968" s="194"/>
      <c r="Q968" s="194"/>
      <c r="R968" s="194"/>
      <c r="S968" s="194"/>
      <c r="T968" s="194"/>
      <c r="U968" s="194"/>
      <c r="V968" s="194"/>
      <c r="W968" s="194"/>
      <c r="X968" s="194"/>
      <c r="Y968" s="194"/>
      <c r="Z968" s="194"/>
      <c r="AA968" s="194"/>
      <c r="AB968" s="194"/>
      <c r="AC968" s="194"/>
      <c r="AD968" s="194"/>
      <c r="AE968" s="194"/>
      <c r="AF968" s="194"/>
      <c r="AG968" s="194"/>
      <c r="AH968" s="194"/>
      <c r="AI968" s="194"/>
    </row>
    <row r="969" spans="1:36" ht="15.5" x14ac:dyDescent="0.35">
      <c r="A969" s="194"/>
      <c r="B969" s="194"/>
      <c r="C969" s="194"/>
      <c r="D969" s="194"/>
      <c r="E969" s="194"/>
      <c r="F969" s="194"/>
      <c r="G969" s="194"/>
      <c r="H969" s="194"/>
      <c r="I969" s="194"/>
      <c r="J969" s="194"/>
      <c r="K969" s="194"/>
      <c r="L969" s="194"/>
      <c r="M969" s="194"/>
      <c r="N969" s="194"/>
      <c r="O969" s="194"/>
      <c r="P969" s="194"/>
      <c r="Q969" s="194"/>
      <c r="R969" s="194"/>
      <c r="S969" s="194"/>
      <c r="T969" s="194"/>
      <c r="U969" s="194"/>
      <c r="V969" s="194"/>
      <c r="W969" s="194"/>
      <c r="X969" s="194"/>
      <c r="Y969" s="194"/>
      <c r="Z969" s="194"/>
      <c r="AA969" s="194"/>
      <c r="AB969" s="194"/>
      <c r="AC969" s="194"/>
      <c r="AD969" s="194"/>
      <c r="AE969" s="194"/>
      <c r="AF969" s="194"/>
      <c r="AG969" s="194"/>
      <c r="AH969" s="194"/>
      <c r="AI969" s="194"/>
      <c r="AJ969" s="194"/>
    </row>
    <row r="970" spans="1:36" ht="15.5" x14ac:dyDescent="0.35">
      <c r="A970" s="194"/>
      <c r="B970" s="194"/>
      <c r="C970" s="194"/>
      <c r="D970" s="194"/>
      <c r="E970" s="194"/>
      <c r="F970" s="194"/>
      <c r="G970" s="194"/>
      <c r="H970" s="194"/>
      <c r="I970" s="194"/>
      <c r="J970" s="194"/>
      <c r="K970" s="194"/>
      <c r="L970" s="194"/>
      <c r="M970" s="194"/>
      <c r="N970" s="194"/>
      <c r="O970" s="194"/>
      <c r="P970" s="194"/>
      <c r="Q970" s="194"/>
      <c r="R970" s="194"/>
      <c r="S970" s="194"/>
      <c r="T970" s="194"/>
      <c r="U970" s="194"/>
      <c r="V970" s="194"/>
      <c r="W970" s="194"/>
      <c r="X970" s="194"/>
      <c r="Y970" s="194"/>
      <c r="Z970" s="194"/>
      <c r="AA970" s="194"/>
      <c r="AB970" s="194"/>
      <c r="AC970" s="194"/>
      <c r="AD970" s="194"/>
      <c r="AE970" s="194"/>
      <c r="AF970" s="194"/>
      <c r="AG970" s="194"/>
      <c r="AH970" s="194"/>
      <c r="AI970" s="194"/>
      <c r="AJ970" s="194"/>
    </row>
    <row r="971" spans="1:36" ht="15.5" x14ac:dyDescent="0.35">
      <c r="A971" s="194"/>
      <c r="B971" s="194"/>
      <c r="C971" s="194"/>
      <c r="D971" s="194"/>
      <c r="E971" s="194"/>
      <c r="F971" s="194"/>
      <c r="G971" s="194"/>
      <c r="H971" s="194"/>
      <c r="I971" s="194"/>
      <c r="J971" s="194"/>
      <c r="K971" s="194"/>
      <c r="L971" s="194"/>
      <c r="M971" s="194"/>
      <c r="N971" s="194"/>
      <c r="O971" s="194"/>
      <c r="P971" s="194"/>
      <c r="Q971" s="194"/>
      <c r="R971" s="194"/>
      <c r="S971" s="194"/>
      <c r="T971" s="194"/>
      <c r="U971" s="194"/>
      <c r="V971" s="194"/>
      <c r="W971" s="194"/>
      <c r="X971" s="194"/>
      <c r="Y971" s="194"/>
      <c r="Z971" s="194"/>
      <c r="AA971" s="194"/>
      <c r="AB971" s="194"/>
      <c r="AC971" s="194"/>
      <c r="AD971" s="194"/>
      <c r="AE971" s="194"/>
      <c r="AF971" s="194"/>
      <c r="AG971" s="194"/>
      <c r="AH971" s="194"/>
      <c r="AI971" s="194"/>
      <c r="AJ971" s="194"/>
    </row>
    <row r="972" spans="1:36" ht="15.5" x14ac:dyDescent="0.35">
      <c r="A972" s="194"/>
      <c r="B972" s="194"/>
      <c r="C972" s="194"/>
      <c r="D972" s="194"/>
      <c r="E972" s="194"/>
      <c r="F972" s="194"/>
      <c r="G972" s="194"/>
      <c r="H972" s="194"/>
      <c r="I972" s="194"/>
      <c r="J972" s="194"/>
      <c r="K972" s="194"/>
      <c r="L972" s="194"/>
      <c r="M972" s="194"/>
      <c r="N972" s="194"/>
      <c r="O972" s="194"/>
      <c r="P972" s="194"/>
      <c r="Q972" s="194"/>
      <c r="R972" s="194"/>
      <c r="S972" s="194"/>
      <c r="T972" s="194"/>
      <c r="U972" s="194"/>
      <c r="V972" s="194"/>
      <c r="W972" s="194"/>
      <c r="X972" s="194"/>
      <c r="Y972" s="194"/>
      <c r="Z972" s="194"/>
      <c r="AA972" s="194"/>
      <c r="AB972" s="194"/>
      <c r="AC972" s="194"/>
      <c r="AD972" s="194"/>
      <c r="AE972" s="194"/>
      <c r="AF972" s="194"/>
      <c r="AG972" s="194"/>
      <c r="AH972" s="194"/>
      <c r="AI972" s="194"/>
      <c r="AJ972" s="194"/>
    </row>
    <row r="973" spans="1:36" ht="15.5" x14ac:dyDescent="0.35">
      <c r="A973" s="194"/>
      <c r="B973" s="194"/>
      <c r="C973" s="194"/>
      <c r="D973" s="194"/>
      <c r="E973" s="194"/>
      <c r="F973" s="194"/>
      <c r="G973" s="194"/>
      <c r="H973" s="194"/>
      <c r="I973" s="194"/>
      <c r="J973" s="194"/>
      <c r="K973" s="194"/>
      <c r="L973" s="194"/>
      <c r="M973" s="194"/>
      <c r="N973" s="194"/>
      <c r="O973" s="194"/>
      <c r="P973" s="194"/>
      <c r="Q973" s="194"/>
      <c r="R973" s="194"/>
      <c r="S973" s="194"/>
      <c r="T973" s="194"/>
      <c r="U973" s="194"/>
      <c r="V973" s="194"/>
      <c r="W973" s="194"/>
      <c r="X973" s="194"/>
      <c r="Y973" s="194"/>
      <c r="Z973" s="194"/>
      <c r="AA973" s="194"/>
      <c r="AB973" s="194"/>
      <c r="AC973" s="194"/>
      <c r="AD973" s="194"/>
      <c r="AE973" s="194"/>
      <c r="AF973" s="194"/>
      <c r="AG973" s="194"/>
      <c r="AH973" s="194"/>
      <c r="AI973" s="194"/>
      <c r="AJ973" s="194"/>
    </row>
    <row r="974" spans="1:36" ht="15.5" x14ac:dyDescent="0.35">
      <c r="A974" s="194"/>
      <c r="B974" s="194"/>
      <c r="C974" s="194"/>
      <c r="D974" s="194"/>
      <c r="E974" s="194"/>
      <c r="F974" s="194"/>
      <c r="G974" s="194"/>
      <c r="H974" s="194"/>
      <c r="I974" s="194"/>
      <c r="J974" s="194"/>
      <c r="K974" s="194"/>
      <c r="L974" s="194"/>
      <c r="M974" s="194"/>
      <c r="N974" s="194"/>
      <c r="O974" s="194"/>
      <c r="P974" s="194"/>
      <c r="Q974" s="194"/>
      <c r="R974" s="194"/>
      <c r="S974" s="194"/>
      <c r="T974" s="194"/>
      <c r="U974" s="194"/>
      <c r="V974" s="194"/>
      <c r="W974" s="194"/>
      <c r="X974" s="194"/>
      <c r="Y974" s="194"/>
      <c r="Z974" s="194"/>
      <c r="AA974" s="194"/>
      <c r="AB974" s="194"/>
      <c r="AC974" s="194"/>
      <c r="AD974" s="194"/>
      <c r="AE974" s="194"/>
      <c r="AF974" s="194"/>
      <c r="AG974" s="194"/>
      <c r="AH974" s="194"/>
      <c r="AI974" s="194"/>
      <c r="AJ974" s="194"/>
    </row>
    <row r="975" spans="1:36" ht="15.5" x14ac:dyDescent="0.35">
      <c r="A975" s="194"/>
      <c r="B975" s="194"/>
      <c r="C975" s="194"/>
      <c r="D975" s="194"/>
      <c r="E975" s="194"/>
      <c r="F975" s="194"/>
      <c r="G975" s="194"/>
      <c r="H975" s="194"/>
      <c r="I975" s="194"/>
      <c r="J975" s="194"/>
      <c r="K975" s="194"/>
      <c r="L975" s="194"/>
      <c r="M975" s="194"/>
      <c r="N975" s="194"/>
      <c r="O975" s="194"/>
      <c r="P975" s="194"/>
      <c r="Q975" s="194"/>
      <c r="R975" s="194"/>
      <c r="S975" s="194"/>
      <c r="T975" s="194"/>
      <c r="U975" s="194"/>
      <c r="V975" s="194"/>
      <c r="W975" s="194"/>
      <c r="X975" s="194"/>
      <c r="Y975" s="194"/>
      <c r="Z975" s="194"/>
      <c r="AA975" s="194"/>
      <c r="AB975" s="194"/>
      <c r="AC975" s="194"/>
      <c r="AD975" s="194"/>
      <c r="AE975" s="194"/>
      <c r="AF975" s="194"/>
      <c r="AG975" s="194"/>
      <c r="AH975" s="194"/>
      <c r="AI975" s="194"/>
      <c r="AJ975" s="194"/>
    </row>
    <row r="976" spans="1:36" ht="15.5" x14ac:dyDescent="0.35">
      <c r="A976" s="194"/>
      <c r="B976" s="194"/>
      <c r="C976" s="194"/>
      <c r="D976" s="194"/>
      <c r="E976" s="194"/>
      <c r="F976" s="194"/>
      <c r="G976" s="194"/>
      <c r="H976" s="194"/>
      <c r="I976" s="194"/>
      <c r="J976" s="194"/>
      <c r="K976" s="194"/>
      <c r="L976" s="194"/>
      <c r="M976" s="194"/>
      <c r="N976" s="194"/>
      <c r="O976" s="194"/>
      <c r="P976" s="194"/>
      <c r="Q976" s="194"/>
      <c r="R976" s="194"/>
      <c r="S976" s="194"/>
      <c r="T976" s="194"/>
      <c r="U976" s="194"/>
      <c r="V976" s="194"/>
      <c r="W976" s="194"/>
      <c r="X976" s="194"/>
      <c r="Y976" s="194"/>
      <c r="Z976" s="194"/>
      <c r="AA976" s="194"/>
      <c r="AB976" s="194"/>
      <c r="AC976" s="194"/>
      <c r="AD976" s="194"/>
      <c r="AE976" s="194"/>
      <c r="AF976" s="194"/>
      <c r="AG976" s="194"/>
      <c r="AH976" s="194"/>
      <c r="AI976" s="194"/>
      <c r="AJ976" s="194"/>
    </row>
    <row r="977" spans="1:36" ht="15.5" x14ac:dyDescent="0.35">
      <c r="A977" s="194"/>
      <c r="B977" s="194"/>
      <c r="C977" s="194"/>
      <c r="D977" s="194"/>
      <c r="E977" s="194"/>
      <c r="F977" s="194"/>
      <c r="G977" s="194"/>
      <c r="H977" s="194"/>
      <c r="I977" s="194"/>
      <c r="J977" s="194"/>
      <c r="K977" s="194"/>
      <c r="L977" s="194"/>
      <c r="M977" s="194"/>
      <c r="N977" s="194"/>
      <c r="O977" s="194"/>
      <c r="P977" s="194"/>
      <c r="Q977" s="194"/>
      <c r="R977" s="194"/>
      <c r="S977" s="194"/>
      <c r="T977" s="194"/>
      <c r="U977" s="194"/>
      <c r="V977" s="194"/>
      <c r="W977" s="194"/>
      <c r="X977" s="194"/>
      <c r="Y977" s="194"/>
      <c r="Z977" s="194"/>
      <c r="AA977" s="194"/>
      <c r="AB977" s="194"/>
      <c r="AC977" s="194"/>
      <c r="AD977" s="194"/>
      <c r="AE977" s="194"/>
      <c r="AF977" s="194"/>
      <c r="AG977" s="194"/>
      <c r="AH977" s="194"/>
      <c r="AI977" s="194"/>
      <c r="AJ977" s="194"/>
    </row>
    <row r="978" spans="1:36" ht="15.5" x14ac:dyDescent="0.35">
      <c r="A978" s="194"/>
      <c r="B978" s="194"/>
      <c r="C978" s="194"/>
      <c r="D978" s="194"/>
      <c r="E978" s="194"/>
      <c r="F978" s="194"/>
      <c r="G978" s="194"/>
      <c r="H978" s="194"/>
      <c r="I978" s="194"/>
      <c r="J978" s="194"/>
      <c r="K978" s="194"/>
      <c r="L978" s="194"/>
      <c r="M978" s="194"/>
      <c r="N978" s="194"/>
      <c r="O978" s="194"/>
      <c r="P978" s="194"/>
      <c r="Q978" s="194"/>
      <c r="R978" s="194"/>
      <c r="S978" s="194"/>
      <c r="T978" s="194"/>
      <c r="U978" s="194"/>
      <c r="V978" s="194"/>
      <c r="W978" s="194"/>
      <c r="X978" s="194"/>
      <c r="Y978" s="194"/>
      <c r="Z978" s="194"/>
      <c r="AA978" s="194"/>
      <c r="AB978" s="194"/>
      <c r="AC978" s="194"/>
      <c r="AD978" s="194"/>
      <c r="AE978" s="194"/>
      <c r="AF978" s="194"/>
      <c r="AG978" s="194"/>
      <c r="AH978" s="194"/>
      <c r="AI978" s="194"/>
      <c r="AJ978" s="194"/>
    </row>
    <row r="979" spans="1:36" ht="15.5" x14ac:dyDescent="0.35">
      <c r="A979" s="194"/>
      <c r="B979" s="194"/>
      <c r="C979" s="194"/>
      <c r="D979" s="194"/>
      <c r="E979" s="194"/>
      <c r="F979" s="194"/>
      <c r="G979" s="194"/>
      <c r="H979" s="194"/>
      <c r="I979" s="194"/>
      <c r="J979" s="194"/>
      <c r="K979" s="194"/>
      <c r="L979" s="194"/>
      <c r="M979" s="194"/>
      <c r="N979" s="194"/>
      <c r="O979" s="194"/>
      <c r="P979" s="194"/>
      <c r="Q979" s="194"/>
      <c r="R979" s="194"/>
      <c r="S979" s="194"/>
      <c r="T979" s="194"/>
      <c r="U979" s="194"/>
      <c r="V979" s="194"/>
      <c r="W979" s="194"/>
      <c r="X979" s="194"/>
      <c r="Y979" s="194"/>
      <c r="Z979" s="194"/>
      <c r="AA979" s="194"/>
      <c r="AB979" s="194"/>
      <c r="AC979" s="194"/>
      <c r="AD979" s="194"/>
      <c r="AE979" s="194"/>
      <c r="AF979" s="194"/>
      <c r="AG979" s="194"/>
      <c r="AH979" s="194"/>
      <c r="AI979" s="194"/>
      <c r="AJ979" s="194"/>
    </row>
    <row r="980" spans="1:36" ht="15.5" x14ac:dyDescent="0.35">
      <c r="A980" s="194"/>
      <c r="B980" s="194"/>
      <c r="C980" s="194"/>
      <c r="D980" s="194"/>
      <c r="E980" s="194"/>
      <c r="F980" s="194"/>
      <c r="G980" s="194"/>
      <c r="H980" s="194"/>
      <c r="I980" s="194"/>
      <c r="J980" s="194"/>
      <c r="K980" s="194"/>
      <c r="L980" s="194"/>
      <c r="M980" s="194"/>
      <c r="N980" s="194"/>
      <c r="O980" s="194"/>
      <c r="P980" s="194"/>
      <c r="Q980" s="194"/>
      <c r="R980" s="194"/>
      <c r="S980" s="194"/>
      <c r="T980" s="194"/>
      <c r="U980" s="194"/>
      <c r="V980" s="194"/>
      <c r="W980" s="194"/>
      <c r="X980" s="194"/>
      <c r="Y980" s="194"/>
      <c r="Z980" s="194"/>
      <c r="AA980" s="194"/>
      <c r="AB980" s="194"/>
      <c r="AC980" s="194"/>
      <c r="AD980" s="194"/>
      <c r="AE980" s="194"/>
      <c r="AF980" s="194"/>
      <c r="AG980" s="194"/>
      <c r="AH980" s="194"/>
      <c r="AI980" s="194"/>
      <c r="AJ980" s="194"/>
    </row>
    <row r="981" spans="1:36" ht="15.5" x14ac:dyDescent="0.35">
      <c r="A981" s="194"/>
      <c r="B981" s="194"/>
      <c r="C981" s="194"/>
      <c r="D981" s="194"/>
      <c r="E981" s="194"/>
      <c r="F981" s="194"/>
      <c r="G981" s="194"/>
      <c r="H981" s="194"/>
      <c r="I981" s="194"/>
      <c r="J981" s="194"/>
      <c r="K981" s="194"/>
      <c r="L981" s="194"/>
      <c r="M981" s="194"/>
      <c r="N981" s="194"/>
      <c r="O981" s="194"/>
      <c r="P981" s="194"/>
      <c r="Q981" s="194"/>
      <c r="R981" s="194"/>
      <c r="S981" s="194"/>
      <c r="T981" s="194"/>
      <c r="U981" s="194"/>
      <c r="V981" s="194"/>
      <c r="W981" s="194"/>
      <c r="X981" s="194"/>
      <c r="Y981" s="194"/>
      <c r="Z981" s="194"/>
      <c r="AA981" s="194"/>
      <c r="AB981" s="194"/>
      <c r="AC981" s="194"/>
      <c r="AD981" s="194"/>
      <c r="AE981" s="194"/>
      <c r="AF981" s="194"/>
      <c r="AG981" s="194"/>
      <c r="AH981" s="194"/>
      <c r="AI981" s="194"/>
      <c r="AJ981" s="194"/>
    </row>
    <row r="982" spans="1:36" ht="15.5" x14ac:dyDescent="0.35">
      <c r="A982" s="194"/>
      <c r="B982" s="194"/>
      <c r="C982" s="194"/>
      <c r="D982" s="194"/>
      <c r="E982" s="194"/>
      <c r="F982" s="194"/>
      <c r="G982" s="194"/>
      <c r="H982" s="194"/>
      <c r="I982" s="194"/>
      <c r="J982" s="194"/>
      <c r="K982" s="194"/>
      <c r="L982" s="194"/>
      <c r="M982" s="194"/>
      <c r="N982" s="194"/>
      <c r="O982" s="194"/>
      <c r="P982" s="194"/>
      <c r="Q982" s="194"/>
      <c r="R982" s="194"/>
      <c r="S982" s="194"/>
      <c r="T982" s="194"/>
      <c r="U982" s="194"/>
      <c r="V982" s="194"/>
      <c r="W982" s="194"/>
      <c r="X982" s="194"/>
      <c r="Y982" s="194"/>
      <c r="Z982" s="194"/>
      <c r="AA982" s="194"/>
      <c r="AB982" s="194"/>
      <c r="AC982" s="194"/>
      <c r="AD982" s="194"/>
      <c r="AE982" s="194"/>
      <c r="AF982" s="194"/>
      <c r="AG982" s="194"/>
      <c r="AH982" s="194"/>
      <c r="AI982" s="194"/>
      <c r="AJ982" s="194"/>
    </row>
    <row r="983" spans="1:36" ht="15.5" x14ac:dyDescent="0.35">
      <c r="A983" s="194"/>
      <c r="B983" s="194"/>
      <c r="C983" s="194"/>
      <c r="D983" s="194"/>
      <c r="E983" s="194"/>
      <c r="F983" s="194"/>
      <c r="G983" s="194"/>
      <c r="H983" s="194"/>
      <c r="I983" s="194"/>
      <c r="J983" s="194"/>
      <c r="K983" s="194"/>
      <c r="L983" s="194"/>
      <c r="M983" s="194"/>
      <c r="N983" s="194"/>
      <c r="O983" s="194"/>
      <c r="P983" s="194"/>
      <c r="Q983" s="194"/>
      <c r="R983" s="194"/>
      <c r="S983" s="194"/>
      <c r="T983" s="194"/>
      <c r="U983" s="194"/>
      <c r="V983" s="194"/>
      <c r="W983" s="194"/>
      <c r="X983" s="194"/>
      <c r="Y983" s="194"/>
      <c r="Z983" s="194"/>
      <c r="AA983" s="194"/>
      <c r="AB983" s="194"/>
      <c r="AC983" s="194"/>
      <c r="AD983" s="194"/>
      <c r="AE983" s="194"/>
      <c r="AF983" s="194"/>
      <c r="AG983" s="194"/>
      <c r="AH983" s="194"/>
      <c r="AI983" s="194"/>
      <c r="AJ983" s="194"/>
    </row>
    <row r="999" spans="1:36" x14ac:dyDescent="0.35">
      <c r="A999" s="9"/>
      <c r="B999" s="9"/>
      <c r="C999" s="9"/>
      <c r="D999" s="9"/>
      <c r="E999" s="9"/>
      <c r="F999" s="9"/>
      <c r="G999" s="9"/>
      <c r="H999" s="9"/>
      <c r="I999" s="9"/>
      <c r="J999" s="9"/>
      <c r="K999" s="9"/>
      <c r="L999" s="9"/>
      <c r="M999" s="9"/>
      <c r="N999" s="9"/>
      <c r="O999" s="9"/>
      <c r="P999" s="9"/>
      <c r="Q999" s="9"/>
      <c r="R999" s="9"/>
      <c r="S999" s="9"/>
      <c r="T999" s="9"/>
      <c r="U999" s="9"/>
      <c r="V999" s="9"/>
      <c r="W999" s="9"/>
      <c r="X999" s="9"/>
      <c r="Y999" s="9"/>
      <c r="Z999" s="9"/>
      <c r="AA999" s="9"/>
      <c r="AB999" s="9"/>
      <c r="AC999" s="9"/>
      <c r="AD999" s="9"/>
      <c r="AE999" s="9"/>
      <c r="AF999" s="9"/>
      <c r="AG999" s="9"/>
      <c r="AH999" s="9"/>
      <c r="AI999" s="9"/>
      <c r="AJ999" s="9"/>
    </row>
    <row r="1000" spans="1:36" x14ac:dyDescent="0.35">
      <c r="A1000" s="9"/>
      <c r="B1000" s="9"/>
      <c r="C1000" s="9"/>
      <c r="D1000" s="9"/>
      <c r="E1000" s="9"/>
      <c r="F1000" s="9"/>
      <c r="G1000" s="9"/>
      <c r="H1000" s="9"/>
      <c r="I1000" s="9"/>
      <c r="J1000" s="9"/>
      <c r="K1000" s="9"/>
      <c r="L1000" s="9"/>
      <c r="M1000" s="9"/>
      <c r="N1000" s="9"/>
      <c r="O1000" s="9"/>
      <c r="P1000" s="9"/>
      <c r="Q1000" s="9"/>
      <c r="R1000" s="9"/>
      <c r="S1000" s="9"/>
      <c r="T1000" s="9"/>
      <c r="U1000" s="9"/>
      <c r="V1000" s="9"/>
      <c r="W1000" s="9"/>
      <c r="X1000" s="9"/>
      <c r="Y1000" s="9"/>
      <c r="Z1000" s="9"/>
      <c r="AA1000" s="9"/>
      <c r="AB1000" s="9"/>
      <c r="AC1000" s="9"/>
      <c r="AD1000" s="9"/>
      <c r="AE1000" s="9"/>
      <c r="AF1000" s="9"/>
      <c r="AG1000" s="9"/>
      <c r="AH1000" s="9"/>
      <c r="AI1000" s="9"/>
      <c r="AJ1000" s="9"/>
    </row>
    <row r="1001" spans="1:36" x14ac:dyDescent="0.35">
      <c r="A1001" s="9"/>
      <c r="B1001" s="9"/>
      <c r="C1001" s="9"/>
      <c r="D1001" s="9"/>
      <c r="E1001" s="9"/>
      <c r="F1001" s="9"/>
      <c r="G1001" s="9"/>
      <c r="H1001" s="9"/>
      <c r="I1001" s="9"/>
      <c r="J1001" s="9"/>
      <c r="K1001" s="9"/>
      <c r="L1001" s="9"/>
      <c r="M1001" s="9"/>
      <c r="N1001" s="9"/>
      <c r="O1001" s="9"/>
      <c r="P1001" s="9"/>
      <c r="Q1001" s="9"/>
      <c r="R1001" s="9"/>
      <c r="S1001" s="9"/>
      <c r="T1001" s="9"/>
      <c r="U1001" s="9"/>
      <c r="V1001" s="9"/>
      <c r="W1001" s="9"/>
      <c r="X1001" s="9"/>
      <c r="Y1001" s="9"/>
      <c r="Z1001" s="9"/>
      <c r="AA1001" s="9"/>
      <c r="AB1001" s="9"/>
      <c r="AC1001" s="9"/>
      <c r="AD1001" s="9"/>
      <c r="AE1001" s="9"/>
      <c r="AF1001" s="9"/>
      <c r="AG1001" s="9"/>
      <c r="AH1001" s="9"/>
      <c r="AI1001" s="9"/>
      <c r="AJ1001" s="9"/>
    </row>
    <row r="1002" spans="1:36" x14ac:dyDescent="0.35">
      <c r="A1002" s="9"/>
      <c r="B1002" s="9"/>
      <c r="C1002" s="9"/>
      <c r="D1002" s="9"/>
      <c r="E1002" s="9"/>
      <c r="F1002" s="9"/>
      <c r="G1002" s="9"/>
      <c r="H1002" s="9"/>
      <c r="I1002" s="9"/>
      <c r="J1002" s="9"/>
      <c r="K1002" s="9"/>
      <c r="L1002" s="9"/>
      <c r="M1002" s="9"/>
      <c r="N1002" s="9"/>
      <c r="O1002" s="9"/>
      <c r="P1002" s="9"/>
      <c r="Q1002" s="9"/>
      <c r="R1002" s="9"/>
      <c r="S1002" s="9"/>
      <c r="T1002" s="9"/>
      <c r="U1002" s="9"/>
      <c r="V1002" s="9"/>
      <c r="W1002" s="9"/>
      <c r="X1002" s="9"/>
      <c r="Y1002" s="9"/>
      <c r="Z1002" s="9"/>
      <c r="AA1002" s="9"/>
      <c r="AB1002" s="9"/>
      <c r="AC1002" s="9"/>
      <c r="AD1002" s="9"/>
      <c r="AE1002" s="9"/>
      <c r="AF1002" s="9"/>
      <c r="AG1002" s="9"/>
      <c r="AH1002" s="9"/>
      <c r="AI1002" s="9"/>
      <c r="AJ1002" s="9"/>
    </row>
    <row r="1003" spans="1:36" x14ac:dyDescent="0.35">
      <c r="A1003" s="9"/>
      <c r="B1003" s="9"/>
      <c r="C1003" s="9"/>
      <c r="D1003" s="9"/>
      <c r="E1003" s="9"/>
      <c r="F1003" s="9"/>
      <c r="G1003" s="9"/>
      <c r="H1003" s="9"/>
      <c r="I1003" s="9"/>
      <c r="J1003" s="9"/>
      <c r="K1003" s="9"/>
      <c r="L1003" s="9"/>
      <c r="M1003" s="9"/>
      <c r="N1003" s="9"/>
      <c r="O1003" s="9"/>
      <c r="P1003" s="9"/>
      <c r="Q1003" s="9"/>
      <c r="R1003" s="9"/>
      <c r="S1003" s="9"/>
      <c r="T1003" s="9"/>
      <c r="U1003" s="9"/>
      <c r="V1003" s="9"/>
      <c r="W1003" s="9"/>
      <c r="X1003" s="9"/>
      <c r="Y1003" s="9"/>
      <c r="Z1003" s="9"/>
      <c r="AA1003" s="9"/>
      <c r="AB1003" s="9"/>
      <c r="AC1003" s="9"/>
      <c r="AD1003" s="9"/>
      <c r="AE1003" s="9"/>
      <c r="AF1003" s="9"/>
      <c r="AG1003" s="9"/>
      <c r="AH1003" s="9"/>
      <c r="AI1003" s="9"/>
      <c r="AJ1003" s="9"/>
    </row>
    <row r="1004" spans="1:36" x14ac:dyDescent="0.35">
      <c r="A1004" s="9"/>
      <c r="B1004" s="9"/>
      <c r="C1004" s="9"/>
      <c r="D1004" s="9"/>
      <c r="E1004" s="9"/>
      <c r="F1004" s="9"/>
      <c r="G1004" s="9"/>
      <c r="H1004" s="9"/>
      <c r="I1004" s="9"/>
      <c r="J1004" s="9"/>
      <c r="K1004" s="9"/>
      <c r="L1004" s="9"/>
      <c r="M1004" s="9"/>
      <c r="N1004" s="9"/>
      <c r="O1004" s="9"/>
      <c r="P1004" s="9"/>
      <c r="Q1004" s="9"/>
      <c r="R1004" s="9"/>
      <c r="S1004" s="9"/>
      <c r="T1004" s="9"/>
      <c r="U1004" s="9"/>
      <c r="V1004" s="9"/>
      <c r="W1004" s="9"/>
      <c r="X1004" s="9"/>
      <c r="Y1004" s="9"/>
      <c r="Z1004" s="9"/>
      <c r="AA1004" s="9"/>
      <c r="AB1004" s="9"/>
      <c r="AC1004" s="9"/>
      <c r="AD1004" s="9"/>
      <c r="AE1004" s="9"/>
      <c r="AF1004" s="9"/>
      <c r="AG1004" s="9"/>
      <c r="AH1004" s="9"/>
      <c r="AI1004" s="9"/>
      <c r="AJ1004" s="9"/>
    </row>
    <row r="1005" spans="1:36" x14ac:dyDescent="0.35">
      <c r="A1005" s="9"/>
      <c r="B1005" s="9"/>
      <c r="C1005" s="9"/>
      <c r="D1005" s="9"/>
      <c r="E1005" s="9"/>
      <c r="F1005" s="9"/>
      <c r="G1005" s="9"/>
      <c r="H1005" s="9"/>
      <c r="I1005" s="9"/>
      <c r="J1005" s="9"/>
      <c r="K1005" s="9"/>
      <c r="L1005" s="9"/>
      <c r="M1005" s="9"/>
      <c r="N1005" s="9"/>
      <c r="O1005" s="9"/>
      <c r="P1005" s="9"/>
      <c r="Q1005" s="9"/>
      <c r="R1005" s="9"/>
      <c r="S1005" s="9"/>
      <c r="T1005" s="9"/>
      <c r="U1005" s="9"/>
      <c r="V1005" s="9"/>
      <c r="W1005" s="9"/>
      <c r="X1005" s="9"/>
      <c r="Y1005" s="9"/>
      <c r="Z1005" s="9"/>
      <c r="AA1005" s="9"/>
      <c r="AB1005" s="9"/>
      <c r="AC1005" s="9"/>
      <c r="AD1005" s="9"/>
      <c r="AE1005" s="9"/>
      <c r="AF1005" s="9"/>
      <c r="AG1005" s="9"/>
      <c r="AH1005" s="9"/>
      <c r="AI1005" s="9"/>
      <c r="AJ1005" s="9"/>
    </row>
  </sheetData>
  <mergeCells count="29">
    <mergeCell ref="B1:C1"/>
    <mergeCell ref="B2:C2"/>
    <mergeCell ref="B4:C4"/>
    <mergeCell ref="A6:AI6"/>
    <mergeCell ref="A7:AI7"/>
    <mergeCell ref="A8:A9"/>
    <mergeCell ref="B8:B9"/>
    <mergeCell ref="C8:Q8"/>
    <mergeCell ref="R8:R10"/>
    <mergeCell ref="S8:AG8"/>
    <mergeCell ref="M9:N9"/>
    <mergeCell ref="O9:P9"/>
    <mergeCell ref="AE9:AF9"/>
    <mergeCell ref="S9:T9"/>
    <mergeCell ref="U9:V9"/>
    <mergeCell ref="W9:X9"/>
    <mergeCell ref="Y9:Z9"/>
    <mergeCell ref="AA9:AB9"/>
    <mergeCell ref="AC9:AD9"/>
    <mergeCell ref="C9:D9"/>
    <mergeCell ref="E9:F9"/>
    <mergeCell ref="AD28:AG28"/>
    <mergeCell ref="AH8:AH10"/>
    <mergeCell ref="AI8:AI10"/>
    <mergeCell ref="G9:H9"/>
    <mergeCell ref="I9:J9"/>
    <mergeCell ref="K9:L9"/>
    <mergeCell ref="AD26:AG26"/>
    <mergeCell ref="AD27:AG27"/>
  </mergeCell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K16"/>
  <sheetViews>
    <sheetView workbookViewId="0">
      <selection activeCell="P15" sqref="P15"/>
    </sheetView>
  </sheetViews>
  <sheetFormatPr defaultColWidth="11" defaultRowHeight="15.5" x14ac:dyDescent="0.35"/>
  <cols>
    <col min="1" max="1" width="11" style="12"/>
    <col min="2" max="2" width="27" style="12" bestFit="1" customWidth="1"/>
    <col min="3" max="8" width="11" style="37"/>
    <col min="9" max="16384" width="11" style="12"/>
  </cols>
  <sheetData>
    <row r="1" spans="1:11" x14ac:dyDescent="0.35">
      <c r="B1" s="194" t="s">
        <v>0</v>
      </c>
      <c r="C1" s="12"/>
      <c r="J1" s="84" t="s">
        <v>583</v>
      </c>
    </row>
    <row r="2" spans="1:11" x14ac:dyDescent="0.35">
      <c r="A2" s="194"/>
      <c r="B2" s="87" t="s">
        <v>949</v>
      </c>
      <c r="C2" s="19"/>
      <c r="J2" s="84"/>
    </row>
    <row r="3" spans="1:11" x14ac:dyDescent="0.35">
      <c r="A3" s="194"/>
      <c r="B3" s="87"/>
      <c r="C3" s="80"/>
      <c r="J3" s="84"/>
    </row>
    <row r="4" spans="1:11" x14ac:dyDescent="0.35">
      <c r="A4" s="194"/>
      <c r="B4" s="87" t="s">
        <v>951</v>
      </c>
      <c r="C4" s="19"/>
      <c r="J4" s="84"/>
    </row>
    <row r="5" spans="1:11" x14ac:dyDescent="0.35">
      <c r="A5" s="1146" t="s">
        <v>579</v>
      </c>
      <c r="B5" s="1343"/>
      <c r="C5" s="1343"/>
      <c r="D5" s="1343"/>
      <c r="E5" s="1343"/>
      <c r="F5" s="1343"/>
      <c r="G5" s="1343"/>
      <c r="H5" s="1343"/>
      <c r="I5" s="1343"/>
      <c r="J5" s="1343"/>
    </row>
    <row r="6" spans="1:11" x14ac:dyDescent="0.35">
      <c r="A6" s="493"/>
      <c r="B6" s="493"/>
      <c r="C6" s="494"/>
      <c r="D6" s="494"/>
      <c r="E6" s="494"/>
      <c r="F6" s="494"/>
      <c r="G6" s="494"/>
      <c r="H6" s="494"/>
      <c r="I6" s="493"/>
      <c r="J6" s="493"/>
    </row>
    <row r="7" spans="1:11" ht="67.5" customHeight="1" x14ac:dyDescent="0.35">
      <c r="A7" s="1344" t="s">
        <v>102</v>
      </c>
      <c r="B7" s="1346" t="s">
        <v>2</v>
      </c>
      <c r="C7" s="1348" t="s">
        <v>584</v>
      </c>
      <c r="D7" s="1349"/>
      <c r="E7" s="1349"/>
      <c r="F7" s="1348" t="s">
        <v>585</v>
      </c>
      <c r="G7" s="1349"/>
      <c r="H7" s="1350"/>
      <c r="I7" s="1351" t="s">
        <v>165</v>
      </c>
      <c r="J7" s="1351" t="s">
        <v>12</v>
      </c>
    </row>
    <row r="8" spans="1:11" ht="45" x14ac:dyDescent="0.35">
      <c r="A8" s="1345"/>
      <c r="B8" s="1347"/>
      <c r="C8" s="497" t="s">
        <v>577</v>
      </c>
      <c r="D8" s="497" t="s">
        <v>578</v>
      </c>
      <c r="E8" s="497" t="s">
        <v>94</v>
      </c>
      <c r="F8" s="497" t="s">
        <v>577</v>
      </c>
      <c r="G8" s="497" t="s">
        <v>578</v>
      </c>
      <c r="H8" s="497" t="s">
        <v>94</v>
      </c>
      <c r="I8" s="1347"/>
      <c r="J8" s="1347"/>
    </row>
    <row r="9" spans="1:11" x14ac:dyDescent="0.35">
      <c r="A9" s="495"/>
      <c r="B9" s="502"/>
      <c r="C9" s="503" t="s">
        <v>39</v>
      </c>
      <c r="D9" s="503" t="s">
        <v>40</v>
      </c>
      <c r="E9" s="503" t="s">
        <v>580</v>
      </c>
      <c r="F9" s="503" t="s">
        <v>42</v>
      </c>
      <c r="G9" s="503" t="s">
        <v>43</v>
      </c>
      <c r="H9" s="503" t="s">
        <v>581</v>
      </c>
      <c r="I9" s="496" t="s">
        <v>582</v>
      </c>
      <c r="J9" s="496"/>
    </row>
    <row r="10" spans="1:11" x14ac:dyDescent="0.35">
      <c r="A10" s="432"/>
      <c r="B10" s="498" t="s">
        <v>165</v>
      </c>
      <c r="C10" s="499"/>
      <c r="D10" s="500"/>
      <c r="E10" s="499"/>
      <c r="F10" s="499"/>
      <c r="G10" s="500"/>
      <c r="H10" s="499">
        <f>SUM(H11:H12)</f>
        <v>0</v>
      </c>
      <c r="I10" s="898">
        <f>SUM(I11:I12)</f>
        <v>0</v>
      </c>
      <c r="J10" s="501"/>
    </row>
    <row r="11" spans="1:11" x14ac:dyDescent="0.35">
      <c r="A11" s="429">
        <v>1</v>
      </c>
      <c r="B11" s="423" t="s">
        <v>588</v>
      </c>
      <c r="C11" s="500"/>
      <c r="D11" s="516">
        <v>5941</v>
      </c>
      <c r="E11" s="500">
        <f>+C11*D11</f>
        <v>0</v>
      </c>
      <c r="F11" s="500"/>
      <c r="G11" s="516">
        <v>5941</v>
      </c>
      <c r="H11" s="500"/>
      <c r="I11" s="899">
        <f>+H11+E11</f>
        <v>0</v>
      </c>
      <c r="J11" s="501"/>
    </row>
    <row r="12" spans="1:11" x14ac:dyDescent="0.35">
      <c r="A12" s="429"/>
      <c r="B12" s="423"/>
      <c r="C12" s="500"/>
      <c r="D12" s="500"/>
      <c r="E12" s="500"/>
      <c r="F12" s="500"/>
      <c r="G12" s="500"/>
      <c r="H12" s="500"/>
      <c r="I12" s="899">
        <f t="shared" ref="I12" si="0">H12+E12</f>
        <v>0</v>
      </c>
      <c r="J12" s="501"/>
    </row>
    <row r="13" spans="1:11" x14ac:dyDescent="0.35">
      <c r="A13" s="1343"/>
      <c r="B13" s="1343"/>
    </row>
    <row r="14" spans="1:11" x14ac:dyDescent="0.35">
      <c r="B14" s="37"/>
      <c r="C14" s="664"/>
      <c r="D14" s="12"/>
      <c r="E14" s="12"/>
      <c r="F14" s="12"/>
      <c r="G14" s="1149" t="s">
        <v>435</v>
      </c>
      <c r="H14" s="1149"/>
      <c r="I14" s="1149"/>
      <c r="J14" s="1149"/>
      <c r="K14" s="780"/>
    </row>
    <row r="15" spans="1:11" ht="15.75" customHeight="1" x14ac:dyDescent="0.35">
      <c r="B15" s="890" t="s">
        <v>23</v>
      </c>
      <c r="D15" s="12"/>
      <c r="E15" s="12"/>
      <c r="F15" s="12"/>
      <c r="G15" s="1143" t="s">
        <v>953</v>
      </c>
      <c r="H15" s="1143"/>
      <c r="I15" s="1143"/>
      <c r="J15" s="1143"/>
    </row>
    <row r="16" spans="1:11" ht="15.75" customHeight="1" x14ac:dyDescent="0.35">
      <c r="B16" s="901" t="s">
        <v>954</v>
      </c>
      <c r="C16" s="12"/>
      <c r="D16" s="12"/>
      <c r="E16" s="12"/>
      <c r="F16" s="12"/>
      <c r="G16" s="1144" t="s">
        <v>954</v>
      </c>
      <c r="H16" s="1144"/>
      <c r="I16" s="1144"/>
      <c r="J16" s="1144"/>
    </row>
  </sheetData>
  <mergeCells count="11">
    <mergeCell ref="G14:J14"/>
    <mergeCell ref="G15:J15"/>
    <mergeCell ref="G16:J16"/>
    <mergeCell ref="A13:B13"/>
    <mergeCell ref="A5:J5"/>
    <mergeCell ref="A7:A8"/>
    <mergeCell ref="B7:B8"/>
    <mergeCell ref="C7:E7"/>
    <mergeCell ref="F7:H7"/>
    <mergeCell ref="I7:I8"/>
    <mergeCell ref="J7:J8"/>
  </mergeCell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Y1031"/>
  <sheetViews>
    <sheetView topLeftCell="A44" workbookViewId="0">
      <selection activeCell="B54" sqref="B54:G57"/>
    </sheetView>
  </sheetViews>
  <sheetFormatPr defaultColWidth="11" defaultRowHeight="14" x14ac:dyDescent="0.35"/>
  <cols>
    <col min="1" max="1" width="11" style="80"/>
    <col min="2" max="2" width="43.90625" style="80" customWidth="1"/>
    <col min="3" max="7" width="11" style="80"/>
    <col min="8" max="8" width="47.90625" style="80" customWidth="1"/>
    <col min="9" max="16384" width="11" style="80"/>
  </cols>
  <sheetData>
    <row r="1" spans="1:25" ht="15.75" customHeight="1" x14ac:dyDescent="0.35">
      <c r="A1" s="1354" t="s">
        <v>0</v>
      </c>
      <c r="B1" s="1353"/>
      <c r="C1" s="518"/>
      <c r="D1" s="518"/>
      <c r="E1" s="519"/>
      <c r="F1" s="520"/>
      <c r="G1" s="521"/>
      <c r="H1" s="519"/>
      <c r="I1" s="519"/>
      <c r="J1" s="519"/>
      <c r="K1" s="519"/>
      <c r="L1" s="519"/>
      <c r="M1" s="519"/>
      <c r="N1" s="519"/>
      <c r="O1" s="519"/>
      <c r="P1" s="519"/>
      <c r="Q1" s="519"/>
      <c r="R1" s="519"/>
      <c r="S1" s="519"/>
      <c r="T1" s="519"/>
      <c r="U1" s="519"/>
      <c r="V1" s="519"/>
      <c r="W1" s="519"/>
      <c r="X1" s="519"/>
      <c r="Y1" s="519"/>
    </row>
    <row r="2" spans="1:25" ht="15.75" customHeight="1" x14ac:dyDescent="0.35">
      <c r="A2" s="1355" t="s">
        <v>949</v>
      </c>
      <c r="B2" s="1353"/>
      <c r="C2" s="518"/>
      <c r="D2" s="518"/>
      <c r="E2" s="27"/>
      <c r="F2" s="520"/>
      <c r="G2" s="519"/>
      <c r="H2" s="519"/>
      <c r="I2" s="519"/>
      <c r="J2" s="519"/>
      <c r="K2" s="519"/>
      <c r="L2" s="519"/>
      <c r="M2" s="519"/>
      <c r="N2" s="519"/>
      <c r="O2" s="519"/>
      <c r="P2" s="519"/>
      <c r="Q2" s="519"/>
      <c r="R2" s="519"/>
      <c r="S2" s="519"/>
      <c r="T2" s="519"/>
      <c r="U2" s="519"/>
      <c r="V2" s="519"/>
      <c r="W2" s="519"/>
      <c r="X2" s="519"/>
      <c r="Y2" s="519"/>
    </row>
    <row r="3" spans="1:25" ht="33" customHeight="1" x14ac:dyDescent="0.35">
      <c r="A3" s="1356" t="s">
        <v>589</v>
      </c>
      <c r="B3" s="1353"/>
      <c r="C3" s="1353"/>
      <c r="D3" s="1353"/>
      <c r="E3" s="1353"/>
      <c r="F3" s="1353"/>
      <c r="G3" s="1353"/>
      <c r="H3" s="519"/>
      <c r="I3" s="519"/>
      <c r="J3" s="519"/>
      <c r="K3" s="519"/>
      <c r="L3" s="519"/>
      <c r="M3" s="519"/>
      <c r="N3" s="519"/>
      <c r="O3" s="519"/>
      <c r="P3" s="519"/>
      <c r="Q3" s="519"/>
      <c r="R3" s="519"/>
      <c r="S3" s="519"/>
      <c r="T3" s="519"/>
      <c r="U3" s="519"/>
      <c r="V3" s="519"/>
      <c r="W3" s="519"/>
      <c r="X3" s="519"/>
      <c r="Y3" s="519"/>
    </row>
    <row r="4" spans="1:25" ht="30.75" customHeight="1" x14ac:dyDescent="0.35">
      <c r="A4" s="1357" t="s">
        <v>590</v>
      </c>
      <c r="B4" s="1353"/>
      <c r="C4" s="1353"/>
      <c r="D4" s="1353"/>
      <c r="E4" s="1353"/>
      <c r="F4" s="1353"/>
      <c r="G4" s="1353"/>
      <c r="H4" s="519"/>
      <c r="I4" s="519"/>
      <c r="J4" s="519"/>
      <c r="K4" s="519"/>
      <c r="L4" s="519"/>
      <c r="M4" s="519"/>
      <c r="N4" s="519"/>
      <c r="O4" s="519"/>
      <c r="P4" s="519"/>
      <c r="Q4" s="519"/>
      <c r="R4" s="519"/>
      <c r="S4" s="519"/>
      <c r="T4" s="519"/>
      <c r="U4" s="519"/>
      <c r="V4" s="519"/>
      <c r="W4" s="519"/>
      <c r="X4" s="519"/>
      <c r="Y4" s="519"/>
    </row>
    <row r="5" spans="1:25" ht="16" thickBot="1" x14ac:dyDescent="0.4">
      <c r="A5" s="519"/>
      <c r="B5" s="522"/>
      <c r="C5" s="519"/>
      <c r="D5" s="519"/>
      <c r="E5" s="519"/>
      <c r="F5" s="1358" t="s">
        <v>101</v>
      </c>
      <c r="G5" s="1353"/>
      <c r="H5" s="519"/>
      <c r="I5" s="519"/>
      <c r="J5" s="519"/>
      <c r="K5" s="519"/>
      <c r="L5" s="519"/>
      <c r="M5" s="519"/>
      <c r="N5" s="519"/>
      <c r="O5" s="519"/>
      <c r="P5" s="519"/>
      <c r="Q5" s="519"/>
      <c r="R5" s="519"/>
      <c r="S5" s="519"/>
      <c r="T5" s="519"/>
      <c r="U5" s="519"/>
      <c r="V5" s="519"/>
      <c r="W5" s="519"/>
      <c r="X5" s="519"/>
      <c r="Y5" s="519"/>
    </row>
    <row r="6" spans="1:25" ht="24.9" customHeight="1" thickTop="1" x14ac:dyDescent="0.35">
      <c r="A6" s="523" t="s">
        <v>102</v>
      </c>
      <c r="B6" s="524" t="s">
        <v>2</v>
      </c>
      <c r="C6" s="525" t="s">
        <v>3</v>
      </c>
      <c r="D6" s="525" t="s">
        <v>28</v>
      </c>
      <c r="E6" s="525" t="s">
        <v>93</v>
      </c>
      <c r="F6" s="526" t="s">
        <v>94</v>
      </c>
      <c r="G6" s="527" t="s">
        <v>12</v>
      </c>
      <c r="H6" s="518"/>
      <c r="I6" s="518"/>
      <c r="J6" s="518"/>
      <c r="K6" s="518"/>
      <c r="L6" s="518"/>
      <c r="M6" s="518"/>
      <c r="N6" s="518"/>
      <c r="O6" s="518"/>
      <c r="P6" s="518"/>
      <c r="Q6" s="518"/>
      <c r="R6" s="518"/>
      <c r="S6" s="518"/>
      <c r="T6" s="518"/>
      <c r="U6" s="518"/>
      <c r="V6" s="518"/>
      <c r="W6" s="518"/>
      <c r="X6" s="518"/>
      <c r="Y6" s="518"/>
    </row>
    <row r="7" spans="1:25" ht="24.9" customHeight="1" x14ac:dyDescent="0.35">
      <c r="A7" s="551" t="s">
        <v>13</v>
      </c>
      <c r="B7" s="552" t="s">
        <v>63</v>
      </c>
      <c r="C7" s="553" t="s">
        <v>148</v>
      </c>
      <c r="D7" s="553" t="s">
        <v>39</v>
      </c>
      <c r="E7" s="553" t="s">
        <v>40</v>
      </c>
      <c r="F7" s="555" t="s">
        <v>594</v>
      </c>
      <c r="G7" s="554" t="s">
        <v>192</v>
      </c>
      <c r="H7" s="517"/>
      <c r="I7" s="517"/>
      <c r="J7" s="517"/>
      <c r="K7" s="517"/>
      <c r="L7" s="517"/>
      <c r="M7" s="517"/>
      <c r="N7" s="517"/>
      <c r="O7" s="517"/>
      <c r="P7" s="517"/>
      <c r="Q7" s="517"/>
      <c r="R7" s="517"/>
      <c r="S7" s="517"/>
      <c r="T7" s="517"/>
      <c r="U7" s="517"/>
      <c r="V7" s="517"/>
      <c r="W7" s="517"/>
      <c r="X7" s="517"/>
      <c r="Y7" s="517"/>
    </row>
    <row r="8" spans="1:25" ht="24.9" customHeight="1" x14ac:dyDescent="0.35">
      <c r="A8" s="578" t="s">
        <v>15</v>
      </c>
      <c r="B8" s="577" t="s">
        <v>604</v>
      </c>
      <c r="C8" s="553"/>
      <c r="D8" s="553"/>
      <c r="E8" s="553"/>
      <c r="F8" s="557"/>
      <c r="G8" s="555"/>
      <c r="H8" s="517"/>
      <c r="I8" s="517"/>
      <c r="J8" s="517"/>
      <c r="K8" s="517"/>
      <c r="L8" s="517"/>
      <c r="M8" s="517"/>
      <c r="N8" s="517"/>
      <c r="O8" s="517"/>
      <c r="P8" s="517"/>
      <c r="Q8" s="517"/>
      <c r="R8" s="517"/>
      <c r="S8" s="517"/>
      <c r="T8" s="517"/>
      <c r="U8" s="517"/>
      <c r="V8" s="517"/>
      <c r="W8" s="517"/>
      <c r="X8" s="517"/>
      <c r="Y8" s="517"/>
    </row>
    <row r="9" spans="1:25" ht="24.9" customHeight="1" x14ac:dyDescent="0.35">
      <c r="A9" s="529">
        <v>1</v>
      </c>
      <c r="B9" s="530" t="s">
        <v>591</v>
      </c>
      <c r="C9" s="531"/>
      <c r="D9" s="424"/>
      <c r="E9" s="424"/>
      <c r="F9" s="532">
        <f>SUM(F10:F17)</f>
        <v>0</v>
      </c>
      <c r="G9" s="533"/>
      <c r="H9" s="534"/>
      <c r="I9" s="519"/>
      <c r="J9" s="519"/>
      <c r="K9" s="519"/>
      <c r="L9" s="519"/>
      <c r="M9" s="519"/>
      <c r="N9" s="519"/>
      <c r="O9" s="519"/>
      <c r="P9" s="519"/>
      <c r="Q9" s="519"/>
      <c r="R9" s="519"/>
      <c r="S9" s="519"/>
      <c r="T9" s="519"/>
      <c r="U9" s="519"/>
      <c r="V9" s="519"/>
      <c r="W9" s="519"/>
      <c r="X9" s="519"/>
      <c r="Y9" s="519"/>
    </row>
    <row r="10" spans="1:25" ht="24.9" customHeight="1" x14ac:dyDescent="0.35">
      <c r="A10" s="529"/>
      <c r="B10" s="535" t="s">
        <v>592</v>
      </c>
      <c r="C10" s="536" t="s">
        <v>593</v>
      </c>
      <c r="D10" s="424"/>
      <c r="E10" s="424"/>
      <c r="F10" s="556">
        <f>+D10*E10</f>
        <v>0</v>
      </c>
      <c r="G10" s="533"/>
      <c r="H10" s="519"/>
      <c r="I10" s="519"/>
      <c r="J10" s="519"/>
      <c r="K10" s="519"/>
      <c r="L10" s="519"/>
      <c r="M10" s="519"/>
      <c r="N10" s="519"/>
      <c r="O10" s="519"/>
      <c r="P10" s="519"/>
      <c r="Q10" s="519"/>
      <c r="R10" s="519"/>
      <c r="S10" s="519"/>
      <c r="T10" s="519"/>
      <c r="U10" s="519"/>
      <c r="V10" s="519"/>
      <c r="W10" s="519"/>
      <c r="X10" s="519"/>
      <c r="Y10" s="519"/>
    </row>
    <row r="11" spans="1:25" ht="51.75" customHeight="1" x14ac:dyDescent="0.35">
      <c r="A11" s="529"/>
      <c r="B11" s="535" t="s">
        <v>260</v>
      </c>
      <c r="C11" s="536" t="s">
        <v>593</v>
      </c>
      <c r="D11" s="424"/>
      <c r="E11" s="424"/>
      <c r="F11" s="556">
        <f t="shared" ref="F11:F17" si="0">+D11*E11</f>
        <v>0</v>
      </c>
      <c r="G11" s="533"/>
      <c r="H11" s="519"/>
      <c r="I11" s="519"/>
      <c r="J11" s="519"/>
      <c r="K11" s="519"/>
      <c r="L11" s="519"/>
      <c r="M11" s="519"/>
      <c r="N11" s="519"/>
      <c r="O11" s="519"/>
      <c r="P11" s="519"/>
      <c r="Q11" s="519"/>
      <c r="R11" s="519"/>
      <c r="S11" s="519"/>
      <c r="T11" s="519"/>
      <c r="U11" s="519"/>
      <c r="V11" s="519"/>
      <c r="W11" s="519"/>
      <c r="X11" s="519"/>
      <c r="Y11" s="519"/>
    </row>
    <row r="12" spans="1:25" ht="24.9" customHeight="1" x14ac:dyDescent="0.35">
      <c r="A12" s="529"/>
      <c r="B12" s="535" t="s">
        <v>261</v>
      </c>
      <c r="C12" s="536" t="s">
        <v>593</v>
      </c>
      <c r="D12" s="424"/>
      <c r="E12" s="424"/>
      <c r="F12" s="556">
        <f t="shared" si="0"/>
        <v>0</v>
      </c>
      <c r="G12" s="533"/>
      <c r="H12" s="519"/>
      <c r="I12" s="519"/>
      <c r="J12" s="519"/>
      <c r="K12" s="519"/>
      <c r="L12" s="519"/>
      <c r="M12" s="519"/>
      <c r="N12" s="519"/>
      <c r="O12" s="519"/>
      <c r="P12" s="519"/>
      <c r="Q12" s="519"/>
      <c r="R12" s="519"/>
      <c r="S12" s="519"/>
      <c r="T12" s="519"/>
      <c r="U12" s="519"/>
      <c r="V12" s="519"/>
      <c r="W12" s="519"/>
      <c r="X12" s="519"/>
      <c r="Y12" s="519"/>
    </row>
    <row r="13" spans="1:25" ht="24.9" customHeight="1" x14ac:dyDescent="0.35">
      <c r="A13" s="529"/>
      <c r="B13" s="535" t="s">
        <v>262</v>
      </c>
      <c r="C13" s="536" t="s">
        <v>593</v>
      </c>
      <c r="D13" s="424"/>
      <c r="E13" s="424"/>
      <c r="F13" s="556">
        <f t="shared" si="0"/>
        <v>0</v>
      </c>
      <c r="G13" s="533"/>
      <c r="H13" s="519"/>
      <c r="I13" s="519"/>
      <c r="J13" s="519"/>
      <c r="K13" s="519"/>
      <c r="L13" s="519"/>
      <c r="M13" s="519"/>
      <c r="N13" s="519"/>
      <c r="O13" s="519"/>
      <c r="P13" s="519"/>
      <c r="Q13" s="519"/>
      <c r="R13" s="519"/>
      <c r="S13" s="519"/>
      <c r="T13" s="519"/>
      <c r="U13" s="519"/>
      <c r="V13" s="519"/>
      <c r="W13" s="519"/>
      <c r="X13" s="519"/>
      <c r="Y13" s="519"/>
    </row>
    <row r="14" spans="1:25" ht="24.9" customHeight="1" x14ac:dyDescent="0.35">
      <c r="A14" s="529"/>
      <c r="B14" s="535" t="s">
        <v>263</v>
      </c>
      <c r="C14" s="536" t="s">
        <v>593</v>
      </c>
      <c r="D14" s="425"/>
      <c r="E14" s="425"/>
      <c r="F14" s="556">
        <f t="shared" si="0"/>
        <v>0</v>
      </c>
      <c r="G14" s="533"/>
      <c r="H14" s="519"/>
      <c r="I14" s="519"/>
      <c r="J14" s="519"/>
      <c r="K14" s="519"/>
      <c r="L14" s="519"/>
      <c r="M14" s="519"/>
      <c r="N14" s="519"/>
      <c r="O14" s="519"/>
      <c r="P14" s="519"/>
      <c r="Q14" s="519"/>
      <c r="R14" s="519"/>
      <c r="S14" s="519"/>
      <c r="T14" s="519"/>
      <c r="U14" s="519"/>
      <c r="V14" s="519"/>
      <c r="W14" s="519"/>
      <c r="X14" s="519"/>
      <c r="Y14" s="519"/>
    </row>
    <row r="15" spans="1:25" ht="24.9" customHeight="1" x14ac:dyDescent="0.35">
      <c r="A15" s="529"/>
      <c r="B15" s="535" t="s">
        <v>264</v>
      </c>
      <c r="C15" s="536" t="s">
        <v>593</v>
      </c>
      <c r="D15" s="425"/>
      <c r="E15" s="425"/>
      <c r="F15" s="556">
        <f t="shared" si="0"/>
        <v>0</v>
      </c>
      <c r="G15" s="533"/>
      <c r="H15" s="519"/>
      <c r="I15" s="519"/>
      <c r="J15" s="519"/>
      <c r="K15" s="519"/>
      <c r="L15" s="519"/>
      <c r="M15" s="519"/>
      <c r="N15" s="519"/>
      <c r="O15" s="519"/>
      <c r="P15" s="519"/>
      <c r="Q15" s="519"/>
      <c r="R15" s="519"/>
      <c r="S15" s="519"/>
      <c r="T15" s="519"/>
      <c r="U15" s="519"/>
      <c r="V15" s="519"/>
      <c r="W15" s="519"/>
      <c r="X15" s="519"/>
      <c r="Y15" s="519"/>
    </row>
    <row r="16" spans="1:25" ht="24.9" customHeight="1" x14ac:dyDescent="0.35">
      <c r="A16" s="529"/>
      <c r="B16" s="535" t="s">
        <v>265</v>
      </c>
      <c r="C16" s="536" t="s">
        <v>593</v>
      </c>
      <c r="D16" s="424"/>
      <c r="E16" s="424"/>
      <c r="F16" s="556">
        <f t="shared" si="0"/>
        <v>0</v>
      </c>
      <c r="G16" s="533"/>
      <c r="H16" s="519"/>
      <c r="I16" s="519"/>
      <c r="J16" s="519"/>
      <c r="K16" s="519"/>
      <c r="L16" s="519"/>
      <c r="M16" s="519"/>
      <c r="N16" s="519"/>
      <c r="O16" s="519"/>
      <c r="P16" s="519"/>
      <c r="Q16" s="519"/>
      <c r="R16" s="519"/>
      <c r="S16" s="519"/>
      <c r="T16" s="519"/>
      <c r="U16" s="519"/>
      <c r="V16" s="519"/>
      <c r="W16" s="519"/>
      <c r="X16" s="519"/>
      <c r="Y16" s="519"/>
    </row>
    <row r="17" spans="1:25" ht="49.5" customHeight="1" x14ac:dyDescent="0.35">
      <c r="A17" s="529"/>
      <c r="B17" s="535" t="s">
        <v>622</v>
      </c>
      <c r="C17" s="531"/>
      <c r="D17" s="424"/>
      <c r="E17" s="424"/>
      <c r="F17" s="556">
        <f t="shared" si="0"/>
        <v>0</v>
      </c>
      <c r="G17" s="533"/>
      <c r="H17" s="519"/>
      <c r="I17" s="519"/>
      <c r="J17" s="519"/>
      <c r="K17" s="519"/>
      <c r="L17" s="519"/>
      <c r="M17" s="519"/>
      <c r="N17" s="519"/>
      <c r="O17" s="519"/>
      <c r="P17" s="519"/>
      <c r="Q17" s="519"/>
      <c r="R17" s="519"/>
      <c r="S17" s="519"/>
      <c r="T17" s="519"/>
      <c r="U17" s="519"/>
      <c r="V17" s="519"/>
      <c r="W17" s="519"/>
      <c r="X17" s="519"/>
      <c r="Y17" s="519"/>
    </row>
    <row r="18" spans="1:25" ht="39.75" customHeight="1" x14ac:dyDescent="0.35">
      <c r="A18" s="528">
        <v>2</v>
      </c>
      <c r="B18" s="535" t="s">
        <v>271</v>
      </c>
      <c r="C18" s="531"/>
      <c r="D18" s="424"/>
      <c r="E18" s="424"/>
      <c r="F18" s="537"/>
      <c r="G18" s="533"/>
      <c r="H18" s="534"/>
      <c r="I18" s="428"/>
      <c r="J18" s="428"/>
      <c r="K18" s="428"/>
      <c r="L18" s="428"/>
      <c r="M18" s="428"/>
      <c r="N18" s="428"/>
      <c r="O18" s="428"/>
      <c r="P18" s="428"/>
      <c r="Q18" s="428"/>
      <c r="R18" s="428"/>
      <c r="S18" s="428"/>
      <c r="T18" s="428"/>
      <c r="U18" s="428"/>
      <c r="V18" s="428"/>
      <c r="W18" s="428"/>
      <c r="X18" s="428"/>
      <c r="Y18" s="428"/>
    </row>
    <row r="19" spans="1:25" ht="39.75" customHeight="1" x14ac:dyDescent="0.35">
      <c r="A19" s="528">
        <v>3</v>
      </c>
      <c r="B19" s="535" t="s">
        <v>599</v>
      </c>
      <c r="C19" s="531"/>
      <c r="D19" s="424"/>
      <c r="E19" s="424"/>
      <c r="F19" s="537"/>
      <c r="G19" s="533"/>
      <c r="H19" s="534"/>
      <c r="I19" s="428"/>
      <c r="J19" s="428"/>
      <c r="K19" s="428"/>
      <c r="L19" s="428"/>
      <c r="M19" s="428"/>
      <c r="N19" s="428"/>
      <c r="O19" s="428"/>
      <c r="P19" s="428"/>
      <c r="Q19" s="428"/>
      <c r="R19" s="428"/>
      <c r="S19" s="428"/>
      <c r="T19" s="428"/>
      <c r="U19" s="428"/>
      <c r="V19" s="428"/>
      <c r="W19" s="428"/>
      <c r="X19" s="428"/>
      <c r="Y19" s="428"/>
    </row>
    <row r="20" spans="1:25" ht="24.9" customHeight="1" x14ac:dyDescent="0.35">
      <c r="A20" s="528">
        <v>3</v>
      </c>
      <c r="B20" s="538" t="s">
        <v>623</v>
      </c>
      <c r="C20" s="531"/>
      <c r="D20" s="424"/>
      <c r="E20" s="424"/>
      <c r="F20" s="537"/>
      <c r="G20" s="533"/>
      <c r="H20" s="428"/>
      <c r="I20" s="428"/>
      <c r="J20" s="428"/>
      <c r="K20" s="428"/>
      <c r="L20" s="428"/>
      <c r="M20" s="428"/>
      <c r="N20" s="428"/>
      <c r="O20" s="428"/>
      <c r="P20" s="428"/>
      <c r="Q20" s="428"/>
      <c r="R20" s="428"/>
      <c r="S20" s="428"/>
      <c r="T20" s="428"/>
      <c r="U20" s="428"/>
      <c r="V20" s="428"/>
      <c r="W20" s="428"/>
      <c r="X20" s="428"/>
      <c r="Y20" s="428"/>
    </row>
    <row r="21" spans="1:25" ht="24.9" customHeight="1" x14ac:dyDescent="0.35">
      <c r="A21" s="528">
        <v>4</v>
      </c>
      <c r="B21" s="538" t="s">
        <v>595</v>
      </c>
      <c r="C21" s="531"/>
      <c r="D21" s="424"/>
      <c r="E21" s="424"/>
      <c r="F21" s="537"/>
      <c r="G21" s="533"/>
      <c r="H21" s="428"/>
      <c r="I21" s="428"/>
      <c r="J21" s="428"/>
      <c r="K21" s="428"/>
      <c r="L21" s="428"/>
      <c r="M21" s="428"/>
      <c r="N21" s="428"/>
      <c r="O21" s="428"/>
      <c r="P21" s="428"/>
      <c r="Q21" s="428"/>
      <c r="R21" s="428"/>
      <c r="S21" s="428"/>
      <c r="T21" s="428"/>
      <c r="U21" s="428"/>
      <c r="V21" s="428"/>
      <c r="W21" s="428"/>
      <c r="X21" s="428"/>
      <c r="Y21" s="428"/>
    </row>
    <row r="22" spans="1:25" ht="24.9" customHeight="1" x14ac:dyDescent="0.35">
      <c r="A22" s="528">
        <v>5</v>
      </c>
      <c r="B22" s="538" t="s">
        <v>596</v>
      </c>
      <c r="C22" s="531"/>
      <c r="D22" s="424"/>
      <c r="E22" s="424"/>
      <c r="F22" s="537"/>
      <c r="G22" s="533"/>
      <c r="H22" s="428"/>
      <c r="I22" s="428"/>
      <c r="J22" s="428"/>
      <c r="K22" s="428"/>
      <c r="L22" s="428"/>
      <c r="M22" s="428"/>
      <c r="N22" s="428"/>
      <c r="O22" s="428"/>
      <c r="P22" s="428"/>
      <c r="Q22" s="428"/>
      <c r="R22" s="428"/>
      <c r="S22" s="428"/>
      <c r="T22" s="428"/>
      <c r="U22" s="428"/>
      <c r="V22" s="428"/>
      <c r="W22" s="428"/>
      <c r="X22" s="428"/>
      <c r="Y22" s="428"/>
    </row>
    <row r="23" spans="1:25" ht="24.9" customHeight="1" x14ac:dyDescent="0.35">
      <c r="A23" s="528">
        <v>6</v>
      </c>
      <c r="B23" s="538" t="s">
        <v>597</v>
      </c>
      <c r="C23" s="531"/>
      <c r="D23" s="424"/>
      <c r="E23" s="424"/>
      <c r="F23" s="537"/>
      <c r="G23" s="533"/>
      <c r="H23" s="428"/>
      <c r="I23" s="428"/>
      <c r="J23" s="428"/>
      <c r="K23" s="428"/>
      <c r="L23" s="428"/>
      <c r="M23" s="428"/>
      <c r="N23" s="428"/>
      <c r="O23" s="428"/>
      <c r="P23" s="428"/>
      <c r="Q23" s="428"/>
      <c r="R23" s="428"/>
      <c r="S23" s="428"/>
      <c r="T23" s="428"/>
      <c r="U23" s="428"/>
      <c r="V23" s="428"/>
      <c r="W23" s="428"/>
      <c r="X23" s="428"/>
      <c r="Y23" s="428"/>
    </row>
    <row r="24" spans="1:25" ht="45" customHeight="1" x14ac:dyDescent="0.35">
      <c r="A24" s="528">
        <v>7</v>
      </c>
      <c r="B24" s="538" t="s">
        <v>598</v>
      </c>
      <c r="C24" s="531"/>
      <c r="D24" s="424"/>
      <c r="E24" s="424"/>
      <c r="F24" s="537"/>
      <c r="G24" s="533"/>
      <c r="H24" s="428"/>
      <c r="I24" s="428"/>
      <c r="J24" s="428"/>
      <c r="K24" s="428"/>
      <c r="L24" s="428"/>
      <c r="M24" s="428"/>
      <c r="N24" s="428"/>
      <c r="O24" s="428"/>
      <c r="P24" s="428"/>
      <c r="Q24" s="428"/>
      <c r="R24" s="428"/>
      <c r="S24" s="428"/>
      <c r="T24" s="428"/>
      <c r="U24" s="428"/>
      <c r="V24" s="428"/>
      <c r="W24" s="428"/>
      <c r="X24" s="428"/>
      <c r="Y24" s="428"/>
    </row>
    <row r="25" spans="1:25" ht="45" customHeight="1" x14ac:dyDescent="0.35">
      <c r="A25" s="528">
        <v>8</v>
      </c>
      <c r="B25" s="538" t="s">
        <v>600</v>
      </c>
      <c r="C25" s="531"/>
      <c r="D25" s="424"/>
      <c r="E25" s="424"/>
      <c r="F25" s="537"/>
      <c r="G25" s="533"/>
      <c r="H25" s="428"/>
      <c r="I25" s="428"/>
      <c r="J25" s="428"/>
      <c r="K25" s="428"/>
      <c r="L25" s="428"/>
      <c r="M25" s="428"/>
      <c r="N25" s="428"/>
      <c r="O25" s="428"/>
      <c r="P25" s="428"/>
      <c r="Q25" s="428"/>
      <c r="R25" s="428"/>
      <c r="S25" s="428"/>
      <c r="T25" s="428"/>
      <c r="U25" s="428"/>
      <c r="V25" s="428"/>
      <c r="W25" s="428"/>
      <c r="X25" s="428"/>
      <c r="Y25" s="428"/>
    </row>
    <row r="26" spans="1:25" ht="45" customHeight="1" x14ac:dyDescent="0.35">
      <c r="A26" s="528">
        <v>9</v>
      </c>
      <c r="B26" s="538" t="s">
        <v>601</v>
      </c>
      <c r="C26" s="531"/>
      <c r="D26" s="424"/>
      <c r="E26" s="424"/>
      <c r="F26" s="537"/>
      <c r="G26" s="533"/>
      <c r="H26" s="428"/>
      <c r="I26" s="428"/>
      <c r="J26" s="428"/>
      <c r="K26" s="428"/>
      <c r="L26" s="428"/>
      <c r="M26" s="428"/>
      <c r="N26" s="428"/>
      <c r="O26" s="428"/>
      <c r="P26" s="428"/>
      <c r="Q26" s="428"/>
      <c r="R26" s="428"/>
      <c r="S26" s="428"/>
      <c r="T26" s="428"/>
      <c r="U26" s="428"/>
      <c r="V26" s="428"/>
      <c r="W26" s="428"/>
      <c r="X26" s="428"/>
      <c r="Y26" s="428"/>
    </row>
    <row r="27" spans="1:25" ht="42" customHeight="1" x14ac:dyDescent="0.35">
      <c r="A27" s="528">
        <v>10</v>
      </c>
      <c r="B27" s="538" t="s">
        <v>602</v>
      </c>
      <c r="C27" s="531"/>
      <c r="D27" s="424"/>
      <c r="E27" s="424"/>
      <c r="F27" s="537"/>
      <c r="G27" s="533"/>
      <c r="H27" s="428"/>
      <c r="I27" s="428"/>
      <c r="J27" s="428"/>
      <c r="K27" s="428"/>
      <c r="L27" s="428"/>
      <c r="M27" s="428"/>
      <c r="N27" s="428"/>
      <c r="O27" s="428"/>
      <c r="P27" s="428"/>
      <c r="Q27" s="428"/>
      <c r="R27" s="428"/>
      <c r="S27" s="428"/>
      <c r="T27" s="428"/>
      <c r="U27" s="428"/>
      <c r="V27" s="428"/>
      <c r="W27" s="428"/>
      <c r="X27" s="428"/>
      <c r="Y27" s="428"/>
    </row>
    <row r="28" spans="1:25" ht="24.9" customHeight="1" x14ac:dyDescent="0.35">
      <c r="A28" s="528">
        <v>11</v>
      </c>
      <c r="B28" s="538" t="s">
        <v>603</v>
      </c>
      <c r="C28" s="531"/>
      <c r="D28" s="424"/>
      <c r="E28" s="424"/>
      <c r="F28" s="537"/>
      <c r="G28" s="533"/>
      <c r="H28" s="428"/>
      <c r="I28" s="428"/>
      <c r="J28" s="428"/>
      <c r="K28" s="428"/>
      <c r="L28" s="428"/>
      <c r="M28" s="428"/>
      <c r="N28" s="428"/>
      <c r="O28" s="428"/>
      <c r="P28" s="428"/>
      <c r="Q28" s="428"/>
      <c r="R28" s="428"/>
      <c r="S28" s="428"/>
      <c r="T28" s="428"/>
      <c r="U28" s="428"/>
      <c r="V28" s="428"/>
      <c r="W28" s="428"/>
      <c r="X28" s="428"/>
      <c r="Y28" s="428"/>
    </row>
    <row r="29" spans="1:25" ht="24.9" customHeight="1" x14ac:dyDescent="0.35">
      <c r="A29" s="528">
        <v>12</v>
      </c>
      <c r="B29" s="538" t="s">
        <v>737</v>
      </c>
      <c r="C29" s="531"/>
      <c r="D29" s="424"/>
      <c r="E29" s="424"/>
      <c r="F29" s="537"/>
      <c r="G29" s="533"/>
      <c r="H29" s="428"/>
      <c r="I29" s="428"/>
      <c r="J29" s="428"/>
      <c r="K29" s="428"/>
      <c r="L29" s="428"/>
      <c r="M29" s="428"/>
      <c r="N29" s="428"/>
      <c r="O29" s="428"/>
      <c r="P29" s="428"/>
      <c r="Q29" s="428"/>
      <c r="R29" s="428"/>
      <c r="S29" s="428"/>
      <c r="T29" s="428"/>
      <c r="U29" s="428"/>
      <c r="V29" s="428"/>
      <c r="W29" s="428"/>
      <c r="X29" s="428"/>
      <c r="Y29" s="428"/>
    </row>
    <row r="30" spans="1:25" ht="24.9" customHeight="1" x14ac:dyDescent="0.35">
      <c r="A30" s="528">
        <v>13</v>
      </c>
      <c r="B30" s="538" t="s">
        <v>738</v>
      </c>
      <c r="C30" s="531"/>
      <c r="D30" s="424"/>
      <c r="E30" s="424"/>
      <c r="F30" s="537"/>
      <c r="G30" s="533"/>
      <c r="H30" s="428"/>
      <c r="I30" s="428"/>
      <c r="J30" s="428"/>
      <c r="K30" s="428"/>
      <c r="L30" s="428"/>
      <c r="M30" s="428"/>
      <c r="N30" s="428"/>
      <c r="O30" s="428"/>
      <c r="P30" s="428"/>
      <c r="Q30" s="428"/>
      <c r="R30" s="428"/>
      <c r="S30" s="428"/>
      <c r="T30" s="428"/>
      <c r="U30" s="428"/>
      <c r="V30" s="428"/>
      <c r="W30" s="428"/>
      <c r="X30" s="428"/>
      <c r="Y30" s="428"/>
    </row>
    <row r="31" spans="1:25" ht="69" customHeight="1" x14ac:dyDescent="0.35">
      <c r="A31" s="528">
        <v>14</v>
      </c>
      <c r="B31" s="535" t="s">
        <v>739</v>
      </c>
      <c r="C31" s="531"/>
      <c r="D31" s="424"/>
      <c r="E31" s="424"/>
      <c r="F31" s="537"/>
      <c r="G31" s="533"/>
      <c r="H31" s="428"/>
      <c r="I31" s="428"/>
      <c r="J31" s="428"/>
      <c r="K31" s="428"/>
      <c r="L31" s="428"/>
      <c r="M31" s="428"/>
      <c r="N31" s="428"/>
      <c r="O31" s="428"/>
      <c r="P31" s="428"/>
      <c r="Q31" s="428"/>
      <c r="R31" s="428"/>
      <c r="S31" s="428"/>
      <c r="T31" s="428"/>
      <c r="U31" s="428"/>
      <c r="V31" s="428"/>
      <c r="W31" s="428"/>
      <c r="X31" s="428"/>
      <c r="Y31" s="428"/>
    </row>
    <row r="32" spans="1:25" s="558" customFormat="1" ht="24.9" customHeight="1" x14ac:dyDescent="0.35">
      <c r="A32" s="529" t="s">
        <v>29</v>
      </c>
      <c r="B32" s="542" t="s">
        <v>735</v>
      </c>
      <c r="C32" s="539"/>
      <c r="D32" s="540"/>
      <c r="E32" s="540"/>
      <c r="F32" s="532"/>
      <c r="G32" s="541"/>
      <c r="H32" s="428"/>
      <c r="I32" s="428"/>
      <c r="J32" s="428"/>
      <c r="K32" s="428"/>
      <c r="L32" s="428"/>
      <c r="M32" s="428"/>
      <c r="N32" s="428"/>
      <c r="O32" s="428"/>
      <c r="P32" s="428"/>
      <c r="Q32" s="428"/>
      <c r="R32" s="428"/>
      <c r="S32" s="428"/>
      <c r="T32" s="428"/>
      <c r="U32" s="428"/>
      <c r="V32" s="428"/>
      <c r="W32" s="428"/>
      <c r="X32" s="428"/>
      <c r="Y32" s="428"/>
    </row>
    <row r="33" spans="1:25" s="558" customFormat="1" ht="69" customHeight="1" x14ac:dyDescent="0.35">
      <c r="A33" s="529" t="s">
        <v>100</v>
      </c>
      <c r="B33" s="542" t="s">
        <v>740</v>
      </c>
      <c r="C33" s="539"/>
      <c r="D33" s="540"/>
      <c r="E33" s="540"/>
      <c r="F33" s="532"/>
      <c r="G33" s="541"/>
      <c r="H33" s="428"/>
      <c r="I33" s="428"/>
      <c r="J33" s="428"/>
      <c r="K33" s="428"/>
      <c r="L33" s="428"/>
      <c r="M33" s="428"/>
      <c r="N33" s="428"/>
      <c r="O33" s="428"/>
      <c r="P33" s="428"/>
      <c r="Q33" s="428"/>
      <c r="R33" s="428"/>
      <c r="S33" s="428"/>
      <c r="T33" s="428"/>
      <c r="U33" s="428"/>
      <c r="V33" s="428"/>
      <c r="W33" s="428"/>
      <c r="X33" s="428"/>
      <c r="Y33" s="428"/>
    </row>
    <row r="34" spans="1:25" ht="24.9" customHeight="1" x14ac:dyDescent="0.35">
      <c r="A34" s="528"/>
      <c r="B34" s="538" t="s">
        <v>609</v>
      </c>
      <c r="C34" s="531"/>
      <c r="D34" s="424"/>
      <c r="E34" s="424"/>
      <c r="F34" s="537"/>
      <c r="G34" s="533"/>
      <c r="H34" s="519"/>
      <c r="I34" s="519"/>
      <c r="J34" s="519"/>
      <c r="K34" s="519"/>
      <c r="L34" s="519"/>
      <c r="M34" s="519"/>
      <c r="N34" s="519"/>
      <c r="O34" s="519"/>
      <c r="P34" s="519"/>
      <c r="Q34" s="519"/>
      <c r="R34" s="519"/>
      <c r="S34" s="519"/>
      <c r="T34" s="519"/>
      <c r="U34" s="519"/>
      <c r="V34" s="519"/>
      <c r="W34" s="519"/>
      <c r="X34" s="519"/>
      <c r="Y34" s="519"/>
    </row>
    <row r="35" spans="1:25" ht="42.75" customHeight="1" x14ac:dyDescent="0.35">
      <c r="A35" s="528"/>
      <c r="B35" s="538" t="s">
        <v>610</v>
      </c>
      <c r="C35" s="531"/>
      <c r="D35" s="424"/>
      <c r="E35" s="424"/>
      <c r="F35" s="537"/>
      <c r="G35" s="533"/>
      <c r="H35" s="519"/>
      <c r="I35" s="519"/>
      <c r="J35" s="519"/>
      <c r="K35" s="519"/>
      <c r="L35" s="519"/>
      <c r="M35" s="519"/>
      <c r="N35" s="519"/>
      <c r="O35" s="519"/>
      <c r="P35" s="519"/>
      <c r="Q35" s="519"/>
      <c r="R35" s="519"/>
      <c r="S35" s="519"/>
      <c r="T35" s="519"/>
      <c r="U35" s="519"/>
      <c r="V35" s="519"/>
      <c r="W35" s="519"/>
      <c r="X35" s="519"/>
      <c r="Y35" s="519"/>
    </row>
    <row r="36" spans="1:25" ht="24.9" customHeight="1" x14ac:dyDescent="0.35">
      <c r="A36" s="528"/>
      <c r="B36" s="538" t="s">
        <v>611</v>
      </c>
      <c r="C36" s="531"/>
      <c r="D36" s="424"/>
      <c r="E36" s="424"/>
      <c r="F36" s="537"/>
      <c r="G36" s="533"/>
      <c r="H36" s="519"/>
      <c r="I36" s="519"/>
      <c r="J36" s="519"/>
      <c r="K36" s="519"/>
      <c r="L36" s="519"/>
      <c r="M36" s="519"/>
      <c r="N36" s="519"/>
      <c r="O36" s="519"/>
      <c r="P36" s="519"/>
      <c r="Q36" s="519"/>
      <c r="R36" s="519"/>
      <c r="S36" s="519"/>
      <c r="T36" s="519"/>
      <c r="U36" s="519"/>
      <c r="V36" s="519"/>
      <c r="W36" s="519"/>
      <c r="X36" s="519"/>
      <c r="Y36" s="519"/>
    </row>
    <row r="37" spans="1:25" ht="24.9" customHeight="1" x14ac:dyDescent="0.35">
      <c r="A37" s="528"/>
      <c r="B37" s="538" t="s">
        <v>612</v>
      </c>
      <c r="C37" s="531"/>
      <c r="D37" s="424"/>
      <c r="E37" s="424"/>
      <c r="F37" s="537"/>
      <c r="G37" s="533"/>
      <c r="H37" s="519"/>
      <c r="I37" s="519"/>
      <c r="J37" s="519"/>
      <c r="K37" s="519"/>
      <c r="L37" s="519"/>
      <c r="M37" s="519"/>
      <c r="N37" s="519"/>
      <c r="O37" s="519"/>
      <c r="P37" s="519"/>
      <c r="Q37" s="519"/>
      <c r="R37" s="519"/>
      <c r="S37" s="519"/>
      <c r="T37" s="519"/>
      <c r="U37" s="519"/>
      <c r="V37" s="519"/>
      <c r="W37" s="519"/>
      <c r="X37" s="519"/>
      <c r="Y37" s="519"/>
    </row>
    <row r="38" spans="1:25" ht="24.9" customHeight="1" x14ac:dyDescent="0.35">
      <c r="A38" s="528"/>
      <c r="B38" s="538" t="s">
        <v>613</v>
      </c>
      <c r="C38" s="531"/>
      <c r="D38" s="424"/>
      <c r="E38" s="424"/>
      <c r="F38" s="537"/>
      <c r="G38" s="533"/>
      <c r="H38" s="519"/>
      <c r="I38" s="519"/>
      <c r="J38" s="519"/>
      <c r="K38" s="519"/>
      <c r="L38" s="519"/>
      <c r="M38" s="519"/>
      <c r="N38" s="519"/>
      <c r="O38" s="519"/>
      <c r="P38" s="519"/>
      <c r="Q38" s="519"/>
      <c r="R38" s="519"/>
      <c r="S38" s="519"/>
      <c r="T38" s="519"/>
      <c r="U38" s="519"/>
      <c r="V38" s="519"/>
      <c r="W38" s="519"/>
      <c r="X38" s="519"/>
      <c r="Y38" s="519"/>
    </row>
    <row r="39" spans="1:25" ht="24.9" customHeight="1" x14ac:dyDescent="0.35">
      <c r="A39" s="528"/>
      <c r="B39" s="538" t="s">
        <v>614</v>
      </c>
      <c r="C39" s="531"/>
      <c r="D39" s="424"/>
      <c r="E39" s="424"/>
      <c r="F39" s="537"/>
      <c r="G39" s="533"/>
      <c r="H39" s="519"/>
      <c r="I39" s="519"/>
      <c r="J39" s="519"/>
      <c r="K39" s="519"/>
      <c r="L39" s="519"/>
      <c r="M39" s="519"/>
      <c r="N39" s="519"/>
      <c r="O39" s="519"/>
      <c r="P39" s="519"/>
      <c r="Q39" s="519"/>
      <c r="R39" s="519"/>
      <c r="S39" s="519"/>
      <c r="T39" s="519"/>
      <c r="U39" s="519"/>
      <c r="V39" s="519"/>
      <c r="W39" s="519"/>
      <c r="X39" s="519"/>
      <c r="Y39" s="519"/>
    </row>
    <row r="40" spans="1:25" ht="24.9" customHeight="1" x14ac:dyDescent="0.35">
      <c r="A40" s="528"/>
      <c r="B40" s="538" t="s">
        <v>624</v>
      </c>
      <c r="C40" s="531"/>
      <c r="D40" s="424"/>
      <c r="E40" s="424"/>
      <c r="F40" s="537"/>
      <c r="G40" s="533"/>
      <c r="H40" s="519"/>
      <c r="I40" s="519"/>
      <c r="J40" s="519"/>
      <c r="K40" s="519"/>
      <c r="L40" s="519"/>
      <c r="M40" s="519"/>
      <c r="N40" s="519"/>
      <c r="O40" s="519"/>
      <c r="P40" s="519"/>
      <c r="Q40" s="519"/>
      <c r="R40" s="519"/>
      <c r="S40" s="519"/>
      <c r="T40" s="519"/>
      <c r="U40" s="519"/>
      <c r="V40" s="519"/>
      <c r="W40" s="519"/>
      <c r="X40" s="519"/>
      <c r="Y40" s="519"/>
    </row>
    <row r="41" spans="1:25" ht="24.9" customHeight="1" x14ac:dyDescent="0.35">
      <c r="A41" s="529" t="s">
        <v>22</v>
      </c>
      <c r="B41" s="542" t="s">
        <v>605</v>
      </c>
      <c r="C41" s="539"/>
      <c r="D41" s="540"/>
      <c r="E41" s="540"/>
      <c r="F41" s="532"/>
      <c r="G41" s="541"/>
      <c r="H41" s="428"/>
      <c r="I41" s="428"/>
      <c r="J41" s="428"/>
      <c r="K41" s="428"/>
      <c r="L41" s="428"/>
      <c r="M41" s="428"/>
      <c r="N41" s="428"/>
      <c r="O41" s="428"/>
      <c r="P41" s="428"/>
      <c r="Q41" s="428"/>
      <c r="R41" s="428"/>
      <c r="S41" s="428"/>
      <c r="T41" s="428"/>
      <c r="U41" s="428"/>
      <c r="V41" s="428"/>
      <c r="W41" s="428"/>
      <c r="X41" s="428"/>
      <c r="Y41" s="428"/>
    </row>
    <row r="42" spans="1:25" ht="38.25" customHeight="1" x14ac:dyDescent="0.35">
      <c r="A42" s="528"/>
      <c r="B42" s="538" t="s">
        <v>616</v>
      </c>
      <c r="C42" s="531"/>
      <c r="D42" s="424"/>
      <c r="E42" s="424"/>
      <c r="F42" s="537"/>
      <c r="G42" s="533"/>
      <c r="H42" s="519"/>
      <c r="I42" s="519"/>
      <c r="J42" s="519"/>
      <c r="K42" s="519"/>
      <c r="L42" s="519"/>
      <c r="M42" s="519"/>
      <c r="N42" s="519"/>
      <c r="O42" s="519"/>
      <c r="P42" s="519"/>
      <c r="Q42" s="519"/>
      <c r="R42" s="519"/>
      <c r="S42" s="519"/>
      <c r="T42" s="519"/>
      <c r="U42" s="519"/>
      <c r="V42" s="519"/>
      <c r="W42" s="519"/>
      <c r="X42" s="519"/>
      <c r="Y42" s="519"/>
    </row>
    <row r="43" spans="1:25" ht="24.9" customHeight="1" x14ac:dyDescent="0.35">
      <c r="A43" s="528"/>
      <c r="B43" s="538" t="s">
        <v>606</v>
      </c>
      <c r="C43" s="531"/>
      <c r="D43" s="424"/>
      <c r="E43" s="424"/>
      <c r="F43" s="537"/>
      <c r="G43" s="533"/>
      <c r="H43" s="519"/>
      <c r="I43" s="519"/>
      <c r="J43" s="519"/>
      <c r="K43" s="519"/>
      <c r="L43" s="519"/>
      <c r="M43" s="519"/>
      <c r="N43" s="519"/>
      <c r="O43" s="519"/>
      <c r="P43" s="519"/>
      <c r="Q43" s="519"/>
      <c r="R43" s="519"/>
      <c r="S43" s="519"/>
      <c r="T43" s="519"/>
      <c r="U43" s="519"/>
      <c r="V43" s="519"/>
      <c r="W43" s="519"/>
      <c r="X43" s="519"/>
      <c r="Y43" s="519"/>
    </row>
    <row r="44" spans="1:25" ht="24.9" customHeight="1" x14ac:dyDescent="0.35">
      <c r="A44" s="528"/>
      <c r="B44" s="538" t="s">
        <v>607</v>
      </c>
      <c r="C44" s="531"/>
      <c r="D44" s="424"/>
      <c r="E44" s="424"/>
      <c r="F44" s="537"/>
      <c r="G44" s="533"/>
      <c r="H44" s="519"/>
      <c r="I44" s="519"/>
      <c r="J44" s="519"/>
      <c r="K44" s="519"/>
      <c r="L44" s="519"/>
      <c r="M44" s="519"/>
      <c r="N44" s="519"/>
      <c r="O44" s="519"/>
      <c r="P44" s="519"/>
      <c r="Q44" s="519"/>
      <c r="R44" s="519"/>
      <c r="S44" s="519"/>
      <c r="T44" s="519"/>
      <c r="U44" s="519"/>
      <c r="V44" s="519"/>
      <c r="W44" s="519"/>
      <c r="X44" s="519"/>
      <c r="Y44" s="519"/>
    </row>
    <row r="45" spans="1:25" ht="24.9" customHeight="1" x14ac:dyDescent="0.35">
      <c r="A45" s="528"/>
      <c r="B45" s="538" t="s">
        <v>608</v>
      </c>
      <c r="C45" s="531"/>
      <c r="D45" s="424"/>
      <c r="E45" s="424"/>
      <c r="F45" s="537"/>
      <c r="G45" s="533"/>
      <c r="H45" s="519"/>
      <c r="I45" s="519"/>
      <c r="J45" s="519"/>
      <c r="K45" s="519"/>
      <c r="L45" s="519"/>
      <c r="M45" s="519"/>
      <c r="N45" s="519"/>
      <c r="O45" s="519"/>
      <c r="P45" s="519"/>
      <c r="Q45" s="519"/>
      <c r="R45" s="519"/>
      <c r="S45" s="519"/>
      <c r="T45" s="519"/>
      <c r="U45" s="519"/>
      <c r="V45" s="519"/>
      <c r="W45" s="519"/>
      <c r="X45" s="519"/>
      <c r="Y45" s="519"/>
    </row>
    <row r="46" spans="1:25" ht="32.25" customHeight="1" x14ac:dyDescent="0.35">
      <c r="A46" s="528"/>
      <c r="B46" s="538" t="s">
        <v>621</v>
      </c>
      <c r="C46" s="531"/>
      <c r="D46" s="424"/>
      <c r="E46" s="424"/>
      <c r="F46" s="537"/>
      <c r="G46" s="533"/>
      <c r="H46" s="519"/>
      <c r="I46" s="519"/>
      <c r="J46" s="519"/>
      <c r="K46" s="519"/>
      <c r="L46" s="519"/>
      <c r="M46" s="519"/>
      <c r="N46" s="519"/>
      <c r="O46" s="519"/>
      <c r="P46" s="519"/>
      <c r="Q46" s="519"/>
      <c r="R46" s="519"/>
      <c r="S46" s="519"/>
      <c r="T46" s="519"/>
      <c r="U46" s="519"/>
      <c r="V46" s="519"/>
      <c r="W46" s="519"/>
      <c r="X46" s="519"/>
      <c r="Y46" s="519"/>
    </row>
    <row r="47" spans="1:25" ht="24.9" customHeight="1" x14ac:dyDescent="0.35">
      <c r="A47" s="528"/>
      <c r="B47" s="538" t="s">
        <v>620</v>
      </c>
      <c r="C47" s="531"/>
      <c r="D47" s="424"/>
      <c r="E47" s="424"/>
      <c r="F47" s="537"/>
      <c r="G47" s="533"/>
      <c r="H47" s="519"/>
      <c r="I47" s="519"/>
      <c r="J47" s="519"/>
      <c r="K47" s="519"/>
      <c r="L47" s="519"/>
      <c r="M47" s="519"/>
      <c r="N47" s="519"/>
      <c r="O47" s="519"/>
      <c r="P47" s="519"/>
      <c r="Q47" s="519"/>
      <c r="R47" s="519"/>
      <c r="S47" s="519"/>
      <c r="T47" s="519"/>
      <c r="U47" s="519"/>
      <c r="V47" s="519"/>
      <c r="W47" s="519"/>
      <c r="X47" s="519"/>
      <c r="Y47" s="519"/>
    </row>
    <row r="48" spans="1:25" ht="24.9" customHeight="1" x14ac:dyDescent="0.35">
      <c r="A48" s="528"/>
      <c r="B48" s="538" t="s">
        <v>619</v>
      </c>
      <c r="C48" s="531"/>
      <c r="D48" s="424"/>
      <c r="E48" s="424"/>
      <c r="F48" s="537"/>
      <c r="G48" s="533"/>
      <c r="H48" s="519"/>
      <c r="I48" s="519"/>
      <c r="J48" s="519"/>
      <c r="K48" s="519"/>
      <c r="L48" s="519"/>
      <c r="M48" s="519"/>
      <c r="N48" s="519"/>
      <c r="O48" s="519"/>
      <c r="P48" s="519"/>
      <c r="Q48" s="519"/>
      <c r="R48" s="519"/>
      <c r="S48" s="519"/>
      <c r="T48" s="519"/>
      <c r="U48" s="519"/>
      <c r="V48" s="519"/>
      <c r="W48" s="519"/>
      <c r="X48" s="519"/>
      <c r="Y48" s="519"/>
    </row>
    <row r="49" spans="1:25" ht="24.9" customHeight="1" x14ac:dyDescent="0.35">
      <c r="A49" s="528"/>
      <c r="B49" s="538" t="s">
        <v>618</v>
      </c>
      <c r="C49" s="531"/>
      <c r="D49" s="424"/>
      <c r="E49" s="424"/>
      <c r="F49" s="537"/>
      <c r="G49" s="533"/>
      <c r="H49" s="519"/>
      <c r="I49" s="519"/>
      <c r="J49" s="519"/>
      <c r="K49" s="519"/>
      <c r="L49" s="519"/>
      <c r="M49" s="519"/>
      <c r="N49" s="519"/>
      <c r="O49" s="519"/>
      <c r="P49" s="519"/>
      <c r="Q49" s="519"/>
      <c r="R49" s="519"/>
      <c r="S49" s="519"/>
      <c r="T49" s="519"/>
      <c r="U49" s="519"/>
      <c r="V49" s="519"/>
      <c r="W49" s="519"/>
      <c r="X49" s="519"/>
      <c r="Y49" s="519"/>
    </row>
    <row r="50" spans="1:25" ht="24.9" customHeight="1" x14ac:dyDescent="0.35">
      <c r="A50" s="528"/>
      <c r="B50" s="538" t="s">
        <v>615</v>
      </c>
      <c r="C50" s="531"/>
      <c r="D50" s="424"/>
      <c r="E50" s="424"/>
      <c r="F50" s="537"/>
      <c r="G50" s="533"/>
      <c r="H50" s="519"/>
      <c r="I50" s="519"/>
      <c r="J50" s="519"/>
      <c r="K50" s="519"/>
      <c r="L50" s="519"/>
      <c r="M50" s="519"/>
      <c r="N50" s="519"/>
      <c r="O50" s="519"/>
      <c r="P50" s="519"/>
      <c r="Q50" s="519"/>
      <c r="R50" s="519"/>
      <c r="S50" s="519"/>
      <c r="T50" s="519"/>
      <c r="U50" s="519"/>
      <c r="V50" s="519"/>
      <c r="W50" s="519"/>
      <c r="X50" s="519"/>
      <c r="Y50" s="519"/>
    </row>
    <row r="51" spans="1:25" ht="24.9" customHeight="1" x14ac:dyDescent="0.35">
      <c r="A51" s="528"/>
      <c r="B51" s="538" t="s">
        <v>617</v>
      </c>
      <c r="C51" s="531"/>
      <c r="D51" s="424"/>
      <c r="E51" s="424"/>
      <c r="F51" s="537"/>
      <c r="G51" s="533"/>
      <c r="H51" s="519"/>
      <c r="I51" s="519"/>
      <c r="J51" s="519"/>
      <c r="K51" s="519"/>
      <c r="L51" s="519"/>
      <c r="M51" s="519"/>
      <c r="N51" s="519"/>
      <c r="O51" s="519"/>
      <c r="P51" s="519"/>
      <c r="Q51" s="519"/>
      <c r="R51" s="519"/>
      <c r="S51" s="519"/>
      <c r="T51" s="519"/>
      <c r="U51" s="519"/>
      <c r="V51" s="519"/>
      <c r="W51" s="519"/>
      <c r="X51" s="519"/>
      <c r="Y51" s="519"/>
    </row>
    <row r="52" spans="1:25" ht="24.9" customHeight="1" thickBot="1" x14ac:dyDescent="0.4">
      <c r="A52" s="543"/>
      <c r="B52" s="544"/>
      <c r="C52" s="545"/>
      <c r="D52" s="546"/>
      <c r="E52" s="546"/>
      <c r="F52" s="547"/>
      <c r="G52" s="548"/>
      <c r="H52" s="519"/>
      <c r="I52" s="519"/>
      <c r="J52" s="519"/>
      <c r="K52" s="519"/>
      <c r="L52" s="519"/>
      <c r="M52" s="519"/>
      <c r="N52" s="519"/>
      <c r="O52" s="519"/>
      <c r="P52" s="519"/>
      <c r="Q52" s="519"/>
      <c r="R52" s="519"/>
      <c r="S52" s="519"/>
      <c r="T52" s="519"/>
      <c r="U52" s="519"/>
      <c r="V52" s="519"/>
      <c r="W52" s="519"/>
      <c r="X52" s="519"/>
      <c r="Y52" s="519"/>
    </row>
    <row r="53" spans="1:25" ht="24.9" customHeight="1" thickTop="1" x14ac:dyDescent="0.35">
      <c r="A53" s="549"/>
      <c r="B53" s="550"/>
      <c r="C53" s="549"/>
      <c r="D53" s="549"/>
      <c r="E53" s="1352"/>
      <c r="F53" s="1353"/>
      <c r="G53" s="1353"/>
      <c r="H53" s="549"/>
      <c r="I53" s="549"/>
      <c r="J53" s="549"/>
      <c r="K53" s="549"/>
      <c r="L53" s="549"/>
      <c r="M53" s="549"/>
      <c r="N53" s="549"/>
      <c r="O53" s="549"/>
      <c r="P53" s="549"/>
      <c r="Q53" s="549"/>
      <c r="R53" s="549"/>
      <c r="S53" s="549"/>
      <c r="T53" s="549"/>
      <c r="U53" s="549"/>
      <c r="V53" s="549"/>
      <c r="W53" s="549"/>
      <c r="X53" s="549"/>
      <c r="Y53" s="549"/>
    </row>
    <row r="54" spans="1:25" s="518" customFormat="1" ht="15.5" x14ac:dyDescent="0.35">
      <c r="B54" s="37"/>
      <c r="C54" s="664"/>
      <c r="D54" s="1149" t="s">
        <v>435</v>
      </c>
      <c r="E54" s="1149"/>
      <c r="F54" s="1149"/>
      <c r="G54" s="1149"/>
    </row>
    <row r="55" spans="1:25" s="518" customFormat="1" ht="15.5" x14ac:dyDescent="0.35">
      <c r="B55" s="890" t="s">
        <v>23</v>
      </c>
      <c r="C55" s="37"/>
      <c r="D55" s="1143" t="s">
        <v>953</v>
      </c>
      <c r="E55" s="1143"/>
      <c r="F55" s="1143"/>
      <c r="G55" s="1143"/>
    </row>
    <row r="56" spans="1:25" ht="24.9" customHeight="1" x14ac:dyDescent="0.35">
      <c r="A56" s="428"/>
      <c r="B56" s="901" t="s">
        <v>954</v>
      </c>
      <c r="C56" s="12"/>
      <c r="D56" s="1144" t="s">
        <v>954</v>
      </c>
      <c r="E56" s="1144"/>
      <c r="F56" s="1144"/>
      <c r="G56" s="1144"/>
      <c r="H56" s="519"/>
      <c r="I56" s="519"/>
      <c r="J56" s="519"/>
      <c r="K56" s="519"/>
      <c r="L56" s="519"/>
      <c r="M56" s="519"/>
      <c r="N56" s="519"/>
      <c r="O56" s="519"/>
      <c r="P56" s="519"/>
      <c r="Q56" s="519"/>
      <c r="R56" s="519"/>
      <c r="S56" s="519"/>
      <c r="T56" s="519"/>
      <c r="U56" s="519"/>
      <c r="V56" s="519"/>
      <c r="W56" s="519"/>
      <c r="X56" s="519"/>
      <c r="Y56" s="519"/>
    </row>
    <row r="57" spans="1:25" ht="15.5" x14ac:dyDescent="0.35">
      <c r="A57" s="519"/>
      <c r="B57" s="522"/>
      <c r="C57" s="519"/>
      <c r="D57" s="519"/>
      <c r="E57" s="519"/>
      <c r="F57" s="520"/>
      <c r="G57" s="519"/>
      <c r="H57" s="519"/>
      <c r="I57" s="519"/>
      <c r="J57" s="519"/>
      <c r="K57" s="519"/>
      <c r="L57" s="519"/>
      <c r="M57" s="519"/>
      <c r="N57" s="519"/>
      <c r="O57" s="519"/>
      <c r="P57" s="519"/>
      <c r="Q57" s="519"/>
      <c r="R57" s="519"/>
      <c r="S57" s="519"/>
      <c r="T57" s="519"/>
      <c r="U57" s="519"/>
      <c r="V57" s="519"/>
      <c r="W57" s="519"/>
      <c r="X57" s="519"/>
      <c r="Y57" s="519"/>
    </row>
    <row r="58" spans="1:25" ht="15.5" x14ac:dyDescent="0.35">
      <c r="A58" s="519"/>
      <c r="B58" s="522"/>
      <c r="C58" s="519"/>
      <c r="D58" s="519"/>
      <c r="E58" s="519"/>
      <c r="F58" s="520"/>
      <c r="G58" s="519"/>
      <c r="H58" s="519"/>
      <c r="I58" s="519"/>
      <c r="J58" s="519"/>
      <c r="K58" s="519"/>
      <c r="L58" s="519"/>
      <c r="M58" s="519"/>
      <c r="N58" s="519"/>
      <c r="O58" s="519"/>
      <c r="P58" s="519"/>
      <c r="Q58" s="519"/>
      <c r="R58" s="519"/>
      <c r="S58" s="519"/>
      <c r="T58" s="519"/>
      <c r="U58" s="519"/>
      <c r="V58" s="519"/>
      <c r="W58" s="519"/>
      <c r="X58" s="519"/>
      <c r="Y58" s="519"/>
    </row>
    <row r="59" spans="1:25" ht="15.5" x14ac:dyDescent="0.35">
      <c r="A59" s="519"/>
      <c r="B59" s="522"/>
      <c r="C59" s="519"/>
      <c r="D59" s="519"/>
      <c r="E59" s="519"/>
      <c r="F59" s="520"/>
      <c r="G59" s="519"/>
      <c r="H59" s="519"/>
      <c r="I59" s="519"/>
      <c r="J59" s="519"/>
      <c r="K59" s="519"/>
      <c r="L59" s="519"/>
      <c r="M59" s="519"/>
      <c r="N59" s="519"/>
      <c r="O59" s="519"/>
      <c r="P59" s="519"/>
      <c r="Q59" s="519"/>
      <c r="R59" s="519"/>
      <c r="S59" s="519"/>
      <c r="T59" s="519"/>
      <c r="U59" s="519"/>
      <c r="V59" s="519"/>
      <c r="W59" s="519"/>
      <c r="X59" s="519"/>
      <c r="Y59" s="519"/>
    </row>
    <row r="60" spans="1:25" ht="15.5" x14ac:dyDescent="0.35">
      <c r="A60" s="519"/>
      <c r="B60" s="522"/>
      <c r="C60" s="519"/>
      <c r="D60" s="519"/>
      <c r="E60" s="519"/>
      <c r="F60" s="520"/>
      <c r="G60" s="519"/>
      <c r="H60" s="519"/>
      <c r="I60" s="519"/>
      <c r="J60" s="519"/>
      <c r="K60" s="519"/>
      <c r="L60" s="519"/>
      <c r="M60" s="519"/>
      <c r="N60" s="519"/>
      <c r="O60" s="519"/>
      <c r="P60" s="519"/>
      <c r="Q60" s="519"/>
      <c r="R60" s="519"/>
      <c r="S60" s="519"/>
      <c r="T60" s="519"/>
      <c r="U60" s="519"/>
      <c r="V60" s="519"/>
      <c r="W60" s="519"/>
      <c r="X60" s="519"/>
      <c r="Y60" s="519"/>
    </row>
    <row r="61" spans="1:25" ht="15.5" x14ac:dyDescent="0.35">
      <c r="A61" s="519"/>
      <c r="B61" s="522"/>
      <c r="C61" s="519"/>
      <c r="D61" s="519"/>
      <c r="E61" s="519"/>
      <c r="F61" s="520"/>
      <c r="G61" s="519"/>
      <c r="H61" s="519"/>
      <c r="I61" s="519"/>
      <c r="J61" s="519"/>
      <c r="K61" s="519"/>
      <c r="L61" s="519"/>
      <c r="M61" s="519"/>
      <c r="N61" s="519"/>
      <c r="O61" s="519"/>
      <c r="P61" s="519"/>
      <c r="Q61" s="519"/>
      <c r="R61" s="519"/>
      <c r="S61" s="519"/>
      <c r="T61" s="519"/>
      <c r="U61" s="519"/>
      <c r="V61" s="519"/>
      <c r="W61" s="519"/>
      <c r="X61" s="519"/>
      <c r="Y61" s="519"/>
    </row>
    <row r="62" spans="1:25" ht="15.5" x14ac:dyDescent="0.35">
      <c r="A62" s="519"/>
      <c r="B62" s="522"/>
      <c r="C62" s="519"/>
      <c r="D62" s="519"/>
      <c r="E62" s="519"/>
      <c r="F62" s="520"/>
      <c r="G62" s="519"/>
      <c r="H62" s="519"/>
      <c r="I62" s="519"/>
      <c r="J62" s="519"/>
      <c r="K62" s="519"/>
      <c r="L62" s="519"/>
      <c r="M62" s="519"/>
      <c r="N62" s="519"/>
      <c r="O62" s="519"/>
      <c r="P62" s="519"/>
      <c r="Q62" s="519"/>
      <c r="R62" s="519"/>
      <c r="S62" s="519"/>
      <c r="T62" s="519"/>
      <c r="U62" s="519"/>
      <c r="V62" s="519"/>
      <c r="W62" s="519"/>
      <c r="X62" s="519"/>
      <c r="Y62" s="519"/>
    </row>
    <row r="63" spans="1:25" ht="15.5" x14ac:dyDescent="0.35">
      <c r="A63" s="519"/>
      <c r="B63" s="522"/>
      <c r="C63" s="519"/>
      <c r="D63" s="519"/>
      <c r="E63" s="519"/>
      <c r="F63" s="520"/>
      <c r="G63" s="519"/>
      <c r="H63" s="519"/>
      <c r="I63" s="519"/>
      <c r="J63" s="519"/>
      <c r="K63" s="519"/>
      <c r="L63" s="519"/>
      <c r="M63" s="519"/>
      <c r="N63" s="519"/>
      <c r="O63" s="519"/>
      <c r="P63" s="519"/>
      <c r="Q63" s="519"/>
      <c r="R63" s="519"/>
      <c r="S63" s="519"/>
      <c r="T63" s="519"/>
      <c r="U63" s="519"/>
      <c r="V63" s="519"/>
      <c r="W63" s="519"/>
      <c r="X63" s="519"/>
      <c r="Y63" s="519"/>
    </row>
    <row r="64" spans="1:25" ht="15.5" x14ac:dyDescent="0.35">
      <c r="A64" s="519"/>
      <c r="B64" s="522"/>
      <c r="C64" s="519"/>
      <c r="D64" s="519"/>
      <c r="E64" s="519"/>
      <c r="F64" s="520"/>
      <c r="G64" s="519"/>
      <c r="H64" s="519"/>
      <c r="I64" s="519"/>
      <c r="J64" s="519"/>
      <c r="K64" s="519"/>
      <c r="L64" s="519"/>
      <c r="M64" s="519"/>
      <c r="N64" s="519"/>
      <c r="O64" s="519"/>
      <c r="P64" s="519"/>
      <c r="Q64" s="519"/>
      <c r="R64" s="519"/>
      <c r="S64" s="519"/>
      <c r="T64" s="519"/>
      <c r="U64" s="519"/>
      <c r="V64" s="519"/>
      <c r="W64" s="519"/>
      <c r="X64" s="519"/>
      <c r="Y64" s="519"/>
    </row>
    <row r="65" spans="1:25" ht="15.5" x14ac:dyDescent="0.35">
      <c r="A65" s="519"/>
      <c r="B65" s="522"/>
      <c r="C65" s="519"/>
      <c r="D65" s="519"/>
      <c r="E65" s="519"/>
      <c r="F65" s="520"/>
      <c r="G65" s="519"/>
      <c r="H65" s="519"/>
      <c r="I65" s="519"/>
      <c r="J65" s="519"/>
      <c r="K65" s="519"/>
      <c r="L65" s="519"/>
      <c r="M65" s="519"/>
      <c r="N65" s="519"/>
      <c r="O65" s="519"/>
      <c r="P65" s="519"/>
      <c r="Q65" s="519"/>
      <c r="R65" s="519"/>
      <c r="S65" s="519"/>
      <c r="T65" s="519"/>
      <c r="U65" s="519"/>
      <c r="V65" s="519"/>
      <c r="W65" s="519"/>
      <c r="X65" s="519"/>
      <c r="Y65" s="519"/>
    </row>
    <row r="66" spans="1:25" ht="15.5" x14ac:dyDescent="0.35">
      <c r="A66" s="519"/>
      <c r="B66" s="522"/>
      <c r="C66" s="519"/>
      <c r="D66" s="519"/>
      <c r="E66" s="519"/>
      <c r="F66" s="520"/>
      <c r="G66" s="519"/>
      <c r="H66" s="519"/>
      <c r="I66" s="519"/>
      <c r="J66" s="519"/>
      <c r="K66" s="519"/>
      <c r="L66" s="519"/>
      <c r="M66" s="519"/>
      <c r="N66" s="519"/>
      <c r="O66" s="519"/>
      <c r="P66" s="519"/>
      <c r="Q66" s="519"/>
      <c r="R66" s="519"/>
      <c r="S66" s="519"/>
      <c r="T66" s="519"/>
      <c r="U66" s="519"/>
      <c r="V66" s="519"/>
      <c r="W66" s="519"/>
      <c r="X66" s="519"/>
      <c r="Y66" s="519"/>
    </row>
    <row r="67" spans="1:25" ht="15.5" x14ac:dyDescent="0.35">
      <c r="A67" s="519"/>
      <c r="B67" s="522"/>
      <c r="C67" s="519"/>
      <c r="D67" s="519"/>
      <c r="E67" s="519"/>
      <c r="F67" s="520"/>
      <c r="G67" s="519"/>
      <c r="H67" s="519"/>
      <c r="I67" s="519"/>
      <c r="J67" s="519"/>
      <c r="K67" s="519"/>
      <c r="L67" s="519"/>
      <c r="M67" s="519"/>
      <c r="N67" s="519"/>
      <c r="O67" s="519"/>
      <c r="P67" s="519"/>
      <c r="Q67" s="519"/>
      <c r="R67" s="519"/>
      <c r="S67" s="519"/>
      <c r="T67" s="519"/>
      <c r="U67" s="519"/>
      <c r="V67" s="519"/>
      <c r="W67" s="519"/>
      <c r="X67" s="519"/>
      <c r="Y67" s="519"/>
    </row>
    <row r="68" spans="1:25" ht="15.5" x14ac:dyDescent="0.35">
      <c r="A68" s="519"/>
      <c r="B68" s="522"/>
      <c r="C68" s="519"/>
      <c r="D68" s="519"/>
      <c r="E68" s="519"/>
      <c r="F68" s="520"/>
      <c r="G68" s="519"/>
      <c r="H68" s="519"/>
      <c r="I68" s="519"/>
      <c r="J68" s="519"/>
      <c r="K68" s="519"/>
      <c r="L68" s="519"/>
      <c r="M68" s="519"/>
      <c r="N68" s="519"/>
      <c r="O68" s="519"/>
      <c r="P68" s="519"/>
      <c r="Q68" s="519"/>
      <c r="R68" s="519"/>
      <c r="S68" s="519"/>
      <c r="T68" s="519"/>
      <c r="U68" s="519"/>
      <c r="V68" s="519"/>
      <c r="W68" s="519"/>
      <c r="X68" s="519"/>
      <c r="Y68" s="519"/>
    </row>
    <row r="69" spans="1:25" ht="15.5" x14ac:dyDescent="0.35">
      <c r="A69" s="519"/>
      <c r="B69" s="522"/>
      <c r="C69" s="519"/>
      <c r="D69" s="519"/>
      <c r="E69" s="519"/>
      <c r="F69" s="520"/>
      <c r="G69" s="519"/>
      <c r="H69" s="519"/>
      <c r="I69" s="519"/>
      <c r="J69" s="519"/>
      <c r="K69" s="519"/>
      <c r="L69" s="519"/>
      <c r="M69" s="519"/>
      <c r="N69" s="519"/>
      <c r="O69" s="519"/>
      <c r="P69" s="519"/>
      <c r="Q69" s="519"/>
      <c r="R69" s="519"/>
      <c r="S69" s="519"/>
      <c r="T69" s="519"/>
      <c r="U69" s="519"/>
      <c r="V69" s="519"/>
      <c r="W69" s="519"/>
      <c r="X69" s="519"/>
      <c r="Y69" s="519"/>
    </row>
    <row r="70" spans="1:25" ht="15.5" x14ac:dyDescent="0.35">
      <c r="A70" s="519"/>
      <c r="B70" s="522"/>
      <c r="C70" s="519"/>
      <c r="D70" s="519"/>
      <c r="E70" s="519"/>
      <c r="F70" s="520"/>
      <c r="G70" s="519"/>
      <c r="H70" s="519"/>
      <c r="I70" s="519"/>
      <c r="J70" s="519"/>
      <c r="K70" s="519"/>
      <c r="L70" s="519"/>
      <c r="M70" s="519"/>
      <c r="N70" s="519"/>
      <c r="O70" s="519"/>
      <c r="P70" s="519"/>
      <c r="Q70" s="519"/>
      <c r="R70" s="519"/>
      <c r="S70" s="519"/>
      <c r="T70" s="519"/>
      <c r="U70" s="519"/>
      <c r="V70" s="519"/>
      <c r="W70" s="519"/>
      <c r="X70" s="519"/>
      <c r="Y70" s="519"/>
    </row>
    <row r="71" spans="1:25" ht="15.5" x14ac:dyDescent="0.35">
      <c r="A71" s="519"/>
      <c r="B71" s="522"/>
      <c r="C71" s="519"/>
      <c r="D71" s="519"/>
      <c r="E71" s="519"/>
      <c r="F71" s="520"/>
      <c r="G71" s="519"/>
      <c r="H71" s="519"/>
      <c r="I71" s="519"/>
      <c r="J71" s="519"/>
      <c r="K71" s="519"/>
      <c r="L71" s="519"/>
      <c r="M71" s="519"/>
      <c r="N71" s="519"/>
      <c r="O71" s="519"/>
      <c r="P71" s="519"/>
      <c r="Q71" s="519"/>
      <c r="R71" s="519"/>
      <c r="S71" s="519"/>
      <c r="T71" s="519"/>
      <c r="U71" s="519"/>
      <c r="V71" s="519"/>
      <c r="W71" s="519"/>
      <c r="X71" s="519"/>
      <c r="Y71" s="519"/>
    </row>
    <row r="72" spans="1:25" ht="15.5" x14ac:dyDescent="0.35">
      <c r="A72" s="519"/>
      <c r="B72" s="522"/>
      <c r="C72" s="519"/>
      <c r="D72" s="519"/>
      <c r="E72" s="519"/>
      <c r="F72" s="520"/>
      <c r="G72" s="519"/>
      <c r="H72" s="519"/>
      <c r="I72" s="519"/>
      <c r="J72" s="519"/>
      <c r="K72" s="519"/>
      <c r="L72" s="519"/>
      <c r="M72" s="519"/>
      <c r="N72" s="519"/>
      <c r="O72" s="519"/>
      <c r="P72" s="519"/>
      <c r="Q72" s="519"/>
      <c r="R72" s="519"/>
      <c r="S72" s="519"/>
      <c r="T72" s="519"/>
      <c r="U72" s="519"/>
      <c r="V72" s="519"/>
      <c r="W72" s="519"/>
      <c r="X72" s="519"/>
      <c r="Y72" s="519"/>
    </row>
    <row r="73" spans="1:25" ht="15.5" x14ac:dyDescent="0.35">
      <c r="A73" s="519"/>
      <c r="B73" s="522"/>
      <c r="C73" s="519"/>
      <c r="D73" s="519"/>
      <c r="E73" s="519"/>
      <c r="F73" s="520"/>
      <c r="G73" s="519"/>
      <c r="H73" s="519"/>
      <c r="I73" s="519"/>
      <c r="J73" s="519"/>
      <c r="K73" s="519"/>
      <c r="L73" s="519"/>
      <c r="M73" s="519"/>
      <c r="N73" s="519"/>
      <c r="O73" s="519"/>
      <c r="P73" s="519"/>
      <c r="Q73" s="519"/>
      <c r="R73" s="519"/>
      <c r="S73" s="519"/>
      <c r="T73" s="519"/>
      <c r="U73" s="519"/>
      <c r="V73" s="519"/>
      <c r="W73" s="519"/>
      <c r="X73" s="519"/>
      <c r="Y73" s="519"/>
    </row>
    <row r="74" spans="1:25" ht="15.5" x14ac:dyDescent="0.35">
      <c r="A74" s="519"/>
      <c r="B74" s="522"/>
      <c r="C74" s="519"/>
      <c r="D74" s="519"/>
      <c r="E74" s="519"/>
      <c r="F74" s="520"/>
      <c r="G74" s="519"/>
      <c r="H74" s="519"/>
      <c r="I74" s="519"/>
      <c r="J74" s="519"/>
      <c r="K74" s="519"/>
      <c r="L74" s="519"/>
      <c r="M74" s="519"/>
      <c r="N74" s="519"/>
      <c r="O74" s="519"/>
      <c r="P74" s="519"/>
      <c r="Q74" s="519"/>
      <c r="R74" s="519"/>
      <c r="S74" s="519"/>
      <c r="T74" s="519"/>
      <c r="U74" s="519"/>
      <c r="V74" s="519"/>
      <c r="W74" s="519"/>
      <c r="X74" s="519"/>
      <c r="Y74" s="519"/>
    </row>
    <row r="75" spans="1:25" ht="15.5" x14ac:dyDescent="0.35">
      <c r="A75" s="519"/>
      <c r="B75" s="522"/>
      <c r="C75" s="519"/>
      <c r="D75" s="519"/>
      <c r="E75" s="519"/>
      <c r="F75" s="520"/>
      <c r="G75" s="519"/>
      <c r="H75" s="519"/>
      <c r="I75" s="519"/>
      <c r="J75" s="519"/>
      <c r="K75" s="519"/>
      <c r="L75" s="519"/>
      <c r="M75" s="519"/>
      <c r="N75" s="519"/>
      <c r="O75" s="519"/>
      <c r="P75" s="519"/>
      <c r="Q75" s="519"/>
      <c r="R75" s="519"/>
      <c r="S75" s="519"/>
      <c r="T75" s="519"/>
      <c r="U75" s="519"/>
      <c r="V75" s="519"/>
      <c r="W75" s="519"/>
      <c r="X75" s="519"/>
      <c r="Y75" s="519"/>
    </row>
    <row r="76" spans="1:25" ht="15.5" x14ac:dyDescent="0.35">
      <c r="A76" s="519"/>
      <c r="B76" s="522"/>
      <c r="C76" s="519"/>
      <c r="D76" s="519"/>
      <c r="E76" s="519"/>
      <c r="F76" s="520"/>
      <c r="G76" s="519"/>
      <c r="H76" s="519"/>
      <c r="I76" s="519"/>
      <c r="J76" s="519"/>
      <c r="K76" s="519"/>
      <c r="L76" s="519"/>
      <c r="M76" s="519"/>
      <c r="N76" s="519"/>
      <c r="O76" s="519"/>
      <c r="P76" s="519"/>
      <c r="Q76" s="519"/>
      <c r="R76" s="519"/>
      <c r="S76" s="519"/>
      <c r="T76" s="519"/>
      <c r="U76" s="519"/>
      <c r="V76" s="519"/>
      <c r="W76" s="519"/>
      <c r="X76" s="519"/>
      <c r="Y76" s="519"/>
    </row>
    <row r="77" spans="1:25" ht="15.5" x14ac:dyDescent="0.35">
      <c r="A77" s="519"/>
      <c r="B77" s="522"/>
      <c r="C77" s="519"/>
      <c r="D77" s="519"/>
      <c r="E77" s="519"/>
      <c r="F77" s="520"/>
      <c r="G77" s="519"/>
      <c r="H77" s="519"/>
      <c r="I77" s="519"/>
      <c r="J77" s="519"/>
      <c r="K77" s="519"/>
      <c r="L77" s="519"/>
      <c r="M77" s="519"/>
      <c r="N77" s="519"/>
      <c r="O77" s="519"/>
      <c r="P77" s="519"/>
      <c r="Q77" s="519"/>
      <c r="R77" s="519"/>
      <c r="S77" s="519"/>
      <c r="T77" s="519"/>
      <c r="U77" s="519"/>
      <c r="V77" s="519"/>
      <c r="W77" s="519"/>
      <c r="X77" s="519"/>
      <c r="Y77" s="519"/>
    </row>
    <row r="78" spans="1:25" ht="15.5" x14ac:dyDescent="0.35">
      <c r="A78" s="519"/>
      <c r="B78" s="522"/>
      <c r="C78" s="519"/>
      <c r="D78" s="519"/>
      <c r="E78" s="519"/>
      <c r="F78" s="520"/>
      <c r="G78" s="519"/>
      <c r="H78" s="519"/>
      <c r="I78" s="519"/>
      <c r="J78" s="519"/>
      <c r="K78" s="519"/>
      <c r="L78" s="519"/>
      <c r="M78" s="519"/>
      <c r="N78" s="519"/>
      <c r="O78" s="519"/>
      <c r="P78" s="519"/>
      <c r="Q78" s="519"/>
      <c r="R78" s="519"/>
      <c r="S78" s="519"/>
      <c r="T78" s="519"/>
      <c r="U78" s="519"/>
      <c r="V78" s="519"/>
      <c r="W78" s="519"/>
      <c r="X78" s="519"/>
      <c r="Y78" s="519"/>
    </row>
    <row r="79" spans="1:25" ht="15.5" x14ac:dyDescent="0.35">
      <c r="A79" s="519"/>
      <c r="B79" s="522"/>
      <c r="C79" s="519"/>
      <c r="D79" s="519"/>
      <c r="E79" s="519"/>
      <c r="F79" s="520"/>
      <c r="G79" s="519"/>
      <c r="H79" s="519"/>
      <c r="I79" s="519"/>
      <c r="J79" s="519"/>
      <c r="K79" s="519"/>
      <c r="L79" s="519"/>
      <c r="M79" s="519"/>
      <c r="N79" s="519"/>
      <c r="O79" s="519"/>
      <c r="P79" s="519"/>
      <c r="Q79" s="519"/>
      <c r="R79" s="519"/>
      <c r="S79" s="519"/>
      <c r="T79" s="519"/>
      <c r="U79" s="519"/>
      <c r="V79" s="519"/>
      <c r="W79" s="519"/>
      <c r="X79" s="519"/>
      <c r="Y79" s="519"/>
    </row>
    <row r="80" spans="1:25" ht="15.5" x14ac:dyDescent="0.35">
      <c r="A80" s="519"/>
      <c r="B80" s="522"/>
      <c r="C80" s="519"/>
      <c r="D80" s="519"/>
      <c r="E80" s="519"/>
      <c r="F80" s="520"/>
      <c r="G80" s="519"/>
      <c r="H80" s="519"/>
      <c r="I80" s="519"/>
      <c r="J80" s="519"/>
      <c r="K80" s="519"/>
      <c r="L80" s="519"/>
      <c r="M80" s="519"/>
      <c r="N80" s="519"/>
      <c r="O80" s="519"/>
      <c r="P80" s="519"/>
      <c r="Q80" s="519"/>
      <c r="R80" s="519"/>
      <c r="S80" s="519"/>
      <c r="T80" s="519"/>
      <c r="U80" s="519"/>
      <c r="V80" s="519"/>
      <c r="W80" s="519"/>
      <c r="X80" s="519"/>
      <c r="Y80" s="519"/>
    </row>
    <row r="81" spans="1:25" ht="15.5" x14ac:dyDescent="0.35">
      <c r="A81" s="519"/>
      <c r="B81" s="522"/>
      <c r="C81" s="519"/>
      <c r="D81" s="519"/>
      <c r="E81" s="519"/>
      <c r="F81" s="520"/>
      <c r="G81" s="519"/>
      <c r="H81" s="519"/>
      <c r="I81" s="519"/>
      <c r="J81" s="519"/>
      <c r="K81" s="519"/>
      <c r="L81" s="519"/>
      <c r="M81" s="519"/>
      <c r="N81" s="519"/>
      <c r="O81" s="519"/>
      <c r="P81" s="519"/>
      <c r="Q81" s="519"/>
      <c r="R81" s="519"/>
      <c r="S81" s="519"/>
      <c r="T81" s="519"/>
      <c r="U81" s="519"/>
      <c r="V81" s="519"/>
      <c r="W81" s="519"/>
      <c r="X81" s="519"/>
      <c r="Y81" s="519"/>
    </row>
    <row r="82" spans="1:25" ht="15.5" x14ac:dyDescent="0.35">
      <c r="A82" s="519"/>
      <c r="B82" s="522"/>
      <c r="C82" s="519"/>
      <c r="D82" s="519"/>
      <c r="E82" s="519"/>
      <c r="F82" s="520"/>
      <c r="G82" s="519"/>
      <c r="H82" s="519"/>
      <c r="I82" s="519"/>
      <c r="J82" s="519"/>
      <c r="K82" s="519"/>
      <c r="L82" s="519"/>
      <c r="M82" s="519"/>
      <c r="N82" s="519"/>
      <c r="O82" s="519"/>
      <c r="P82" s="519"/>
      <c r="Q82" s="519"/>
      <c r="R82" s="519"/>
      <c r="S82" s="519"/>
      <c r="T82" s="519"/>
      <c r="U82" s="519"/>
      <c r="V82" s="519"/>
      <c r="W82" s="519"/>
      <c r="X82" s="519"/>
      <c r="Y82" s="519"/>
    </row>
    <row r="83" spans="1:25" ht="15.5" x14ac:dyDescent="0.35">
      <c r="A83" s="519"/>
      <c r="B83" s="522"/>
      <c r="C83" s="519"/>
      <c r="D83" s="519"/>
      <c r="E83" s="519"/>
      <c r="F83" s="520"/>
      <c r="G83" s="519"/>
      <c r="H83" s="519"/>
      <c r="I83" s="519"/>
      <c r="J83" s="519"/>
      <c r="K83" s="519"/>
      <c r="L83" s="519"/>
      <c r="M83" s="519"/>
      <c r="N83" s="519"/>
      <c r="O83" s="519"/>
      <c r="P83" s="519"/>
      <c r="Q83" s="519"/>
      <c r="R83" s="519"/>
      <c r="S83" s="519"/>
      <c r="T83" s="519"/>
      <c r="U83" s="519"/>
      <c r="V83" s="519"/>
      <c r="W83" s="519"/>
      <c r="X83" s="519"/>
      <c r="Y83" s="519"/>
    </row>
    <row r="84" spans="1:25" ht="15.5" x14ac:dyDescent="0.35">
      <c r="A84" s="519"/>
      <c r="B84" s="522"/>
      <c r="C84" s="519"/>
      <c r="D84" s="519"/>
      <c r="E84" s="519"/>
      <c r="F84" s="520"/>
      <c r="G84" s="519"/>
      <c r="H84" s="519"/>
      <c r="I84" s="519"/>
      <c r="J84" s="519"/>
      <c r="K84" s="519"/>
      <c r="L84" s="519"/>
      <c r="M84" s="519"/>
      <c r="N84" s="519"/>
      <c r="O84" s="519"/>
      <c r="P84" s="519"/>
      <c r="Q84" s="519"/>
      <c r="R84" s="519"/>
      <c r="S84" s="519"/>
      <c r="T84" s="519"/>
      <c r="U84" s="519"/>
      <c r="V84" s="519"/>
      <c r="W84" s="519"/>
      <c r="X84" s="519"/>
      <c r="Y84" s="519"/>
    </row>
    <row r="85" spans="1:25" ht="15.5" x14ac:dyDescent="0.35">
      <c r="A85" s="519"/>
      <c r="B85" s="522"/>
      <c r="C85" s="519"/>
      <c r="D85" s="519"/>
      <c r="E85" s="519"/>
      <c r="F85" s="520"/>
      <c r="G85" s="519"/>
      <c r="H85" s="519"/>
      <c r="I85" s="519"/>
      <c r="J85" s="519"/>
      <c r="K85" s="519"/>
      <c r="L85" s="519"/>
      <c r="M85" s="519"/>
      <c r="N85" s="519"/>
      <c r="O85" s="519"/>
      <c r="P85" s="519"/>
      <c r="Q85" s="519"/>
      <c r="R85" s="519"/>
      <c r="S85" s="519"/>
      <c r="T85" s="519"/>
      <c r="U85" s="519"/>
      <c r="V85" s="519"/>
      <c r="W85" s="519"/>
      <c r="X85" s="519"/>
      <c r="Y85" s="519"/>
    </row>
    <row r="86" spans="1:25" ht="15.5" x14ac:dyDescent="0.35">
      <c r="A86" s="519"/>
      <c r="B86" s="522"/>
      <c r="C86" s="519"/>
      <c r="D86" s="519"/>
      <c r="E86" s="519"/>
      <c r="F86" s="520"/>
      <c r="G86" s="519"/>
      <c r="H86" s="519"/>
      <c r="I86" s="519"/>
      <c r="J86" s="519"/>
      <c r="K86" s="519"/>
      <c r="L86" s="519"/>
      <c r="M86" s="519"/>
      <c r="N86" s="519"/>
      <c r="O86" s="519"/>
      <c r="P86" s="519"/>
      <c r="Q86" s="519"/>
      <c r="R86" s="519"/>
      <c r="S86" s="519"/>
      <c r="T86" s="519"/>
      <c r="U86" s="519"/>
      <c r="V86" s="519"/>
      <c r="W86" s="519"/>
      <c r="X86" s="519"/>
      <c r="Y86" s="519"/>
    </row>
    <row r="87" spans="1:25" ht="15.5" x14ac:dyDescent="0.35">
      <c r="A87" s="519"/>
      <c r="B87" s="522"/>
      <c r="C87" s="519"/>
      <c r="D87" s="519"/>
      <c r="E87" s="519"/>
      <c r="F87" s="520"/>
      <c r="G87" s="519"/>
      <c r="H87" s="519"/>
      <c r="I87" s="519"/>
      <c r="J87" s="519"/>
      <c r="K87" s="519"/>
      <c r="L87" s="519"/>
      <c r="M87" s="519"/>
      <c r="N87" s="519"/>
      <c r="O87" s="519"/>
      <c r="P87" s="519"/>
      <c r="Q87" s="519"/>
      <c r="R87" s="519"/>
      <c r="S87" s="519"/>
      <c r="T87" s="519"/>
      <c r="U87" s="519"/>
      <c r="V87" s="519"/>
      <c r="W87" s="519"/>
      <c r="X87" s="519"/>
      <c r="Y87" s="519"/>
    </row>
    <row r="88" spans="1:25" ht="15.5" x14ac:dyDescent="0.35">
      <c r="A88" s="519"/>
      <c r="B88" s="522"/>
      <c r="C88" s="519"/>
      <c r="D88" s="519"/>
      <c r="E88" s="519"/>
      <c r="F88" s="520"/>
      <c r="G88" s="519"/>
      <c r="H88" s="519"/>
      <c r="I88" s="519"/>
      <c r="J88" s="519"/>
      <c r="K88" s="519"/>
      <c r="L88" s="519"/>
      <c r="M88" s="519"/>
      <c r="N88" s="519"/>
      <c r="O88" s="519"/>
      <c r="P88" s="519"/>
      <c r="Q88" s="519"/>
      <c r="R88" s="519"/>
      <c r="S88" s="519"/>
      <c r="T88" s="519"/>
      <c r="U88" s="519"/>
      <c r="V88" s="519"/>
      <c r="W88" s="519"/>
      <c r="X88" s="519"/>
      <c r="Y88" s="519"/>
    </row>
    <row r="89" spans="1:25" ht="15.5" x14ac:dyDescent="0.35">
      <c r="A89" s="519"/>
      <c r="B89" s="522"/>
      <c r="C89" s="519"/>
      <c r="D89" s="519"/>
      <c r="E89" s="519"/>
      <c r="F89" s="520"/>
      <c r="G89" s="519"/>
      <c r="H89" s="519"/>
      <c r="I89" s="519"/>
      <c r="J89" s="519"/>
      <c r="K89" s="519"/>
      <c r="L89" s="519"/>
      <c r="M89" s="519"/>
      <c r="N89" s="519"/>
      <c r="O89" s="519"/>
      <c r="P89" s="519"/>
      <c r="Q89" s="519"/>
      <c r="R89" s="519"/>
      <c r="S89" s="519"/>
      <c r="T89" s="519"/>
      <c r="U89" s="519"/>
      <c r="V89" s="519"/>
      <c r="W89" s="519"/>
      <c r="X89" s="519"/>
      <c r="Y89" s="519"/>
    </row>
    <row r="90" spans="1:25" ht="15.5" x14ac:dyDescent="0.35">
      <c r="A90" s="519"/>
      <c r="B90" s="522"/>
      <c r="C90" s="519"/>
      <c r="D90" s="519"/>
      <c r="E90" s="519"/>
      <c r="F90" s="520"/>
      <c r="G90" s="519"/>
      <c r="H90" s="519"/>
      <c r="I90" s="519"/>
      <c r="J90" s="519"/>
      <c r="K90" s="519"/>
      <c r="L90" s="519"/>
      <c r="M90" s="519"/>
      <c r="N90" s="519"/>
      <c r="O90" s="519"/>
      <c r="P90" s="519"/>
      <c r="Q90" s="519"/>
      <c r="R90" s="519"/>
      <c r="S90" s="519"/>
      <c r="T90" s="519"/>
      <c r="U90" s="519"/>
      <c r="V90" s="519"/>
      <c r="W90" s="519"/>
      <c r="X90" s="519"/>
      <c r="Y90" s="519"/>
    </row>
    <row r="91" spans="1:25" ht="15.5" x14ac:dyDescent="0.35">
      <c r="A91" s="519"/>
      <c r="B91" s="522"/>
      <c r="C91" s="519"/>
      <c r="D91" s="519"/>
      <c r="E91" s="519"/>
      <c r="F91" s="520"/>
      <c r="G91" s="519"/>
      <c r="H91" s="519"/>
      <c r="I91" s="519"/>
      <c r="J91" s="519"/>
      <c r="K91" s="519"/>
      <c r="L91" s="519"/>
      <c r="M91" s="519"/>
      <c r="N91" s="519"/>
      <c r="O91" s="519"/>
      <c r="P91" s="519"/>
      <c r="Q91" s="519"/>
      <c r="R91" s="519"/>
      <c r="S91" s="519"/>
      <c r="T91" s="519"/>
      <c r="U91" s="519"/>
      <c r="V91" s="519"/>
      <c r="W91" s="519"/>
      <c r="X91" s="519"/>
      <c r="Y91" s="519"/>
    </row>
    <row r="92" spans="1:25" ht="15.5" x14ac:dyDescent="0.35">
      <c r="A92" s="519"/>
      <c r="B92" s="522"/>
      <c r="C92" s="519"/>
      <c r="D92" s="519"/>
      <c r="E92" s="519"/>
      <c r="F92" s="520"/>
      <c r="G92" s="519"/>
      <c r="H92" s="519"/>
      <c r="I92" s="519"/>
      <c r="J92" s="519"/>
      <c r="K92" s="519"/>
      <c r="L92" s="519"/>
      <c r="M92" s="519"/>
      <c r="N92" s="519"/>
      <c r="O92" s="519"/>
      <c r="P92" s="519"/>
      <c r="Q92" s="519"/>
      <c r="R92" s="519"/>
      <c r="S92" s="519"/>
      <c r="T92" s="519"/>
      <c r="U92" s="519"/>
      <c r="V92" s="519"/>
      <c r="W92" s="519"/>
      <c r="X92" s="519"/>
      <c r="Y92" s="519"/>
    </row>
    <row r="93" spans="1:25" ht="15.5" x14ac:dyDescent="0.35">
      <c r="A93" s="519"/>
      <c r="B93" s="522"/>
      <c r="C93" s="519"/>
      <c r="D93" s="519"/>
      <c r="E93" s="519"/>
      <c r="F93" s="520"/>
      <c r="G93" s="519"/>
      <c r="H93" s="519"/>
      <c r="I93" s="519"/>
      <c r="J93" s="519"/>
      <c r="K93" s="519"/>
      <c r="L93" s="519"/>
      <c r="M93" s="519"/>
      <c r="N93" s="519"/>
      <c r="O93" s="519"/>
      <c r="P93" s="519"/>
      <c r="Q93" s="519"/>
      <c r="R93" s="519"/>
      <c r="S93" s="519"/>
      <c r="T93" s="519"/>
      <c r="U93" s="519"/>
      <c r="V93" s="519"/>
      <c r="W93" s="519"/>
      <c r="X93" s="519"/>
      <c r="Y93" s="519"/>
    </row>
    <row r="94" spans="1:25" ht="15.5" x14ac:dyDescent="0.35">
      <c r="A94" s="519"/>
      <c r="B94" s="522"/>
      <c r="C94" s="519"/>
      <c r="D94" s="519"/>
      <c r="E94" s="519"/>
      <c r="F94" s="520"/>
      <c r="G94" s="519"/>
      <c r="H94" s="519"/>
      <c r="I94" s="519"/>
      <c r="J94" s="519"/>
      <c r="K94" s="519"/>
      <c r="L94" s="519"/>
      <c r="M94" s="519"/>
      <c r="N94" s="519"/>
      <c r="O94" s="519"/>
      <c r="P94" s="519"/>
      <c r="Q94" s="519"/>
      <c r="R94" s="519"/>
      <c r="S94" s="519"/>
      <c r="T94" s="519"/>
      <c r="U94" s="519"/>
      <c r="V94" s="519"/>
      <c r="W94" s="519"/>
      <c r="X94" s="519"/>
      <c r="Y94" s="519"/>
    </row>
    <row r="95" spans="1:25" ht="15.5" x14ac:dyDescent="0.35">
      <c r="A95" s="519"/>
      <c r="B95" s="522"/>
      <c r="C95" s="519"/>
      <c r="D95" s="519"/>
      <c r="E95" s="519"/>
      <c r="F95" s="520"/>
      <c r="G95" s="519"/>
      <c r="H95" s="519"/>
      <c r="I95" s="519"/>
      <c r="J95" s="519"/>
      <c r="K95" s="519"/>
      <c r="L95" s="519"/>
      <c r="M95" s="519"/>
      <c r="N95" s="519"/>
      <c r="O95" s="519"/>
      <c r="P95" s="519"/>
      <c r="Q95" s="519"/>
      <c r="R95" s="519"/>
      <c r="S95" s="519"/>
      <c r="T95" s="519"/>
      <c r="U95" s="519"/>
      <c r="V95" s="519"/>
      <c r="W95" s="519"/>
      <c r="X95" s="519"/>
      <c r="Y95" s="519"/>
    </row>
    <row r="96" spans="1:25" ht="15.5" x14ac:dyDescent="0.35">
      <c r="A96" s="519"/>
      <c r="B96" s="522"/>
      <c r="C96" s="519"/>
      <c r="D96" s="519"/>
      <c r="E96" s="519"/>
      <c r="F96" s="520"/>
      <c r="G96" s="519"/>
      <c r="H96" s="519"/>
      <c r="I96" s="519"/>
      <c r="J96" s="519"/>
      <c r="K96" s="519"/>
      <c r="L96" s="519"/>
      <c r="M96" s="519"/>
      <c r="N96" s="519"/>
      <c r="O96" s="519"/>
      <c r="P96" s="519"/>
      <c r="Q96" s="519"/>
      <c r="R96" s="519"/>
      <c r="S96" s="519"/>
      <c r="T96" s="519"/>
      <c r="U96" s="519"/>
      <c r="V96" s="519"/>
      <c r="W96" s="519"/>
      <c r="X96" s="519"/>
      <c r="Y96" s="519"/>
    </row>
    <row r="97" spans="1:25" ht="15.5" x14ac:dyDescent="0.35">
      <c r="A97" s="519"/>
      <c r="B97" s="522"/>
      <c r="C97" s="519"/>
      <c r="D97" s="519"/>
      <c r="E97" s="519"/>
      <c r="F97" s="520"/>
      <c r="G97" s="519"/>
      <c r="H97" s="519"/>
      <c r="I97" s="519"/>
      <c r="J97" s="519"/>
      <c r="K97" s="519"/>
      <c r="L97" s="519"/>
      <c r="M97" s="519"/>
      <c r="N97" s="519"/>
      <c r="O97" s="519"/>
      <c r="P97" s="519"/>
      <c r="Q97" s="519"/>
      <c r="R97" s="519"/>
      <c r="S97" s="519"/>
      <c r="T97" s="519"/>
      <c r="U97" s="519"/>
      <c r="V97" s="519"/>
      <c r="W97" s="519"/>
      <c r="X97" s="519"/>
      <c r="Y97" s="519"/>
    </row>
    <row r="98" spans="1:25" ht="15.5" x14ac:dyDescent="0.35">
      <c r="A98" s="519"/>
      <c r="B98" s="522"/>
      <c r="C98" s="519"/>
      <c r="D98" s="519"/>
      <c r="E98" s="519"/>
      <c r="F98" s="520"/>
      <c r="G98" s="519"/>
      <c r="H98" s="519"/>
      <c r="I98" s="519"/>
      <c r="J98" s="519"/>
      <c r="K98" s="519"/>
      <c r="L98" s="519"/>
      <c r="M98" s="519"/>
      <c r="N98" s="519"/>
      <c r="O98" s="519"/>
      <c r="P98" s="519"/>
      <c r="Q98" s="519"/>
      <c r="R98" s="519"/>
      <c r="S98" s="519"/>
      <c r="T98" s="519"/>
      <c r="U98" s="519"/>
      <c r="V98" s="519"/>
      <c r="W98" s="519"/>
      <c r="X98" s="519"/>
      <c r="Y98" s="519"/>
    </row>
    <row r="99" spans="1:25" ht="15.5" x14ac:dyDescent="0.35">
      <c r="A99" s="519"/>
      <c r="B99" s="522"/>
      <c r="C99" s="519"/>
      <c r="D99" s="519"/>
      <c r="E99" s="519"/>
      <c r="F99" s="520"/>
      <c r="G99" s="519"/>
      <c r="H99" s="519"/>
      <c r="I99" s="519"/>
      <c r="J99" s="519"/>
      <c r="K99" s="519"/>
      <c r="L99" s="519"/>
      <c r="M99" s="519"/>
      <c r="N99" s="519"/>
      <c r="O99" s="519"/>
      <c r="P99" s="519"/>
      <c r="Q99" s="519"/>
      <c r="R99" s="519"/>
      <c r="S99" s="519"/>
      <c r="T99" s="519"/>
      <c r="U99" s="519"/>
      <c r="V99" s="519"/>
      <c r="W99" s="519"/>
      <c r="X99" s="519"/>
      <c r="Y99" s="519"/>
    </row>
    <row r="100" spans="1:25" ht="15.5" x14ac:dyDescent="0.35">
      <c r="A100" s="519"/>
      <c r="B100" s="522"/>
      <c r="C100" s="519"/>
      <c r="D100" s="519"/>
      <c r="E100" s="519"/>
      <c r="F100" s="520"/>
      <c r="G100" s="519"/>
      <c r="H100" s="519"/>
      <c r="I100" s="519"/>
      <c r="J100" s="519"/>
      <c r="K100" s="519"/>
      <c r="L100" s="519"/>
      <c r="M100" s="519"/>
      <c r="N100" s="519"/>
      <c r="O100" s="519"/>
      <c r="P100" s="519"/>
      <c r="Q100" s="519"/>
      <c r="R100" s="519"/>
      <c r="S100" s="519"/>
      <c r="T100" s="519"/>
      <c r="U100" s="519"/>
      <c r="V100" s="519"/>
      <c r="W100" s="519"/>
      <c r="X100" s="519"/>
      <c r="Y100" s="519"/>
    </row>
    <row r="101" spans="1:25" ht="15.5" x14ac:dyDescent="0.35">
      <c r="A101" s="519"/>
      <c r="B101" s="522"/>
      <c r="C101" s="519"/>
      <c r="D101" s="519"/>
      <c r="E101" s="519"/>
      <c r="F101" s="520"/>
      <c r="G101" s="519"/>
      <c r="H101" s="519"/>
      <c r="I101" s="519"/>
      <c r="J101" s="519"/>
      <c r="K101" s="519"/>
      <c r="L101" s="519"/>
      <c r="M101" s="519"/>
      <c r="N101" s="519"/>
      <c r="O101" s="519"/>
      <c r="P101" s="519"/>
      <c r="Q101" s="519"/>
      <c r="R101" s="519"/>
      <c r="S101" s="519"/>
      <c r="T101" s="519"/>
      <c r="U101" s="519"/>
      <c r="V101" s="519"/>
      <c r="W101" s="519"/>
      <c r="X101" s="519"/>
      <c r="Y101" s="519"/>
    </row>
    <row r="102" spans="1:25" ht="15.5" x14ac:dyDescent="0.35">
      <c r="A102" s="519"/>
      <c r="B102" s="522"/>
      <c r="C102" s="519"/>
      <c r="D102" s="519"/>
      <c r="E102" s="519"/>
      <c r="F102" s="520"/>
      <c r="G102" s="519"/>
      <c r="H102" s="519"/>
      <c r="I102" s="519"/>
      <c r="J102" s="519"/>
      <c r="K102" s="519"/>
      <c r="L102" s="519"/>
      <c r="M102" s="519"/>
      <c r="N102" s="519"/>
      <c r="O102" s="519"/>
      <c r="P102" s="519"/>
      <c r="Q102" s="519"/>
      <c r="R102" s="519"/>
      <c r="S102" s="519"/>
      <c r="T102" s="519"/>
      <c r="U102" s="519"/>
      <c r="V102" s="519"/>
      <c r="W102" s="519"/>
      <c r="X102" s="519"/>
      <c r="Y102" s="519"/>
    </row>
    <row r="103" spans="1:25" ht="15.5" x14ac:dyDescent="0.35">
      <c r="A103" s="519"/>
      <c r="B103" s="522"/>
      <c r="C103" s="519"/>
      <c r="D103" s="519"/>
      <c r="E103" s="519"/>
      <c r="F103" s="520"/>
      <c r="G103" s="519"/>
      <c r="H103" s="519"/>
      <c r="I103" s="519"/>
      <c r="J103" s="519"/>
      <c r="K103" s="519"/>
      <c r="L103" s="519"/>
      <c r="M103" s="519"/>
      <c r="N103" s="519"/>
      <c r="O103" s="519"/>
      <c r="P103" s="519"/>
      <c r="Q103" s="519"/>
      <c r="R103" s="519"/>
      <c r="S103" s="519"/>
      <c r="T103" s="519"/>
      <c r="U103" s="519"/>
      <c r="V103" s="519"/>
      <c r="W103" s="519"/>
      <c r="X103" s="519"/>
      <c r="Y103" s="519"/>
    </row>
    <row r="104" spans="1:25" ht="15.5" x14ac:dyDescent="0.35">
      <c r="A104" s="519"/>
      <c r="B104" s="522"/>
      <c r="C104" s="519"/>
      <c r="D104" s="519"/>
      <c r="E104" s="519"/>
      <c r="F104" s="520"/>
      <c r="G104" s="519"/>
      <c r="H104" s="519"/>
      <c r="I104" s="519"/>
      <c r="J104" s="519"/>
      <c r="K104" s="519"/>
      <c r="L104" s="519"/>
      <c r="M104" s="519"/>
      <c r="N104" s="519"/>
      <c r="O104" s="519"/>
      <c r="P104" s="519"/>
      <c r="Q104" s="519"/>
      <c r="R104" s="519"/>
      <c r="S104" s="519"/>
      <c r="T104" s="519"/>
      <c r="U104" s="519"/>
      <c r="V104" s="519"/>
      <c r="W104" s="519"/>
      <c r="X104" s="519"/>
      <c r="Y104" s="519"/>
    </row>
    <row r="105" spans="1:25" ht="15.5" x14ac:dyDescent="0.35">
      <c r="A105" s="519"/>
      <c r="B105" s="522"/>
      <c r="C105" s="519"/>
      <c r="D105" s="519"/>
      <c r="E105" s="519"/>
      <c r="F105" s="520"/>
      <c r="G105" s="519"/>
      <c r="H105" s="519"/>
      <c r="I105" s="519"/>
      <c r="J105" s="519"/>
      <c r="K105" s="519"/>
      <c r="L105" s="519"/>
      <c r="M105" s="519"/>
      <c r="N105" s="519"/>
      <c r="O105" s="519"/>
      <c r="P105" s="519"/>
      <c r="Q105" s="519"/>
      <c r="R105" s="519"/>
      <c r="S105" s="519"/>
      <c r="T105" s="519"/>
      <c r="U105" s="519"/>
      <c r="V105" s="519"/>
      <c r="W105" s="519"/>
      <c r="X105" s="519"/>
      <c r="Y105" s="519"/>
    </row>
    <row r="106" spans="1:25" ht="15.5" x14ac:dyDescent="0.35">
      <c r="A106" s="519"/>
      <c r="B106" s="522"/>
      <c r="C106" s="519"/>
      <c r="D106" s="519"/>
      <c r="E106" s="519"/>
      <c r="F106" s="520"/>
      <c r="G106" s="519"/>
      <c r="H106" s="519"/>
      <c r="I106" s="519"/>
      <c r="J106" s="519"/>
      <c r="K106" s="519"/>
      <c r="L106" s="519"/>
      <c r="M106" s="519"/>
      <c r="N106" s="519"/>
      <c r="O106" s="519"/>
      <c r="P106" s="519"/>
      <c r="Q106" s="519"/>
      <c r="R106" s="519"/>
      <c r="S106" s="519"/>
      <c r="T106" s="519"/>
      <c r="U106" s="519"/>
      <c r="V106" s="519"/>
      <c r="W106" s="519"/>
      <c r="X106" s="519"/>
      <c r="Y106" s="519"/>
    </row>
    <row r="107" spans="1:25" ht="15.5" x14ac:dyDescent="0.35">
      <c r="A107" s="519"/>
      <c r="B107" s="522"/>
      <c r="C107" s="519"/>
      <c r="D107" s="519"/>
      <c r="E107" s="519"/>
      <c r="F107" s="520"/>
      <c r="G107" s="519"/>
      <c r="H107" s="519"/>
      <c r="I107" s="519"/>
      <c r="J107" s="519"/>
      <c r="K107" s="519"/>
      <c r="L107" s="519"/>
      <c r="M107" s="519"/>
      <c r="N107" s="519"/>
      <c r="O107" s="519"/>
      <c r="P107" s="519"/>
      <c r="Q107" s="519"/>
      <c r="R107" s="519"/>
      <c r="S107" s="519"/>
      <c r="T107" s="519"/>
      <c r="U107" s="519"/>
      <c r="V107" s="519"/>
      <c r="W107" s="519"/>
      <c r="X107" s="519"/>
      <c r="Y107" s="519"/>
    </row>
    <row r="108" spans="1:25" ht="15.5" x14ac:dyDescent="0.35">
      <c r="A108" s="519"/>
      <c r="B108" s="522"/>
      <c r="C108" s="519"/>
      <c r="D108" s="519"/>
      <c r="E108" s="519"/>
      <c r="F108" s="520"/>
      <c r="G108" s="519"/>
      <c r="H108" s="519"/>
      <c r="I108" s="519"/>
      <c r="J108" s="519"/>
      <c r="K108" s="519"/>
      <c r="L108" s="519"/>
      <c r="M108" s="519"/>
      <c r="N108" s="519"/>
      <c r="O108" s="519"/>
      <c r="P108" s="519"/>
      <c r="Q108" s="519"/>
      <c r="R108" s="519"/>
      <c r="S108" s="519"/>
      <c r="T108" s="519"/>
      <c r="U108" s="519"/>
      <c r="V108" s="519"/>
      <c r="W108" s="519"/>
      <c r="X108" s="519"/>
      <c r="Y108" s="519"/>
    </row>
    <row r="109" spans="1:25" ht="15.5" x14ac:dyDescent="0.35">
      <c r="A109" s="519"/>
      <c r="B109" s="522"/>
      <c r="C109" s="519"/>
      <c r="D109" s="519"/>
      <c r="E109" s="519"/>
      <c r="F109" s="520"/>
      <c r="G109" s="519"/>
      <c r="H109" s="519"/>
      <c r="I109" s="519"/>
      <c r="J109" s="519"/>
      <c r="K109" s="519"/>
      <c r="L109" s="519"/>
      <c r="M109" s="519"/>
      <c r="N109" s="519"/>
      <c r="O109" s="519"/>
      <c r="P109" s="519"/>
      <c r="Q109" s="519"/>
      <c r="R109" s="519"/>
      <c r="S109" s="519"/>
      <c r="T109" s="519"/>
      <c r="U109" s="519"/>
      <c r="V109" s="519"/>
      <c r="W109" s="519"/>
      <c r="X109" s="519"/>
      <c r="Y109" s="519"/>
    </row>
    <row r="110" spans="1:25" ht="15.5" x14ac:dyDescent="0.35">
      <c r="A110" s="519"/>
      <c r="B110" s="522"/>
      <c r="C110" s="519"/>
      <c r="D110" s="519"/>
      <c r="E110" s="519"/>
      <c r="F110" s="520"/>
      <c r="G110" s="519"/>
      <c r="H110" s="519"/>
      <c r="I110" s="519"/>
      <c r="J110" s="519"/>
      <c r="K110" s="519"/>
      <c r="L110" s="519"/>
      <c r="M110" s="519"/>
      <c r="N110" s="519"/>
      <c r="O110" s="519"/>
      <c r="P110" s="519"/>
      <c r="Q110" s="519"/>
      <c r="R110" s="519"/>
      <c r="S110" s="519"/>
      <c r="T110" s="519"/>
      <c r="U110" s="519"/>
      <c r="V110" s="519"/>
      <c r="W110" s="519"/>
      <c r="X110" s="519"/>
      <c r="Y110" s="519"/>
    </row>
    <row r="111" spans="1:25" ht="15.5" x14ac:dyDescent="0.35">
      <c r="A111" s="519"/>
      <c r="B111" s="522"/>
      <c r="C111" s="519"/>
      <c r="D111" s="519"/>
      <c r="E111" s="519"/>
      <c r="F111" s="520"/>
      <c r="G111" s="519"/>
      <c r="H111" s="519"/>
      <c r="I111" s="519"/>
      <c r="J111" s="519"/>
      <c r="K111" s="519"/>
      <c r="L111" s="519"/>
      <c r="M111" s="519"/>
      <c r="N111" s="519"/>
      <c r="O111" s="519"/>
      <c r="P111" s="519"/>
      <c r="Q111" s="519"/>
      <c r="R111" s="519"/>
      <c r="S111" s="519"/>
      <c r="T111" s="519"/>
      <c r="U111" s="519"/>
      <c r="V111" s="519"/>
      <c r="W111" s="519"/>
      <c r="X111" s="519"/>
      <c r="Y111" s="519"/>
    </row>
    <row r="112" spans="1:25" ht="15.5" x14ac:dyDescent="0.35">
      <c r="A112" s="519"/>
      <c r="B112" s="522"/>
      <c r="C112" s="519"/>
      <c r="D112" s="519"/>
      <c r="E112" s="519"/>
      <c r="F112" s="520"/>
      <c r="G112" s="519"/>
      <c r="H112" s="519"/>
      <c r="I112" s="519"/>
      <c r="J112" s="519"/>
      <c r="K112" s="519"/>
      <c r="L112" s="519"/>
      <c r="M112" s="519"/>
      <c r="N112" s="519"/>
      <c r="O112" s="519"/>
      <c r="P112" s="519"/>
      <c r="Q112" s="519"/>
      <c r="R112" s="519"/>
      <c r="S112" s="519"/>
      <c r="T112" s="519"/>
      <c r="U112" s="519"/>
      <c r="V112" s="519"/>
      <c r="W112" s="519"/>
      <c r="X112" s="519"/>
      <c r="Y112" s="519"/>
    </row>
    <row r="113" spans="1:25" ht="15.5" x14ac:dyDescent="0.35">
      <c r="A113" s="519"/>
      <c r="B113" s="522"/>
      <c r="C113" s="519"/>
      <c r="D113" s="519"/>
      <c r="E113" s="519"/>
      <c r="F113" s="520"/>
      <c r="G113" s="519"/>
      <c r="H113" s="519"/>
      <c r="I113" s="519"/>
      <c r="J113" s="519"/>
      <c r="K113" s="519"/>
      <c r="L113" s="519"/>
      <c r="M113" s="519"/>
      <c r="N113" s="519"/>
      <c r="O113" s="519"/>
      <c r="P113" s="519"/>
      <c r="Q113" s="519"/>
      <c r="R113" s="519"/>
      <c r="S113" s="519"/>
      <c r="T113" s="519"/>
      <c r="U113" s="519"/>
      <c r="V113" s="519"/>
      <c r="W113" s="519"/>
      <c r="X113" s="519"/>
      <c r="Y113" s="519"/>
    </row>
    <row r="114" spans="1:25" ht="15.5" x14ac:dyDescent="0.35">
      <c r="A114" s="519"/>
      <c r="B114" s="522"/>
      <c r="C114" s="519"/>
      <c r="D114" s="519"/>
      <c r="E114" s="519"/>
      <c r="F114" s="520"/>
      <c r="G114" s="519"/>
      <c r="H114" s="519"/>
      <c r="I114" s="519"/>
      <c r="J114" s="519"/>
      <c r="K114" s="519"/>
      <c r="L114" s="519"/>
      <c r="M114" s="519"/>
      <c r="N114" s="519"/>
      <c r="O114" s="519"/>
      <c r="P114" s="519"/>
      <c r="Q114" s="519"/>
      <c r="R114" s="519"/>
      <c r="S114" s="519"/>
      <c r="T114" s="519"/>
      <c r="U114" s="519"/>
      <c r="V114" s="519"/>
      <c r="W114" s="519"/>
      <c r="X114" s="519"/>
      <c r="Y114" s="519"/>
    </row>
    <row r="115" spans="1:25" ht="15.5" x14ac:dyDescent="0.35">
      <c r="A115" s="519"/>
      <c r="B115" s="522"/>
      <c r="C115" s="519"/>
      <c r="D115" s="519"/>
      <c r="E115" s="519"/>
      <c r="F115" s="520"/>
      <c r="G115" s="519"/>
      <c r="H115" s="519"/>
      <c r="I115" s="519"/>
      <c r="J115" s="519"/>
      <c r="K115" s="519"/>
      <c r="L115" s="519"/>
      <c r="M115" s="519"/>
      <c r="N115" s="519"/>
      <c r="O115" s="519"/>
      <c r="P115" s="519"/>
      <c r="Q115" s="519"/>
      <c r="R115" s="519"/>
      <c r="S115" s="519"/>
      <c r="T115" s="519"/>
      <c r="U115" s="519"/>
      <c r="V115" s="519"/>
      <c r="W115" s="519"/>
      <c r="X115" s="519"/>
      <c r="Y115" s="519"/>
    </row>
    <row r="116" spans="1:25" ht="15.5" x14ac:dyDescent="0.35">
      <c r="A116" s="519"/>
      <c r="B116" s="522"/>
      <c r="C116" s="519"/>
      <c r="D116" s="519"/>
      <c r="E116" s="519"/>
      <c r="F116" s="520"/>
      <c r="G116" s="519"/>
      <c r="H116" s="519"/>
      <c r="I116" s="519"/>
      <c r="J116" s="519"/>
      <c r="K116" s="519"/>
      <c r="L116" s="519"/>
      <c r="M116" s="519"/>
      <c r="N116" s="519"/>
      <c r="O116" s="519"/>
      <c r="P116" s="519"/>
      <c r="Q116" s="519"/>
      <c r="R116" s="519"/>
      <c r="S116" s="519"/>
      <c r="T116" s="519"/>
      <c r="U116" s="519"/>
      <c r="V116" s="519"/>
      <c r="W116" s="519"/>
      <c r="X116" s="519"/>
      <c r="Y116" s="519"/>
    </row>
    <row r="117" spans="1:25" ht="15.5" x14ac:dyDescent="0.35">
      <c r="A117" s="519"/>
      <c r="B117" s="522"/>
      <c r="C117" s="519"/>
      <c r="D117" s="519"/>
      <c r="E117" s="519"/>
      <c r="F117" s="520"/>
      <c r="G117" s="519"/>
      <c r="H117" s="519"/>
      <c r="I117" s="519"/>
      <c r="J117" s="519"/>
      <c r="K117" s="519"/>
      <c r="L117" s="519"/>
      <c r="M117" s="519"/>
      <c r="N117" s="519"/>
      <c r="O117" s="519"/>
      <c r="P117" s="519"/>
      <c r="Q117" s="519"/>
      <c r="R117" s="519"/>
      <c r="S117" s="519"/>
      <c r="T117" s="519"/>
      <c r="U117" s="519"/>
      <c r="V117" s="519"/>
      <c r="W117" s="519"/>
      <c r="X117" s="519"/>
      <c r="Y117" s="519"/>
    </row>
    <row r="118" spans="1:25" ht="15.5" x14ac:dyDescent="0.35">
      <c r="A118" s="519"/>
      <c r="B118" s="522"/>
      <c r="C118" s="519"/>
      <c r="D118" s="519"/>
      <c r="E118" s="519"/>
      <c r="F118" s="520"/>
      <c r="G118" s="519"/>
      <c r="H118" s="519"/>
      <c r="I118" s="519"/>
      <c r="J118" s="519"/>
      <c r="K118" s="519"/>
      <c r="L118" s="519"/>
      <c r="M118" s="519"/>
      <c r="N118" s="519"/>
      <c r="O118" s="519"/>
      <c r="P118" s="519"/>
      <c r="Q118" s="519"/>
      <c r="R118" s="519"/>
      <c r="S118" s="519"/>
      <c r="T118" s="519"/>
      <c r="U118" s="519"/>
      <c r="V118" s="519"/>
      <c r="W118" s="519"/>
      <c r="X118" s="519"/>
      <c r="Y118" s="519"/>
    </row>
    <row r="119" spans="1:25" ht="15.5" x14ac:dyDescent="0.35">
      <c r="A119" s="519"/>
      <c r="B119" s="522"/>
      <c r="C119" s="519"/>
      <c r="D119" s="519"/>
      <c r="E119" s="519"/>
      <c r="F119" s="520"/>
      <c r="G119" s="519"/>
      <c r="H119" s="519"/>
      <c r="I119" s="519"/>
      <c r="J119" s="519"/>
      <c r="K119" s="519"/>
      <c r="L119" s="519"/>
      <c r="M119" s="519"/>
      <c r="N119" s="519"/>
      <c r="O119" s="519"/>
      <c r="P119" s="519"/>
      <c r="Q119" s="519"/>
      <c r="R119" s="519"/>
      <c r="S119" s="519"/>
      <c r="T119" s="519"/>
      <c r="U119" s="519"/>
      <c r="V119" s="519"/>
      <c r="W119" s="519"/>
      <c r="X119" s="519"/>
      <c r="Y119" s="519"/>
    </row>
    <row r="120" spans="1:25" ht="15.5" x14ac:dyDescent="0.35">
      <c r="A120" s="519"/>
      <c r="B120" s="522"/>
      <c r="C120" s="519"/>
      <c r="D120" s="519"/>
      <c r="E120" s="519"/>
      <c r="F120" s="520"/>
      <c r="G120" s="519"/>
      <c r="H120" s="519"/>
      <c r="I120" s="519"/>
      <c r="J120" s="519"/>
      <c r="K120" s="519"/>
      <c r="L120" s="519"/>
      <c r="M120" s="519"/>
      <c r="N120" s="519"/>
      <c r="O120" s="519"/>
      <c r="P120" s="519"/>
      <c r="Q120" s="519"/>
      <c r="R120" s="519"/>
      <c r="S120" s="519"/>
      <c r="T120" s="519"/>
      <c r="U120" s="519"/>
      <c r="V120" s="519"/>
      <c r="W120" s="519"/>
      <c r="X120" s="519"/>
      <c r="Y120" s="519"/>
    </row>
    <row r="121" spans="1:25" ht="15.5" x14ac:dyDescent="0.35">
      <c r="A121" s="519"/>
      <c r="B121" s="522"/>
      <c r="C121" s="519"/>
      <c r="D121" s="519"/>
      <c r="E121" s="519"/>
      <c r="F121" s="520"/>
      <c r="G121" s="519"/>
      <c r="H121" s="519"/>
      <c r="I121" s="519"/>
      <c r="J121" s="519"/>
      <c r="K121" s="519"/>
      <c r="L121" s="519"/>
      <c r="M121" s="519"/>
      <c r="N121" s="519"/>
      <c r="O121" s="519"/>
      <c r="P121" s="519"/>
      <c r="Q121" s="519"/>
      <c r="R121" s="519"/>
      <c r="S121" s="519"/>
      <c r="T121" s="519"/>
      <c r="U121" s="519"/>
      <c r="V121" s="519"/>
      <c r="W121" s="519"/>
      <c r="X121" s="519"/>
      <c r="Y121" s="519"/>
    </row>
    <row r="122" spans="1:25" ht="15.5" x14ac:dyDescent="0.35">
      <c r="A122" s="519"/>
      <c r="B122" s="522"/>
      <c r="C122" s="519"/>
      <c r="D122" s="519"/>
      <c r="E122" s="519"/>
      <c r="F122" s="520"/>
      <c r="G122" s="519"/>
      <c r="H122" s="519"/>
      <c r="I122" s="519"/>
      <c r="J122" s="519"/>
      <c r="K122" s="519"/>
      <c r="L122" s="519"/>
      <c r="M122" s="519"/>
      <c r="N122" s="519"/>
      <c r="O122" s="519"/>
      <c r="P122" s="519"/>
      <c r="Q122" s="519"/>
      <c r="R122" s="519"/>
      <c r="S122" s="519"/>
      <c r="T122" s="519"/>
      <c r="U122" s="519"/>
      <c r="V122" s="519"/>
      <c r="W122" s="519"/>
      <c r="X122" s="519"/>
      <c r="Y122" s="519"/>
    </row>
    <row r="123" spans="1:25" ht="15.5" x14ac:dyDescent="0.35">
      <c r="A123" s="519"/>
      <c r="B123" s="522"/>
      <c r="C123" s="519"/>
      <c r="D123" s="519"/>
      <c r="E123" s="519"/>
      <c r="F123" s="520"/>
      <c r="G123" s="519"/>
      <c r="H123" s="519"/>
      <c r="I123" s="519"/>
      <c r="J123" s="519"/>
      <c r="K123" s="519"/>
      <c r="L123" s="519"/>
      <c r="M123" s="519"/>
      <c r="N123" s="519"/>
      <c r="O123" s="519"/>
      <c r="P123" s="519"/>
      <c r="Q123" s="519"/>
      <c r="R123" s="519"/>
      <c r="S123" s="519"/>
      <c r="T123" s="519"/>
      <c r="U123" s="519"/>
      <c r="V123" s="519"/>
      <c r="W123" s="519"/>
      <c r="X123" s="519"/>
      <c r="Y123" s="519"/>
    </row>
    <row r="124" spans="1:25" ht="15.5" x14ac:dyDescent="0.35">
      <c r="A124" s="519"/>
      <c r="B124" s="522"/>
      <c r="C124" s="519"/>
      <c r="D124" s="519"/>
      <c r="E124" s="519"/>
      <c r="F124" s="520"/>
      <c r="G124" s="519"/>
      <c r="H124" s="519"/>
      <c r="I124" s="519"/>
      <c r="J124" s="519"/>
      <c r="K124" s="519"/>
      <c r="L124" s="519"/>
      <c r="M124" s="519"/>
      <c r="N124" s="519"/>
      <c r="O124" s="519"/>
      <c r="P124" s="519"/>
      <c r="Q124" s="519"/>
      <c r="R124" s="519"/>
      <c r="S124" s="519"/>
      <c r="T124" s="519"/>
      <c r="U124" s="519"/>
      <c r="V124" s="519"/>
      <c r="W124" s="519"/>
      <c r="X124" s="519"/>
      <c r="Y124" s="519"/>
    </row>
    <row r="125" spans="1:25" ht="15.5" x14ac:dyDescent="0.35">
      <c r="A125" s="519"/>
      <c r="B125" s="522"/>
      <c r="C125" s="519"/>
      <c r="D125" s="519"/>
      <c r="E125" s="519"/>
      <c r="F125" s="520"/>
      <c r="G125" s="519"/>
      <c r="H125" s="519"/>
      <c r="I125" s="519"/>
      <c r="J125" s="519"/>
      <c r="K125" s="519"/>
      <c r="L125" s="519"/>
      <c r="M125" s="519"/>
      <c r="N125" s="519"/>
      <c r="O125" s="519"/>
      <c r="P125" s="519"/>
      <c r="Q125" s="519"/>
      <c r="R125" s="519"/>
      <c r="S125" s="519"/>
      <c r="T125" s="519"/>
      <c r="U125" s="519"/>
      <c r="V125" s="519"/>
      <c r="W125" s="519"/>
      <c r="X125" s="519"/>
      <c r="Y125" s="519"/>
    </row>
    <row r="126" spans="1:25" ht="15.5" x14ac:dyDescent="0.35">
      <c r="A126" s="519"/>
      <c r="B126" s="522"/>
      <c r="C126" s="519"/>
      <c r="D126" s="519"/>
      <c r="E126" s="519"/>
      <c r="F126" s="520"/>
      <c r="G126" s="519"/>
      <c r="H126" s="519"/>
      <c r="I126" s="519"/>
      <c r="J126" s="519"/>
      <c r="K126" s="519"/>
      <c r="L126" s="519"/>
      <c r="M126" s="519"/>
      <c r="N126" s="519"/>
      <c r="O126" s="519"/>
      <c r="P126" s="519"/>
      <c r="Q126" s="519"/>
      <c r="R126" s="519"/>
      <c r="S126" s="519"/>
      <c r="T126" s="519"/>
      <c r="U126" s="519"/>
      <c r="V126" s="519"/>
      <c r="W126" s="519"/>
      <c r="X126" s="519"/>
      <c r="Y126" s="519"/>
    </row>
    <row r="127" spans="1:25" ht="15.5" x14ac:dyDescent="0.35">
      <c r="A127" s="519"/>
      <c r="B127" s="522"/>
      <c r="C127" s="519"/>
      <c r="D127" s="519"/>
      <c r="E127" s="519"/>
      <c r="F127" s="520"/>
      <c r="G127" s="519"/>
      <c r="H127" s="519"/>
      <c r="I127" s="519"/>
      <c r="J127" s="519"/>
      <c r="K127" s="519"/>
      <c r="L127" s="519"/>
      <c r="M127" s="519"/>
      <c r="N127" s="519"/>
      <c r="O127" s="519"/>
      <c r="P127" s="519"/>
      <c r="Q127" s="519"/>
      <c r="R127" s="519"/>
      <c r="S127" s="519"/>
      <c r="T127" s="519"/>
      <c r="U127" s="519"/>
      <c r="V127" s="519"/>
      <c r="W127" s="519"/>
      <c r="X127" s="519"/>
      <c r="Y127" s="519"/>
    </row>
    <row r="128" spans="1:25" ht="15.5" x14ac:dyDescent="0.35">
      <c r="A128" s="519"/>
      <c r="B128" s="522"/>
      <c r="C128" s="519"/>
      <c r="D128" s="519"/>
      <c r="E128" s="519"/>
      <c r="F128" s="520"/>
      <c r="G128" s="519"/>
      <c r="H128" s="519"/>
      <c r="I128" s="519"/>
      <c r="J128" s="519"/>
      <c r="K128" s="519"/>
      <c r="L128" s="519"/>
      <c r="M128" s="519"/>
      <c r="N128" s="519"/>
      <c r="O128" s="519"/>
      <c r="P128" s="519"/>
      <c r="Q128" s="519"/>
      <c r="R128" s="519"/>
      <c r="S128" s="519"/>
      <c r="T128" s="519"/>
      <c r="U128" s="519"/>
      <c r="V128" s="519"/>
      <c r="W128" s="519"/>
      <c r="X128" s="519"/>
      <c r="Y128" s="519"/>
    </row>
    <row r="129" spans="1:25" ht="15.5" x14ac:dyDescent="0.35">
      <c r="A129" s="519"/>
      <c r="B129" s="522"/>
      <c r="C129" s="519"/>
      <c r="D129" s="519"/>
      <c r="E129" s="519"/>
      <c r="F129" s="520"/>
      <c r="G129" s="519"/>
      <c r="H129" s="519"/>
      <c r="I129" s="519"/>
      <c r="J129" s="519"/>
      <c r="K129" s="519"/>
      <c r="L129" s="519"/>
      <c r="M129" s="519"/>
      <c r="N129" s="519"/>
      <c r="O129" s="519"/>
      <c r="P129" s="519"/>
      <c r="Q129" s="519"/>
      <c r="R129" s="519"/>
      <c r="S129" s="519"/>
      <c r="T129" s="519"/>
      <c r="U129" s="519"/>
      <c r="V129" s="519"/>
      <c r="W129" s="519"/>
      <c r="X129" s="519"/>
      <c r="Y129" s="519"/>
    </row>
    <row r="130" spans="1:25" ht="15.5" x14ac:dyDescent="0.35">
      <c r="A130" s="519"/>
      <c r="B130" s="522"/>
      <c r="C130" s="519"/>
      <c r="D130" s="519"/>
      <c r="E130" s="519"/>
      <c r="F130" s="520"/>
      <c r="G130" s="519"/>
      <c r="H130" s="519"/>
      <c r="I130" s="519"/>
      <c r="J130" s="519"/>
      <c r="K130" s="519"/>
      <c r="L130" s="519"/>
      <c r="M130" s="519"/>
      <c r="N130" s="519"/>
      <c r="O130" s="519"/>
      <c r="P130" s="519"/>
      <c r="Q130" s="519"/>
      <c r="R130" s="519"/>
      <c r="S130" s="519"/>
      <c r="T130" s="519"/>
      <c r="U130" s="519"/>
      <c r="V130" s="519"/>
      <c r="W130" s="519"/>
      <c r="X130" s="519"/>
      <c r="Y130" s="519"/>
    </row>
    <row r="131" spans="1:25" ht="15.5" x14ac:dyDescent="0.35">
      <c r="A131" s="519"/>
      <c r="B131" s="522"/>
      <c r="C131" s="519"/>
      <c r="D131" s="519"/>
      <c r="E131" s="519"/>
      <c r="F131" s="520"/>
      <c r="G131" s="519"/>
      <c r="H131" s="519"/>
      <c r="I131" s="519"/>
      <c r="J131" s="519"/>
      <c r="K131" s="519"/>
      <c r="L131" s="519"/>
      <c r="M131" s="519"/>
      <c r="N131" s="519"/>
      <c r="O131" s="519"/>
      <c r="P131" s="519"/>
      <c r="Q131" s="519"/>
      <c r="R131" s="519"/>
      <c r="S131" s="519"/>
      <c r="T131" s="519"/>
      <c r="U131" s="519"/>
      <c r="V131" s="519"/>
      <c r="W131" s="519"/>
      <c r="X131" s="519"/>
      <c r="Y131" s="519"/>
    </row>
    <row r="132" spans="1:25" ht="15.5" x14ac:dyDescent="0.35">
      <c r="A132" s="519"/>
      <c r="B132" s="522"/>
      <c r="C132" s="519"/>
      <c r="D132" s="519"/>
      <c r="E132" s="519"/>
      <c r="F132" s="520"/>
      <c r="G132" s="519"/>
      <c r="H132" s="519"/>
      <c r="I132" s="519"/>
      <c r="J132" s="519"/>
      <c r="K132" s="519"/>
      <c r="L132" s="519"/>
      <c r="M132" s="519"/>
      <c r="N132" s="519"/>
      <c r="O132" s="519"/>
      <c r="P132" s="519"/>
      <c r="Q132" s="519"/>
      <c r="R132" s="519"/>
      <c r="S132" s="519"/>
      <c r="T132" s="519"/>
      <c r="U132" s="519"/>
      <c r="V132" s="519"/>
      <c r="W132" s="519"/>
      <c r="X132" s="519"/>
      <c r="Y132" s="519"/>
    </row>
    <row r="133" spans="1:25" ht="15.5" x14ac:dyDescent="0.35">
      <c r="A133" s="519"/>
      <c r="B133" s="522"/>
      <c r="C133" s="519"/>
      <c r="D133" s="519"/>
      <c r="E133" s="519"/>
      <c r="F133" s="520"/>
      <c r="G133" s="519"/>
      <c r="H133" s="519"/>
      <c r="I133" s="519"/>
      <c r="J133" s="519"/>
      <c r="K133" s="519"/>
      <c r="L133" s="519"/>
      <c r="M133" s="519"/>
      <c r="N133" s="519"/>
      <c r="O133" s="519"/>
      <c r="P133" s="519"/>
      <c r="Q133" s="519"/>
      <c r="R133" s="519"/>
      <c r="S133" s="519"/>
      <c r="T133" s="519"/>
      <c r="U133" s="519"/>
      <c r="V133" s="519"/>
      <c r="W133" s="519"/>
      <c r="X133" s="519"/>
      <c r="Y133" s="519"/>
    </row>
    <row r="134" spans="1:25" ht="15.5" x14ac:dyDescent="0.35">
      <c r="A134" s="519"/>
      <c r="B134" s="522"/>
      <c r="C134" s="519"/>
      <c r="D134" s="519"/>
      <c r="E134" s="519"/>
      <c r="F134" s="520"/>
      <c r="G134" s="519"/>
      <c r="H134" s="519"/>
      <c r="I134" s="519"/>
      <c r="J134" s="519"/>
      <c r="K134" s="519"/>
      <c r="L134" s="519"/>
      <c r="M134" s="519"/>
      <c r="N134" s="519"/>
      <c r="O134" s="519"/>
      <c r="P134" s="519"/>
      <c r="Q134" s="519"/>
      <c r="R134" s="519"/>
      <c r="S134" s="519"/>
      <c r="T134" s="519"/>
      <c r="U134" s="519"/>
      <c r="V134" s="519"/>
      <c r="W134" s="519"/>
      <c r="X134" s="519"/>
      <c r="Y134" s="519"/>
    </row>
    <row r="135" spans="1:25" ht="15.5" x14ac:dyDescent="0.35">
      <c r="A135" s="519"/>
      <c r="B135" s="522"/>
      <c r="C135" s="519"/>
      <c r="D135" s="519"/>
      <c r="E135" s="519"/>
      <c r="F135" s="520"/>
      <c r="G135" s="519"/>
      <c r="H135" s="519"/>
      <c r="I135" s="519"/>
      <c r="J135" s="519"/>
      <c r="K135" s="519"/>
      <c r="L135" s="519"/>
      <c r="M135" s="519"/>
      <c r="N135" s="519"/>
      <c r="O135" s="519"/>
      <c r="P135" s="519"/>
      <c r="Q135" s="519"/>
      <c r="R135" s="519"/>
      <c r="S135" s="519"/>
      <c r="T135" s="519"/>
      <c r="U135" s="519"/>
      <c r="V135" s="519"/>
      <c r="W135" s="519"/>
      <c r="X135" s="519"/>
      <c r="Y135" s="519"/>
    </row>
    <row r="136" spans="1:25" ht="15.5" x14ac:dyDescent="0.35">
      <c r="A136" s="519"/>
      <c r="B136" s="522"/>
      <c r="C136" s="519"/>
      <c r="D136" s="519"/>
      <c r="E136" s="519"/>
      <c r="F136" s="520"/>
      <c r="G136" s="519"/>
      <c r="H136" s="519"/>
      <c r="I136" s="519"/>
      <c r="J136" s="519"/>
      <c r="K136" s="519"/>
      <c r="L136" s="519"/>
      <c r="M136" s="519"/>
      <c r="N136" s="519"/>
      <c r="O136" s="519"/>
      <c r="P136" s="519"/>
      <c r="Q136" s="519"/>
      <c r="R136" s="519"/>
      <c r="S136" s="519"/>
      <c r="T136" s="519"/>
      <c r="U136" s="519"/>
      <c r="V136" s="519"/>
      <c r="W136" s="519"/>
      <c r="X136" s="519"/>
      <c r="Y136" s="519"/>
    </row>
    <row r="137" spans="1:25" ht="15.5" x14ac:dyDescent="0.35">
      <c r="A137" s="519"/>
      <c r="B137" s="522"/>
      <c r="C137" s="519"/>
      <c r="D137" s="519"/>
      <c r="E137" s="519"/>
      <c r="F137" s="520"/>
      <c r="G137" s="519"/>
      <c r="H137" s="519"/>
      <c r="I137" s="519"/>
      <c r="J137" s="519"/>
      <c r="K137" s="519"/>
      <c r="L137" s="519"/>
      <c r="M137" s="519"/>
      <c r="N137" s="519"/>
      <c r="O137" s="519"/>
      <c r="P137" s="519"/>
      <c r="Q137" s="519"/>
      <c r="R137" s="519"/>
      <c r="S137" s="519"/>
      <c r="T137" s="519"/>
      <c r="U137" s="519"/>
      <c r="V137" s="519"/>
      <c r="W137" s="519"/>
      <c r="X137" s="519"/>
      <c r="Y137" s="519"/>
    </row>
    <row r="138" spans="1:25" ht="15.5" x14ac:dyDescent="0.35">
      <c r="A138" s="519"/>
      <c r="B138" s="522"/>
      <c r="C138" s="519"/>
      <c r="D138" s="519"/>
      <c r="E138" s="519"/>
      <c r="F138" s="520"/>
      <c r="G138" s="519"/>
      <c r="H138" s="519"/>
      <c r="I138" s="519"/>
      <c r="J138" s="519"/>
      <c r="K138" s="519"/>
      <c r="L138" s="519"/>
      <c r="M138" s="519"/>
      <c r="N138" s="519"/>
      <c r="O138" s="519"/>
      <c r="P138" s="519"/>
      <c r="Q138" s="519"/>
      <c r="R138" s="519"/>
      <c r="S138" s="519"/>
      <c r="T138" s="519"/>
      <c r="U138" s="519"/>
      <c r="V138" s="519"/>
      <c r="W138" s="519"/>
      <c r="X138" s="519"/>
      <c r="Y138" s="519"/>
    </row>
    <row r="139" spans="1:25" ht="15.5" x14ac:dyDescent="0.35">
      <c r="A139" s="519"/>
      <c r="B139" s="522"/>
      <c r="C139" s="519"/>
      <c r="D139" s="519"/>
      <c r="E139" s="519"/>
      <c r="F139" s="520"/>
      <c r="G139" s="519"/>
      <c r="H139" s="519"/>
      <c r="I139" s="519"/>
      <c r="J139" s="519"/>
      <c r="K139" s="519"/>
      <c r="L139" s="519"/>
      <c r="M139" s="519"/>
      <c r="N139" s="519"/>
      <c r="O139" s="519"/>
      <c r="P139" s="519"/>
      <c r="Q139" s="519"/>
      <c r="R139" s="519"/>
      <c r="S139" s="519"/>
      <c r="T139" s="519"/>
      <c r="U139" s="519"/>
      <c r="V139" s="519"/>
      <c r="W139" s="519"/>
      <c r="X139" s="519"/>
      <c r="Y139" s="519"/>
    </row>
    <row r="140" spans="1:25" ht="15.5" x14ac:dyDescent="0.35">
      <c r="A140" s="519"/>
      <c r="B140" s="522"/>
      <c r="C140" s="519"/>
      <c r="D140" s="519"/>
      <c r="E140" s="519"/>
      <c r="F140" s="520"/>
      <c r="G140" s="519"/>
      <c r="H140" s="519"/>
      <c r="I140" s="519"/>
      <c r="J140" s="519"/>
      <c r="K140" s="519"/>
      <c r="L140" s="519"/>
      <c r="M140" s="519"/>
      <c r="N140" s="519"/>
      <c r="O140" s="519"/>
      <c r="P140" s="519"/>
      <c r="Q140" s="519"/>
      <c r="R140" s="519"/>
      <c r="S140" s="519"/>
      <c r="T140" s="519"/>
      <c r="U140" s="519"/>
      <c r="V140" s="519"/>
      <c r="W140" s="519"/>
      <c r="X140" s="519"/>
      <c r="Y140" s="519"/>
    </row>
    <row r="141" spans="1:25" ht="15.5" x14ac:dyDescent="0.35">
      <c r="A141" s="519"/>
      <c r="B141" s="522"/>
      <c r="C141" s="519"/>
      <c r="D141" s="519"/>
      <c r="E141" s="519"/>
      <c r="F141" s="520"/>
      <c r="G141" s="519"/>
      <c r="H141" s="519"/>
      <c r="I141" s="519"/>
      <c r="J141" s="519"/>
      <c r="K141" s="519"/>
      <c r="L141" s="519"/>
      <c r="M141" s="519"/>
      <c r="N141" s="519"/>
      <c r="O141" s="519"/>
      <c r="P141" s="519"/>
      <c r="Q141" s="519"/>
      <c r="R141" s="519"/>
      <c r="S141" s="519"/>
      <c r="T141" s="519"/>
      <c r="U141" s="519"/>
      <c r="V141" s="519"/>
      <c r="W141" s="519"/>
      <c r="X141" s="519"/>
      <c r="Y141" s="519"/>
    </row>
    <row r="142" spans="1:25" ht="15.5" x14ac:dyDescent="0.35">
      <c r="A142" s="519"/>
      <c r="B142" s="522"/>
      <c r="C142" s="519"/>
      <c r="D142" s="519"/>
      <c r="E142" s="519"/>
      <c r="F142" s="520"/>
      <c r="G142" s="519"/>
      <c r="H142" s="519"/>
      <c r="I142" s="519"/>
      <c r="J142" s="519"/>
      <c r="K142" s="519"/>
      <c r="L142" s="519"/>
      <c r="M142" s="519"/>
      <c r="N142" s="519"/>
      <c r="O142" s="519"/>
      <c r="P142" s="519"/>
      <c r="Q142" s="519"/>
      <c r="R142" s="519"/>
      <c r="S142" s="519"/>
      <c r="T142" s="519"/>
      <c r="U142" s="519"/>
      <c r="V142" s="519"/>
      <c r="W142" s="519"/>
      <c r="X142" s="519"/>
      <c r="Y142" s="519"/>
    </row>
    <row r="143" spans="1:25" ht="15.5" x14ac:dyDescent="0.35">
      <c r="A143" s="519"/>
      <c r="B143" s="522"/>
      <c r="C143" s="519"/>
      <c r="D143" s="519"/>
      <c r="E143" s="519"/>
      <c r="F143" s="520"/>
      <c r="G143" s="519"/>
      <c r="H143" s="519"/>
      <c r="I143" s="519"/>
      <c r="J143" s="519"/>
      <c r="K143" s="519"/>
      <c r="L143" s="519"/>
      <c r="M143" s="519"/>
      <c r="N143" s="519"/>
      <c r="O143" s="519"/>
      <c r="P143" s="519"/>
      <c r="Q143" s="519"/>
      <c r="R143" s="519"/>
      <c r="S143" s="519"/>
      <c r="T143" s="519"/>
      <c r="U143" s="519"/>
      <c r="V143" s="519"/>
      <c r="W143" s="519"/>
      <c r="X143" s="519"/>
      <c r="Y143" s="519"/>
    </row>
    <row r="144" spans="1:25" ht="15.5" x14ac:dyDescent="0.35">
      <c r="A144" s="519"/>
      <c r="B144" s="522"/>
      <c r="C144" s="519"/>
      <c r="D144" s="519"/>
      <c r="E144" s="519"/>
      <c r="F144" s="520"/>
      <c r="G144" s="519"/>
      <c r="H144" s="519"/>
      <c r="I144" s="519"/>
      <c r="J144" s="519"/>
      <c r="K144" s="519"/>
      <c r="L144" s="519"/>
      <c r="M144" s="519"/>
      <c r="N144" s="519"/>
      <c r="O144" s="519"/>
      <c r="P144" s="519"/>
      <c r="Q144" s="519"/>
      <c r="R144" s="519"/>
      <c r="S144" s="519"/>
      <c r="T144" s="519"/>
      <c r="U144" s="519"/>
      <c r="V144" s="519"/>
      <c r="W144" s="519"/>
      <c r="X144" s="519"/>
      <c r="Y144" s="519"/>
    </row>
    <row r="145" spans="1:25" ht="15.5" x14ac:dyDescent="0.35">
      <c r="A145" s="519"/>
      <c r="B145" s="522"/>
      <c r="C145" s="519"/>
      <c r="D145" s="519"/>
      <c r="E145" s="519"/>
      <c r="F145" s="520"/>
      <c r="G145" s="519"/>
      <c r="H145" s="519"/>
      <c r="I145" s="519"/>
      <c r="J145" s="519"/>
      <c r="K145" s="519"/>
      <c r="L145" s="519"/>
      <c r="M145" s="519"/>
      <c r="N145" s="519"/>
      <c r="O145" s="519"/>
      <c r="P145" s="519"/>
      <c r="Q145" s="519"/>
      <c r="R145" s="519"/>
      <c r="S145" s="519"/>
      <c r="T145" s="519"/>
      <c r="U145" s="519"/>
      <c r="V145" s="519"/>
      <c r="W145" s="519"/>
      <c r="X145" s="519"/>
      <c r="Y145" s="519"/>
    </row>
    <row r="146" spans="1:25" ht="15.5" x14ac:dyDescent="0.35">
      <c r="A146" s="519"/>
      <c r="B146" s="522"/>
      <c r="C146" s="519"/>
      <c r="D146" s="519"/>
      <c r="E146" s="519"/>
      <c r="F146" s="520"/>
      <c r="G146" s="519"/>
      <c r="H146" s="519"/>
      <c r="I146" s="519"/>
      <c r="J146" s="519"/>
      <c r="K146" s="519"/>
      <c r="L146" s="519"/>
      <c r="M146" s="519"/>
      <c r="N146" s="519"/>
      <c r="O146" s="519"/>
      <c r="P146" s="519"/>
      <c r="Q146" s="519"/>
      <c r="R146" s="519"/>
      <c r="S146" s="519"/>
      <c r="T146" s="519"/>
      <c r="U146" s="519"/>
      <c r="V146" s="519"/>
      <c r="W146" s="519"/>
      <c r="X146" s="519"/>
      <c r="Y146" s="519"/>
    </row>
    <row r="147" spans="1:25" ht="15.5" x14ac:dyDescent="0.35">
      <c r="A147" s="519"/>
      <c r="B147" s="522"/>
      <c r="C147" s="519"/>
      <c r="D147" s="519"/>
      <c r="E147" s="519"/>
      <c r="F147" s="520"/>
      <c r="G147" s="519"/>
      <c r="H147" s="519"/>
      <c r="I147" s="519"/>
      <c r="J147" s="519"/>
      <c r="K147" s="519"/>
      <c r="L147" s="519"/>
      <c r="M147" s="519"/>
      <c r="N147" s="519"/>
      <c r="O147" s="519"/>
      <c r="P147" s="519"/>
      <c r="Q147" s="519"/>
      <c r="R147" s="519"/>
      <c r="S147" s="519"/>
      <c r="T147" s="519"/>
      <c r="U147" s="519"/>
      <c r="V147" s="519"/>
      <c r="W147" s="519"/>
      <c r="X147" s="519"/>
      <c r="Y147" s="519"/>
    </row>
    <row r="148" spans="1:25" ht="15.5" x14ac:dyDescent="0.35">
      <c r="A148" s="519"/>
      <c r="B148" s="522"/>
      <c r="C148" s="519"/>
      <c r="D148" s="519"/>
      <c r="E148" s="519"/>
      <c r="F148" s="520"/>
      <c r="G148" s="519"/>
      <c r="H148" s="519"/>
      <c r="I148" s="519"/>
      <c r="J148" s="519"/>
      <c r="K148" s="519"/>
      <c r="L148" s="519"/>
      <c r="M148" s="519"/>
      <c r="N148" s="519"/>
      <c r="O148" s="519"/>
      <c r="P148" s="519"/>
      <c r="Q148" s="519"/>
      <c r="R148" s="519"/>
      <c r="S148" s="519"/>
      <c r="T148" s="519"/>
      <c r="U148" s="519"/>
      <c r="V148" s="519"/>
      <c r="W148" s="519"/>
      <c r="X148" s="519"/>
      <c r="Y148" s="519"/>
    </row>
    <row r="149" spans="1:25" ht="15.5" x14ac:dyDescent="0.35">
      <c r="A149" s="519"/>
      <c r="B149" s="522"/>
      <c r="C149" s="519"/>
      <c r="D149" s="519"/>
      <c r="E149" s="519"/>
      <c r="F149" s="520"/>
      <c r="G149" s="519"/>
      <c r="H149" s="519"/>
      <c r="I149" s="519"/>
      <c r="J149" s="519"/>
      <c r="K149" s="519"/>
      <c r="L149" s="519"/>
      <c r="M149" s="519"/>
      <c r="N149" s="519"/>
      <c r="O149" s="519"/>
      <c r="P149" s="519"/>
      <c r="Q149" s="519"/>
      <c r="R149" s="519"/>
      <c r="S149" s="519"/>
      <c r="T149" s="519"/>
      <c r="U149" s="519"/>
      <c r="V149" s="519"/>
      <c r="W149" s="519"/>
      <c r="X149" s="519"/>
      <c r="Y149" s="519"/>
    </row>
    <row r="150" spans="1:25" ht="15.5" x14ac:dyDescent="0.35">
      <c r="A150" s="519"/>
      <c r="B150" s="522"/>
      <c r="C150" s="519"/>
      <c r="D150" s="519"/>
      <c r="E150" s="519"/>
      <c r="F150" s="520"/>
      <c r="G150" s="519"/>
      <c r="H150" s="519"/>
      <c r="I150" s="519"/>
      <c r="J150" s="519"/>
      <c r="K150" s="519"/>
      <c r="L150" s="519"/>
      <c r="M150" s="519"/>
      <c r="N150" s="519"/>
      <c r="O150" s="519"/>
      <c r="P150" s="519"/>
      <c r="Q150" s="519"/>
      <c r="R150" s="519"/>
      <c r="S150" s="519"/>
      <c r="T150" s="519"/>
      <c r="U150" s="519"/>
      <c r="V150" s="519"/>
      <c r="W150" s="519"/>
      <c r="X150" s="519"/>
      <c r="Y150" s="519"/>
    </row>
    <row r="151" spans="1:25" ht="15.5" x14ac:dyDescent="0.35">
      <c r="A151" s="519"/>
      <c r="B151" s="522"/>
      <c r="C151" s="519"/>
      <c r="D151" s="519"/>
      <c r="E151" s="519"/>
      <c r="F151" s="520"/>
      <c r="G151" s="519"/>
      <c r="H151" s="519"/>
      <c r="I151" s="519"/>
      <c r="J151" s="519"/>
      <c r="K151" s="519"/>
      <c r="L151" s="519"/>
      <c r="M151" s="519"/>
      <c r="N151" s="519"/>
      <c r="O151" s="519"/>
      <c r="P151" s="519"/>
      <c r="Q151" s="519"/>
      <c r="R151" s="519"/>
      <c r="S151" s="519"/>
      <c r="T151" s="519"/>
      <c r="U151" s="519"/>
      <c r="V151" s="519"/>
      <c r="W151" s="519"/>
      <c r="X151" s="519"/>
      <c r="Y151" s="519"/>
    </row>
    <row r="152" spans="1:25" ht="15.5" x14ac:dyDescent="0.35">
      <c r="A152" s="519"/>
      <c r="B152" s="522"/>
      <c r="C152" s="519"/>
      <c r="D152" s="519"/>
      <c r="E152" s="519"/>
      <c r="F152" s="520"/>
      <c r="G152" s="519"/>
      <c r="H152" s="519"/>
      <c r="I152" s="519"/>
      <c r="J152" s="519"/>
      <c r="K152" s="519"/>
      <c r="L152" s="519"/>
      <c r="M152" s="519"/>
      <c r="N152" s="519"/>
      <c r="O152" s="519"/>
      <c r="P152" s="519"/>
      <c r="Q152" s="519"/>
      <c r="R152" s="519"/>
      <c r="S152" s="519"/>
      <c r="T152" s="519"/>
      <c r="U152" s="519"/>
      <c r="V152" s="519"/>
      <c r="W152" s="519"/>
      <c r="X152" s="519"/>
      <c r="Y152" s="519"/>
    </row>
    <row r="153" spans="1:25" ht="15.5" x14ac:dyDescent="0.35">
      <c r="A153" s="519"/>
      <c r="B153" s="522"/>
      <c r="C153" s="519"/>
      <c r="D153" s="519"/>
      <c r="E153" s="519"/>
      <c r="F153" s="520"/>
      <c r="G153" s="519"/>
      <c r="H153" s="519"/>
      <c r="I153" s="519"/>
      <c r="J153" s="519"/>
      <c r="K153" s="519"/>
      <c r="L153" s="519"/>
      <c r="M153" s="519"/>
      <c r="N153" s="519"/>
      <c r="O153" s="519"/>
      <c r="P153" s="519"/>
      <c r="Q153" s="519"/>
      <c r="R153" s="519"/>
      <c r="S153" s="519"/>
      <c r="T153" s="519"/>
      <c r="U153" s="519"/>
      <c r="V153" s="519"/>
      <c r="W153" s="519"/>
      <c r="X153" s="519"/>
      <c r="Y153" s="519"/>
    </row>
    <row r="154" spans="1:25" ht="15.5" x14ac:dyDescent="0.35">
      <c r="A154" s="519"/>
      <c r="B154" s="522"/>
      <c r="C154" s="519"/>
      <c r="D154" s="519"/>
      <c r="E154" s="519"/>
      <c r="F154" s="520"/>
      <c r="G154" s="519"/>
      <c r="H154" s="519"/>
      <c r="I154" s="519"/>
      <c r="J154" s="519"/>
      <c r="K154" s="519"/>
      <c r="L154" s="519"/>
      <c r="M154" s="519"/>
      <c r="N154" s="519"/>
      <c r="O154" s="519"/>
      <c r="P154" s="519"/>
      <c r="Q154" s="519"/>
      <c r="R154" s="519"/>
      <c r="S154" s="519"/>
      <c r="T154" s="519"/>
      <c r="U154" s="519"/>
      <c r="V154" s="519"/>
      <c r="W154" s="519"/>
      <c r="X154" s="519"/>
      <c r="Y154" s="519"/>
    </row>
    <row r="155" spans="1:25" ht="15.5" x14ac:dyDescent="0.35">
      <c r="A155" s="519"/>
      <c r="B155" s="522"/>
      <c r="C155" s="519"/>
      <c r="D155" s="519"/>
      <c r="E155" s="519"/>
      <c r="F155" s="520"/>
      <c r="G155" s="519"/>
      <c r="H155" s="519"/>
      <c r="I155" s="519"/>
      <c r="J155" s="519"/>
      <c r="K155" s="519"/>
      <c r="L155" s="519"/>
      <c r="M155" s="519"/>
      <c r="N155" s="519"/>
      <c r="O155" s="519"/>
      <c r="P155" s="519"/>
      <c r="Q155" s="519"/>
      <c r="R155" s="519"/>
      <c r="S155" s="519"/>
      <c r="T155" s="519"/>
      <c r="U155" s="519"/>
      <c r="V155" s="519"/>
      <c r="W155" s="519"/>
      <c r="X155" s="519"/>
      <c r="Y155" s="519"/>
    </row>
    <row r="156" spans="1:25" ht="15.5" x14ac:dyDescent="0.35">
      <c r="A156" s="519"/>
      <c r="B156" s="522"/>
      <c r="C156" s="519"/>
      <c r="D156" s="519"/>
      <c r="E156" s="519"/>
      <c r="F156" s="520"/>
      <c r="G156" s="519"/>
      <c r="H156" s="519"/>
      <c r="I156" s="519"/>
      <c r="J156" s="519"/>
      <c r="K156" s="519"/>
      <c r="L156" s="519"/>
      <c r="M156" s="519"/>
      <c r="N156" s="519"/>
      <c r="O156" s="519"/>
      <c r="P156" s="519"/>
      <c r="Q156" s="519"/>
      <c r="R156" s="519"/>
      <c r="S156" s="519"/>
      <c r="T156" s="519"/>
      <c r="U156" s="519"/>
      <c r="V156" s="519"/>
      <c r="W156" s="519"/>
      <c r="X156" s="519"/>
      <c r="Y156" s="519"/>
    </row>
    <row r="157" spans="1:25" ht="15.5" x14ac:dyDescent="0.35">
      <c r="A157" s="519"/>
      <c r="B157" s="522"/>
      <c r="C157" s="519"/>
      <c r="D157" s="519"/>
      <c r="E157" s="519"/>
      <c r="F157" s="520"/>
      <c r="G157" s="519"/>
      <c r="H157" s="519"/>
      <c r="I157" s="519"/>
      <c r="J157" s="519"/>
      <c r="K157" s="519"/>
      <c r="L157" s="519"/>
      <c r="M157" s="519"/>
      <c r="N157" s="519"/>
      <c r="O157" s="519"/>
      <c r="P157" s="519"/>
      <c r="Q157" s="519"/>
      <c r="R157" s="519"/>
      <c r="S157" s="519"/>
      <c r="T157" s="519"/>
      <c r="U157" s="519"/>
      <c r="V157" s="519"/>
      <c r="W157" s="519"/>
      <c r="X157" s="519"/>
      <c r="Y157" s="519"/>
    </row>
    <row r="158" spans="1:25" ht="15.5" x14ac:dyDescent="0.35">
      <c r="A158" s="519"/>
      <c r="B158" s="522"/>
      <c r="C158" s="519"/>
      <c r="D158" s="519"/>
      <c r="E158" s="519"/>
      <c r="F158" s="520"/>
      <c r="G158" s="519"/>
      <c r="H158" s="519"/>
      <c r="I158" s="519"/>
      <c r="J158" s="519"/>
      <c r="K158" s="519"/>
      <c r="L158" s="519"/>
      <c r="M158" s="519"/>
      <c r="N158" s="519"/>
      <c r="O158" s="519"/>
      <c r="P158" s="519"/>
      <c r="Q158" s="519"/>
      <c r="R158" s="519"/>
      <c r="S158" s="519"/>
      <c r="T158" s="519"/>
      <c r="U158" s="519"/>
      <c r="V158" s="519"/>
      <c r="W158" s="519"/>
      <c r="X158" s="519"/>
      <c r="Y158" s="519"/>
    </row>
    <row r="159" spans="1:25" ht="15.5" x14ac:dyDescent="0.35">
      <c r="A159" s="519"/>
      <c r="B159" s="522"/>
      <c r="C159" s="519"/>
      <c r="D159" s="519"/>
      <c r="E159" s="519"/>
      <c r="F159" s="520"/>
      <c r="G159" s="519"/>
      <c r="H159" s="519"/>
      <c r="I159" s="519"/>
      <c r="J159" s="519"/>
      <c r="K159" s="519"/>
      <c r="L159" s="519"/>
      <c r="M159" s="519"/>
      <c r="N159" s="519"/>
      <c r="O159" s="519"/>
      <c r="P159" s="519"/>
      <c r="Q159" s="519"/>
      <c r="R159" s="519"/>
      <c r="S159" s="519"/>
      <c r="T159" s="519"/>
      <c r="U159" s="519"/>
      <c r="V159" s="519"/>
      <c r="W159" s="519"/>
      <c r="X159" s="519"/>
      <c r="Y159" s="519"/>
    </row>
    <row r="160" spans="1:25" ht="15.5" x14ac:dyDescent="0.35">
      <c r="A160" s="519"/>
      <c r="B160" s="522"/>
      <c r="C160" s="519"/>
      <c r="D160" s="519"/>
      <c r="E160" s="519"/>
      <c r="F160" s="520"/>
      <c r="G160" s="519"/>
      <c r="H160" s="519"/>
      <c r="I160" s="519"/>
      <c r="J160" s="519"/>
      <c r="K160" s="519"/>
      <c r="L160" s="519"/>
      <c r="M160" s="519"/>
      <c r="N160" s="519"/>
      <c r="O160" s="519"/>
      <c r="P160" s="519"/>
      <c r="Q160" s="519"/>
      <c r="R160" s="519"/>
      <c r="S160" s="519"/>
      <c r="T160" s="519"/>
      <c r="U160" s="519"/>
      <c r="V160" s="519"/>
      <c r="W160" s="519"/>
      <c r="X160" s="519"/>
      <c r="Y160" s="519"/>
    </row>
    <row r="161" spans="1:25" ht="15.5" x14ac:dyDescent="0.35">
      <c r="A161" s="519"/>
      <c r="B161" s="522"/>
      <c r="C161" s="519"/>
      <c r="D161" s="519"/>
      <c r="E161" s="519"/>
      <c r="F161" s="520"/>
      <c r="G161" s="519"/>
      <c r="H161" s="519"/>
      <c r="I161" s="519"/>
      <c r="J161" s="519"/>
      <c r="K161" s="519"/>
      <c r="L161" s="519"/>
      <c r="M161" s="519"/>
      <c r="N161" s="519"/>
      <c r="O161" s="519"/>
      <c r="P161" s="519"/>
      <c r="Q161" s="519"/>
      <c r="R161" s="519"/>
      <c r="S161" s="519"/>
      <c r="T161" s="519"/>
      <c r="U161" s="519"/>
      <c r="V161" s="519"/>
      <c r="W161" s="519"/>
      <c r="X161" s="519"/>
      <c r="Y161" s="519"/>
    </row>
    <row r="162" spans="1:25" ht="15.5" x14ac:dyDescent="0.35">
      <c r="A162" s="519"/>
      <c r="B162" s="522"/>
      <c r="C162" s="519"/>
      <c r="D162" s="519"/>
      <c r="E162" s="519"/>
      <c r="F162" s="520"/>
      <c r="G162" s="519"/>
      <c r="H162" s="519"/>
      <c r="I162" s="519"/>
      <c r="J162" s="519"/>
      <c r="K162" s="519"/>
      <c r="L162" s="519"/>
      <c r="M162" s="519"/>
      <c r="N162" s="519"/>
      <c r="O162" s="519"/>
      <c r="P162" s="519"/>
      <c r="Q162" s="519"/>
      <c r="R162" s="519"/>
      <c r="S162" s="519"/>
      <c r="T162" s="519"/>
      <c r="U162" s="519"/>
      <c r="V162" s="519"/>
      <c r="W162" s="519"/>
      <c r="X162" s="519"/>
      <c r="Y162" s="519"/>
    </row>
    <row r="163" spans="1:25" ht="15.5" x14ac:dyDescent="0.35">
      <c r="A163" s="519"/>
      <c r="B163" s="522"/>
      <c r="C163" s="519"/>
      <c r="D163" s="519"/>
      <c r="E163" s="519"/>
      <c r="F163" s="520"/>
      <c r="G163" s="519"/>
      <c r="H163" s="519"/>
      <c r="I163" s="519"/>
      <c r="J163" s="519"/>
      <c r="K163" s="519"/>
      <c r="L163" s="519"/>
      <c r="M163" s="519"/>
      <c r="N163" s="519"/>
      <c r="O163" s="519"/>
      <c r="P163" s="519"/>
      <c r="Q163" s="519"/>
      <c r="R163" s="519"/>
      <c r="S163" s="519"/>
      <c r="T163" s="519"/>
      <c r="U163" s="519"/>
      <c r="V163" s="519"/>
      <c r="W163" s="519"/>
      <c r="X163" s="519"/>
      <c r="Y163" s="519"/>
    </row>
    <row r="164" spans="1:25" ht="15.5" x14ac:dyDescent="0.35">
      <c r="A164" s="519"/>
      <c r="B164" s="522"/>
      <c r="C164" s="519"/>
      <c r="D164" s="519"/>
      <c r="E164" s="519"/>
      <c r="F164" s="520"/>
      <c r="G164" s="519"/>
      <c r="H164" s="519"/>
      <c r="I164" s="519"/>
      <c r="J164" s="519"/>
      <c r="K164" s="519"/>
      <c r="L164" s="519"/>
      <c r="M164" s="519"/>
      <c r="N164" s="519"/>
      <c r="O164" s="519"/>
      <c r="P164" s="519"/>
      <c r="Q164" s="519"/>
      <c r="R164" s="519"/>
      <c r="S164" s="519"/>
      <c r="T164" s="519"/>
      <c r="U164" s="519"/>
      <c r="V164" s="519"/>
      <c r="W164" s="519"/>
      <c r="X164" s="519"/>
      <c r="Y164" s="519"/>
    </row>
    <row r="165" spans="1:25" ht="15.5" x14ac:dyDescent="0.35">
      <c r="A165" s="519"/>
      <c r="B165" s="522"/>
      <c r="C165" s="519"/>
      <c r="D165" s="519"/>
      <c r="E165" s="519"/>
      <c r="F165" s="520"/>
      <c r="G165" s="519"/>
      <c r="H165" s="519"/>
      <c r="I165" s="519"/>
      <c r="J165" s="519"/>
      <c r="K165" s="519"/>
      <c r="L165" s="519"/>
      <c r="M165" s="519"/>
      <c r="N165" s="519"/>
      <c r="O165" s="519"/>
      <c r="P165" s="519"/>
      <c r="Q165" s="519"/>
      <c r="R165" s="519"/>
      <c r="S165" s="519"/>
      <c r="T165" s="519"/>
      <c r="U165" s="519"/>
      <c r="V165" s="519"/>
      <c r="W165" s="519"/>
      <c r="X165" s="519"/>
      <c r="Y165" s="519"/>
    </row>
    <row r="166" spans="1:25" ht="15.5" x14ac:dyDescent="0.35">
      <c r="A166" s="519"/>
      <c r="B166" s="522"/>
      <c r="C166" s="519"/>
      <c r="D166" s="519"/>
      <c r="E166" s="519"/>
      <c r="F166" s="520"/>
      <c r="G166" s="519"/>
      <c r="H166" s="519"/>
      <c r="I166" s="519"/>
      <c r="J166" s="519"/>
      <c r="K166" s="519"/>
      <c r="L166" s="519"/>
      <c r="M166" s="519"/>
      <c r="N166" s="519"/>
      <c r="O166" s="519"/>
      <c r="P166" s="519"/>
      <c r="Q166" s="519"/>
      <c r="R166" s="519"/>
      <c r="S166" s="519"/>
      <c r="T166" s="519"/>
      <c r="U166" s="519"/>
      <c r="V166" s="519"/>
      <c r="W166" s="519"/>
      <c r="X166" s="519"/>
      <c r="Y166" s="519"/>
    </row>
    <row r="167" spans="1:25" ht="15.5" x14ac:dyDescent="0.35">
      <c r="A167" s="519"/>
      <c r="B167" s="522"/>
      <c r="C167" s="519"/>
      <c r="D167" s="519"/>
      <c r="E167" s="519"/>
      <c r="F167" s="520"/>
      <c r="G167" s="519"/>
      <c r="H167" s="519"/>
      <c r="I167" s="519"/>
      <c r="J167" s="519"/>
      <c r="K167" s="519"/>
      <c r="L167" s="519"/>
      <c r="M167" s="519"/>
      <c r="N167" s="519"/>
      <c r="O167" s="519"/>
      <c r="P167" s="519"/>
      <c r="Q167" s="519"/>
      <c r="R167" s="519"/>
      <c r="S167" s="519"/>
      <c r="T167" s="519"/>
      <c r="U167" s="519"/>
      <c r="V167" s="519"/>
      <c r="W167" s="519"/>
      <c r="X167" s="519"/>
      <c r="Y167" s="519"/>
    </row>
    <row r="168" spans="1:25" ht="15.5" x14ac:dyDescent="0.35">
      <c r="A168" s="519"/>
      <c r="B168" s="522"/>
      <c r="C168" s="519"/>
      <c r="D168" s="519"/>
      <c r="E168" s="519"/>
      <c r="F168" s="520"/>
      <c r="G168" s="519"/>
      <c r="H168" s="519"/>
      <c r="I168" s="519"/>
      <c r="J168" s="519"/>
      <c r="K168" s="519"/>
      <c r="L168" s="519"/>
      <c r="M168" s="519"/>
      <c r="N168" s="519"/>
      <c r="O168" s="519"/>
      <c r="P168" s="519"/>
      <c r="Q168" s="519"/>
      <c r="R168" s="519"/>
      <c r="S168" s="519"/>
      <c r="T168" s="519"/>
      <c r="U168" s="519"/>
      <c r="V168" s="519"/>
      <c r="W168" s="519"/>
      <c r="X168" s="519"/>
      <c r="Y168" s="519"/>
    </row>
    <row r="169" spans="1:25" ht="15.5" x14ac:dyDescent="0.35">
      <c r="A169" s="519"/>
      <c r="B169" s="522"/>
      <c r="C169" s="519"/>
      <c r="D169" s="519"/>
      <c r="E169" s="519"/>
      <c r="F169" s="520"/>
      <c r="G169" s="519"/>
      <c r="H169" s="519"/>
      <c r="I169" s="519"/>
      <c r="J169" s="519"/>
      <c r="K169" s="519"/>
      <c r="L169" s="519"/>
      <c r="M169" s="519"/>
      <c r="N169" s="519"/>
      <c r="O169" s="519"/>
      <c r="P169" s="519"/>
      <c r="Q169" s="519"/>
      <c r="R169" s="519"/>
      <c r="S169" s="519"/>
      <c r="T169" s="519"/>
      <c r="U169" s="519"/>
      <c r="V169" s="519"/>
      <c r="W169" s="519"/>
      <c r="X169" s="519"/>
      <c r="Y169" s="519"/>
    </row>
    <row r="170" spans="1:25" ht="15.5" x14ac:dyDescent="0.35">
      <c r="A170" s="519"/>
      <c r="B170" s="522"/>
      <c r="C170" s="519"/>
      <c r="D170" s="519"/>
      <c r="E170" s="519"/>
      <c r="F170" s="520"/>
      <c r="G170" s="519"/>
      <c r="H170" s="519"/>
      <c r="I170" s="519"/>
      <c r="J170" s="519"/>
      <c r="K170" s="519"/>
      <c r="L170" s="519"/>
      <c r="M170" s="519"/>
      <c r="N170" s="519"/>
      <c r="O170" s="519"/>
      <c r="P170" s="519"/>
      <c r="Q170" s="519"/>
      <c r="R170" s="519"/>
      <c r="S170" s="519"/>
      <c r="T170" s="519"/>
      <c r="U170" s="519"/>
      <c r="V170" s="519"/>
      <c r="W170" s="519"/>
      <c r="X170" s="519"/>
      <c r="Y170" s="519"/>
    </row>
    <row r="171" spans="1:25" ht="15.5" x14ac:dyDescent="0.35">
      <c r="A171" s="519"/>
      <c r="B171" s="522"/>
      <c r="C171" s="519"/>
      <c r="D171" s="519"/>
      <c r="E171" s="519"/>
      <c r="F171" s="520"/>
      <c r="G171" s="519"/>
      <c r="H171" s="519"/>
      <c r="I171" s="519"/>
      <c r="J171" s="519"/>
      <c r="K171" s="519"/>
      <c r="L171" s="519"/>
      <c r="M171" s="519"/>
      <c r="N171" s="519"/>
      <c r="O171" s="519"/>
      <c r="P171" s="519"/>
      <c r="Q171" s="519"/>
      <c r="R171" s="519"/>
      <c r="S171" s="519"/>
      <c r="T171" s="519"/>
      <c r="U171" s="519"/>
      <c r="V171" s="519"/>
      <c r="W171" s="519"/>
      <c r="X171" s="519"/>
      <c r="Y171" s="519"/>
    </row>
    <row r="172" spans="1:25" ht="15.5" x14ac:dyDescent="0.35">
      <c r="A172" s="519"/>
      <c r="B172" s="522"/>
      <c r="C172" s="519"/>
      <c r="D172" s="519"/>
      <c r="E172" s="519"/>
      <c r="F172" s="520"/>
      <c r="G172" s="519"/>
      <c r="H172" s="519"/>
      <c r="I172" s="519"/>
      <c r="J172" s="519"/>
      <c r="K172" s="519"/>
      <c r="L172" s="519"/>
      <c r="M172" s="519"/>
      <c r="N172" s="519"/>
      <c r="O172" s="519"/>
      <c r="P172" s="519"/>
      <c r="Q172" s="519"/>
      <c r="R172" s="519"/>
      <c r="S172" s="519"/>
      <c r="T172" s="519"/>
      <c r="U172" s="519"/>
      <c r="V172" s="519"/>
      <c r="W172" s="519"/>
      <c r="X172" s="519"/>
      <c r="Y172" s="519"/>
    </row>
    <row r="173" spans="1:25" ht="15.5" x14ac:dyDescent="0.35">
      <c r="A173" s="519"/>
      <c r="B173" s="522"/>
      <c r="C173" s="519"/>
      <c r="D173" s="519"/>
      <c r="E173" s="519"/>
      <c r="F173" s="520"/>
      <c r="G173" s="519"/>
      <c r="H173" s="519"/>
      <c r="I173" s="519"/>
      <c r="J173" s="519"/>
      <c r="K173" s="519"/>
      <c r="L173" s="519"/>
      <c r="M173" s="519"/>
      <c r="N173" s="519"/>
      <c r="O173" s="519"/>
      <c r="P173" s="519"/>
      <c r="Q173" s="519"/>
      <c r="R173" s="519"/>
      <c r="S173" s="519"/>
      <c r="T173" s="519"/>
      <c r="U173" s="519"/>
      <c r="V173" s="519"/>
      <c r="W173" s="519"/>
      <c r="X173" s="519"/>
      <c r="Y173" s="519"/>
    </row>
    <row r="174" spans="1:25" ht="15.5" x14ac:dyDescent="0.35">
      <c r="A174" s="519"/>
      <c r="B174" s="522"/>
      <c r="C174" s="519"/>
      <c r="D174" s="519"/>
      <c r="E174" s="519"/>
      <c r="F174" s="520"/>
      <c r="G174" s="519"/>
      <c r="H174" s="519"/>
      <c r="I174" s="519"/>
      <c r="J174" s="519"/>
      <c r="K174" s="519"/>
      <c r="L174" s="519"/>
      <c r="M174" s="519"/>
      <c r="N174" s="519"/>
      <c r="O174" s="519"/>
      <c r="P174" s="519"/>
      <c r="Q174" s="519"/>
      <c r="R174" s="519"/>
      <c r="S174" s="519"/>
      <c r="T174" s="519"/>
      <c r="U174" s="519"/>
      <c r="V174" s="519"/>
      <c r="W174" s="519"/>
      <c r="X174" s="519"/>
      <c r="Y174" s="519"/>
    </row>
    <row r="175" spans="1:25" ht="15.5" x14ac:dyDescent="0.35">
      <c r="A175" s="519"/>
      <c r="B175" s="522"/>
      <c r="C175" s="519"/>
      <c r="D175" s="519"/>
      <c r="E175" s="519"/>
      <c r="F175" s="520"/>
      <c r="G175" s="519"/>
      <c r="H175" s="519"/>
      <c r="I175" s="519"/>
      <c r="J175" s="519"/>
      <c r="K175" s="519"/>
      <c r="L175" s="519"/>
      <c r="M175" s="519"/>
      <c r="N175" s="519"/>
      <c r="O175" s="519"/>
      <c r="P175" s="519"/>
      <c r="Q175" s="519"/>
      <c r="R175" s="519"/>
      <c r="S175" s="519"/>
      <c r="T175" s="519"/>
      <c r="U175" s="519"/>
      <c r="V175" s="519"/>
      <c r="W175" s="519"/>
      <c r="X175" s="519"/>
      <c r="Y175" s="519"/>
    </row>
    <row r="176" spans="1:25" ht="15.5" x14ac:dyDescent="0.35">
      <c r="A176" s="519"/>
      <c r="B176" s="522"/>
      <c r="C176" s="519"/>
      <c r="D176" s="519"/>
      <c r="E176" s="519"/>
      <c r="F176" s="520"/>
      <c r="G176" s="519"/>
      <c r="H176" s="519"/>
      <c r="I176" s="519"/>
      <c r="J176" s="519"/>
      <c r="K176" s="519"/>
      <c r="L176" s="519"/>
      <c r="M176" s="519"/>
      <c r="N176" s="519"/>
      <c r="O176" s="519"/>
      <c r="P176" s="519"/>
      <c r="Q176" s="519"/>
      <c r="R176" s="519"/>
      <c r="S176" s="519"/>
      <c r="T176" s="519"/>
      <c r="U176" s="519"/>
      <c r="V176" s="519"/>
      <c r="W176" s="519"/>
      <c r="X176" s="519"/>
      <c r="Y176" s="519"/>
    </row>
    <row r="177" spans="1:25" ht="15.5" x14ac:dyDescent="0.35">
      <c r="A177" s="519"/>
      <c r="B177" s="522"/>
      <c r="C177" s="519"/>
      <c r="D177" s="519"/>
      <c r="E177" s="519"/>
      <c r="F177" s="520"/>
      <c r="G177" s="519"/>
      <c r="H177" s="519"/>
      <c r="I177" s="519"/>
      <c r="J177" s="519"/>
      <c r="K177" s="519"/>
      <c r="L177" s="519"/>
      <c r="M177" s="519"/>
      <c r="N177" s="519"/>
      <c r="O177" s="519"/>
      <c r="P177" s="519"/>
      <c r="Q177" s="519"/>
      <c r="R177" s="519"/>
      <c r="S177" s="519"/>
      <c r="T177" s="519"/>
      <c r="U177" s="519"/>
      <c r="V177" s="519"/>
      <c r="W177" s="519"/>
      <c r="X177" s="519"/>
      <c r="Y177" s="519"/>
    </row>
    <row r="178" spans="1:25" ht="15.5" x14ac:dyDescent="0.35">
      <c r="A178" s="519"/>
      <c r="B178" s="522"/>
      <c r="C178" s="519"/>
      <c r="D178" s="519"/>
      <c r="E178" s="519"/>
      <c r="F178" s="520"/>
      <c r="G178" s="519"/>
      <c r="H178" s="519"/>
      <c r="I178" s="519"/>
      <c r="J178" s="519"/>
      <c r="K178" s="519"/>
      <c r="L178" s="519"/>
      <c r="M178" s="519"/>
      <c r="N178" s="519"/>
      <c r="O178" s="519"/>
      <c r="P178" s="519"/>
      <c r="Q178" s="519"/>
      <c r="R178" s="519"/>
      <c r="S178" s="519"/>
      <c r="T178" s="519"/>
      <c r="U178" s="519"/>
      <c r="V178" s="519"/>
      <c r="W178" s="519"/>
      <c r="X178" s="519"/>
      <c r="Y178" s="519"/>
    </row>
    <row r="179" spans="1:25" ht="15.5" x14ac:dyDescent="0.35">
      <c r="A179" s="519"/>
      <c r="B179" s="522"/>
      <c r="C179" s="519"/>
      <c r="D179" s="519"/>
      <c r="E179" s="519"/>
      <c r="F179" s="520"/>
      <c r="G179" s="519"/>
      <c r="H179" s="519"/>
      <c r="I179" s="519"/>
      <c r="J179" s="519"/>
      <c r="K179" s="519"/>
      <c r="L179" s="519"/>
      <c r="M179" s="519"/>
      <c r="N179" s="519"/>
      <c r="O179" s="519"/>
      <c r="P179" s="519"/>
      <c r="Q179" s="519"/>
      <c r="R179" s="519"/>
      <c r="S179" s="519"/>
      <c r="T179" s="519"/>
      <c r="U179" s="519"/>
      <c r="V179" s="519"/>
      <c r="W179" s="519"/>
      <c r="X179" s="519"/>
      <c r="Y179" s="519"/>
    </row>
    <row r="180" spans="1:25" ht="15.5" x14ac:dyDescent="0.35">
      <c r="A180" s="519"/>
      <c r="B180" s="522"/>
      <c r="C180" s="519"/>
      <c r="D180" s="519"/>
      <c r="E180" s="519"/>
      <c r="F180" s="520"/>
      <c r="G180" s="519"/>
      <c r="H180" s="519"/>
      <c r="I180" s="519"/>
      <c r="J180" s="519"/>
      <c r="K180" s="519"/>
      <c r="L180" s="519"/>
      <c r="M180" s="519"/>
      <c r="N180" s="519"/>
      <c r="O180" s="519"/>
      <c r="P180" s="519"/>
      <c r="Q180" s="519"/>
      <c r="R180" s="519"/>
      <c r="S180" s="519"/>
      <c r="T180" s="519"/>
      <c r="U180" s="519"/>
      <c r="V180" s="519"/>
      <c r="W180" s="519"/>
      <c r="X180" s="519"/>
      <c r="Y180" s="519"/>
    </row>
    <row r="181" spans="1:25" ht="15.5" x14ac:dyDescent="0.35">
      <c r="A181" s="519"/>
      <c r="B181" s="522"/>
      <c r="C181" s="519"/>
      <c r="D181" s="519"/>
      <c r="E181" s="519"/>
      <c r="F181" s="520"/>
      <c r="G181" s="519"/>
      <c r="H181" s="519"/>
      <c r="I181" s="519"/>
      <c r="J181" s="519"/>
      <c r="K181" s="519"/>
      <c r="L181" s="519"/>
      <c r="M181" s="519"/>
      <c r="N181" s="519"/>
      <c r="O181" s="519"/>
      <c r="P181" s="519"/>
      <c r="Q181" s="519"/>
      <c r="R181" s="519"/>
      <c r="S181" s="519"/>
      <c r="T181" s="519"/>
      <c r="U181" s="519"/>
      <c r="V181" s="519"/>
      <c r="W181" s="519"/>
      <c r="X181" s="519"/>
      <c r="Y181" s="519"/>
    </row>
    <row r="182" spans="1:25" ht="15.5" x14ac:dyDescent="0.35">
      <c r="A182" s="519"/>
      <c r="B182" s="522"/>
      <c r="C182" s="519"/>
      <c r="D182" s="519"/>
      <c r="E182" s="519"/>
      <c r="F182" s="520"/>
      <c r="G182" s="519"/>
      <c r="H182" s="519"/>
      <c r="I182" s="519"/>
      <c r="J182" s="519"/>
      <c r="K182" s="519"/>
      <c r="L182" s="519"/>
      <c r="M182" s="519"/>
      <c r="N182" s="519"/>
      <c r="O182" s="519"/>
      <c r="P182" s="519"/>
      <c r="Q182" s="519"/>
      <c r="R182" s="519"/>
      <c r="S182" s="519"/>
      <c r="T182" s="519"/>
      <c r="U182" s="519"/>
      <c r="V182" s="519"/>
      <c r="W182" s="519"/>
      <c r="X182" s="519"/>
      <c r="Y182" s="519"/>
    </row>
    <row r="183" spans="1:25" ht="15.5" x14ac:dyDescent="0.35">
      <c r="A183" s="519"/>
      <c r="B183" s="522"/>
      <c r="C183" s="519"/>
      <c r="D183" s="519"/>
      <c r="E183" s="519"/>
      <c r="F183" s="520"/>
      <c r="G183" s="519"/>
      <c r="H183" s="519"/>
      <c r="I183" s="519"/>
      <c r="J183" s="519"/>
      <c r="K183" s="519"/>
      <c r="L183" s="519"/>
      <c r="M183" s="519"/>
      <c r="N183" s="519"/>
      <c r="O183" s="519"/>
      <c r="P183" s="519"/>
      <c r="Q183" s="519"/>
      <c r="R183" s="519"/>
      <c r="S183" s="519"/>
      <c r="T183" s="519"/>
      <c r="U183" s="519"/>
      <c r="V183" s="519"/>
      <c r="W183" s="519"/>
      <c r="X183" s="519"/>
      <c r="Y183" s="519"/>
    </row>
    <row r="184" spans="1:25" ht="15.5" x14ac:dyDescent="0.35">
      <c r="A184" s="519"/>
      <c r="B184" s="522"/>
      <c r="C184" s="519"/>
      <c r="D184" s="519"/>
      <c r="E184" s="519"/>
      <c r="F184" s="520"/>
      <c r="G184" s="519"/>
      <c r="H184" s="519"/>
      <c r="I184" s="519"/>
      <c r="J184" s="519"/>
      <c r="K184" s="519"/>
      <c r="L184" s="519"/>
      <c r="M184" s="519"/>
      <c r="N184" s="519"/>
      <c r="O184" s="519"/>
      <c r="P184" s="519"/>
      <c r="Q184" s="519"/>
      <c r="R184" s="519"/>
      <c r="S184" s="519"/>
      <c r="T184" s="519"/>
      <c r="U184" s="519"/>
      <c r="V184" s="519"/>
      <c r="W184" s="519"/>
      <c r="X184" s="519"/>
      <c r="Y184" s="519"/>
    </row>
    <row r="185" spans="1:25" ht="15.5" x14ac:dyDescent="0.35">
      <c r="A185" s="519"/>
      <c r="B185" s="522"/>
      <c r="C185" s="519"/>
      <c r="D185" s="519"/>
      <c r="E185" s="519"/>
      <c r="F185" s="520"/>
      <c r="G185" s="519"/>
      <c r="H185" s="519"/>
      <c r="I185" s="519"/>
      <c r="J185" s="519"/>
      <c r="K185" s="519"/>
      <c r="L185" s="519"/>
      <c r="M185" s="519"/>
      <c r="N185" s="519"/>
      <c r="O185" s="519"/>
      <c r="P185" s="519"/>
      <c r="Q185" s="519"/>
      <c r="R185" s="519"/>
      <c r="S185" s="519"/>
      <c r="T185" s="519"/>
      <c r="U185" s="519"/>
      <c r="V185" s="519"/>
      <c r="W185" s="519"/>
      <c r="X185" s="519"/>
      <c r="Y185" s="519"/>
    </row>
    <row r="186" spans="1:25" ht="15.5" x14ac:dyDescent="0.35">
      <c r="A186" s="519"/>
      <c r="B186" s="522"/>
      <c r="C186" s="519"/>
      <c r="D186" s="519"/>
      <c r="E186" s="519"/>
      <c r="F186" s="520"/>
      <c r="G186" s="519"/>
      <c r="H186" s="519"/>
      <c r="I186" s="519"/>
      <c r="J186" s="519"/>
      <c r="K186" s="519"/>
      <c r="L186" s="519"/>
      <c r="M186" s="519"/>
      <c r="N186" s="519"/>
      <c r="O186" s="519"/>
      <c r="P186" s="519"/>
      <c r="Q186" s="519"/>
      <c r="R186" s="519"/>
      <c r="S186" s="519"/>
      <c r="T186" s="519"/>
      <c r="U186" s="519"/>
      <c r="V186" s="519"/>
      <c r="W186" s="519"/>
      <c r="X186" s="519"/>
      <c r="Y186" s="519"/>
    </row>
    <row r="187" spans="1:25" ht="15.5" x14ac:dyDescent="0.35">
      <c r="A187" s="519"/>
      <c r="B187" s="522"/>
      <c r="C187" s="519"/>
      <c r="D187" s="519"/>
      <c r="E187" s="519"/>
      <c r="F187" s="520"/>
      <c r="G187" s="519"/>
      <c r="H187" s="519"/>
      <c r="I187" s="519"/>
      <c r="J187" s="519"/>
      <c r="K187" s="519"/>
      <c r="L187" s="519"/>
      <c r="M187" s="519"/>
      <c r="N187" s="519"/>
      <c r="O187" s="519"/>
      <c r="P187" s="519"/>
      <c r="Q187" s="519"/>
      <c r="R187" s="519"/>
      <c r="S187" s="519"/>
      <c r="T187" s="519"/>
      <c r="U187" s="519"/>
      <c r="V187" s="519"/>
      <c r="W187" s="519"/>
      <c r="X187" s="519"/>
      <c r="Y187" s="519"/>
    </row>
    <row r="188" spans="1:25" ht="15.5" x14ac:dyDescent="0.35">
      <c r="A188" s="519"/>
      <c r="B188" s="522"/>
      <c r="C188" s="519"/>
      <c r="D188" s="519"/>
      <c r="E188" s="519"/>
      <c r="F188" s="520"/>
      <c r="G188" s="519"/>
      <c r="H188" s="519"/>
      <c r="I188" s="519"/>
      <c r="J188" s="519"/>
      <c r="K188" s="519"/>
      <c r="L188" s="519"/>
      <c r="M188" s="519"/>
      <c r="N188" s="519"/>
      <c r="O188" s="519"/>
      <c r="P188" s="519"/>
      <c r="Q188" s="519"/>
      <c r="R188" s="519"/>
      <c r="S188" s="519"/>
      <c r="T188" s="519"/>
      <c r="U188" s="519"/>
      <c r="V188" s="519"/>
      <c r="W188" s="519"/>
      <c r="X188" s="519"/>
      <c r="Y188" s="519"/>
    </row>
    <row r="189" spans="1:25" ht="15.5" x14ac:dyDescent="0.35">
      <c r="A189" s="519"/>
      <c r="B189" s="522"/>
      <c r="C189" s="519"/>
      <c r="D189" s="519"/>
      <c r="E189" s="519"/>
      <c r="F189" s="520"/>
      <c r="G189" s="519"/>
      <c r="H189" s="519"/>
      <c r="I189" s="519"/>
      <c r="J189" s="519"/>
      <c r="K189" s="519"/>
      <c r="L189" s="519"/>
      <c r="M189" s="519"/>
      <c r="N189" s="519"/>
      <c r="O189" s="519"/>
      <c r="P189" s="519"/>
      <c r="Q189" s="519"/>
      <c r="R189" s="519"/>
      <c r="S189" s="519"/>
      <c r="T189" s="519"/>
      <c r="U189" s="519"/>
      <c r="V189" s="519"/>
      <c r="W189" s="519"/>
      <c r="X189" s="519"/>
      <c r="Y189" s="519"/>
    </row>
    <row r="190" spans="1:25" ht="15.5" x14ac:dyDescent="0.35">
      <c r="A190" s="519"/>
      <c r="B190" s="522"/>
      <c r="C190" s="519"/>
      <c r="D190" s="519"/>
      <c r="E190" s="519"/>
      <c r="F190" s="520"/>
      <c r="G190" s="519"/>
      <c r="H190" s="519"/>
      <c r="I190" s="519"/>
      <c r="J190" s="519"/>
      <c r="K190" s="519"/>
      <c r="L190" s="519"/>
      <c r="M190" s="519"/>
      <c r="N190" s="519"/>
      <c r="O190" s="519"/>
      <c r="P190" s="519"/>
      <c r="Q190" s="519"/>
      <c r="R190" s="519"/>
      <c r="S190" s="519"/>
      <c r="T190" s="519"/>
      <c r="U190" s="519"/>
      <c r="V190" s="519"/>
      <c r="W190" s="519"/>
      <c r="X190" s="519"/>
      <c r="Y190" s="519"/>
    </row>
    <row r="191" spans="1:25" ht="15.5" x14ac:dyDescent="0.35">
      <c r="A191" s="519"/>
      <c r="B191" s="522"/>
      <c r="C191" s="519"/>
      <c r="D191" s="519"/>
      <c r="E191" s="519"/>
      <c r="F191" s="520"/>
      <c r="G191" s="519"/>
      <c r="H191" s="519"/>
      <c r="I191" s="519"/>
      <c r="J191" s="519"/>
      <c r="K191" s="519"/>
      <c r="L191" s="519"/>
      <c r="M191" s="519"/>
      <c r="N191" s="519"/>
      <c r="O191" s="519"/>
      <c r="P191" s="519"/>
      <c r="Q191" s="519"/>
      <c r="R191" s="519"/>
      <c r="S191" s="519"/>
      <c r="T191" s="519"/>
      <c r="U191" s="519"/>
      <c r="V191" s="519"/>
      <c r="W191" s="519"/>
      <c r="X191" s="519"/>
      <c r="Y191" s="519"/>
    </row>
    <row r="192" spans="1:25" ht="15.5" x14ac:dyDescent="0.35">
      <c r="A192" s="519"/>
      <c r="B192" s="522"/>
      <c r="C192" s="519"/>
      <c r="D192" s="519"/>
      <c r="E192" s="519"/>
      <c r="F192" s="520"/>
      <c r="G192" s="519"/>
      <c r="H192" s="519"/>
      <c r="I192" s="519"/>
      <c r="J192" s="519"/>
      <c r="K192" s="519"/>
      <c r="L192" s="519"/>
      <c r="M192" s="519"/>
      <c r="N192" s="519"/>
      <c r="O192" s="519"/>
      <c r="P192" s="519"/>
      <c r="Q192" s="519"/>
      <c r="R192" s="519"/>
      <c r="S192" s="519"/>
      <c r="T192" s="519"/>
      <c r="U192" s="519"/>
      <c r="V192" s="519"/>
      <c r="W192" s="519"/>
      <c r="X192" s="519"/>
      <c r="Y192" s="519"/>
    </row>
    <row r="193" spans="1:25" ht="15.5" x14ac:dyDescent="0.35">
      <c r="A193" s="519"/>
      <c r="B193" s="522"/>
      <c r="C193" s="519"/>
      <c r="D193" s="519"/>
      <c r="E193" s="519"/>
      <c r="F193" s="520"/>
      <c r="G193" s="519"/>
      <c r="H193" s="519"/>
      <c r="I193" s="519"/>
      <c r="J193" s="519"/>
      <c r="K193" s="519"/>
      <c r="L193" s="519"/>
      <c r="M193" s="519"/>
      <c r="N193" s="519"/>
      <c r="O193" s="519"/>
      <c r="P193" s="519"/>
      <c r="Q193" s="519"/>
      <c r="R193" s="519"/>
      <c r="S193" s="519"/>
      <c r="T193" s="519"/>
      <c r="U193" s="519"/>
      <c r="V193" s="519"/>
      <c r="W193" s="519"/>
      <c r="X193" s="519"/>
      <c r="Y193" s="519"/>
    </row>
    <row r="194" spans="1:25" ht="15.5" x14ac:dyDescent="0.35">
      <c r="A194" s="519"/>
      <c r="B194" s="522"/>
      <c r="C194" s="519"/>
      <c r="D194" s="519"/>
      <c r="E194" s="519"/>
      <c r="F194" s="520"/>
      <c r="G194" s="519"/>
      <c r="H194" s="519"/>
      <c r="I194" s="519"/>
      <c r="J194" s="519"/>
      <c r="K194" s="519"/>
      <c r="L194" s="519"/>
      <c r="M194" s="519"/>
      <c r="N194" s="519"/>
      <c r="O194" s="519"/>
      <c r="P194" s="519"/>
      <c r="Q194" s="519"/>
      <c r="R194" s="519"/>
      <c r="S194" s="519"/>
      <c r="T194" s="519"/>
      <c r="U194" s="519"/>
      <c r="V194" s="519"/>
      <c r="W194" s="519"/>
      <c r="X194" s="519"/>
      <c r="Y194" s="519"/>
    </row>
    <row r="195" spans="1:25" ht="15.5" x14ac:dyDescent="0.35">
      <c r="A195" s="519"/>
      <c r="B195" s="522"/>
      <c r="C195" s="519"/>
      <c r="D195" s="519"/>
      <c r="E195" s="519"/>
      <c r="F195" s="520"/>
      <c r="G195" s="519"/>
      <c r="H195" s="519"/>
      <c r="I195" s="519"/>
      <c r="J195" s="519"/>
      <c r="K195" s="519"/>
      <c r="L195" s="519"/>
      <c r="M195" s="519"/>
      <c r="N195" s="519"/>
      <c r="O195" s="519"/>
      <c r="P195" s="519"/>
      <c r="Q195" s="519"/>
      <c r="R195" s="519"/>
      <c r="S195" s="519"/>
      <c r="T195" s="519"/>
      <c r="U195" s="519"/>
      <c r="V195" s="519"/>
      <c r="W195" s="519"/>
      <c r="X195" s="519"/>
      <c r="Y195" s="519"/>
    </row>
    <row r="196" spans="1:25" ht="15.5" x14ac:dyDescent="0.35">
      <c r="A196" s="519"/>
      <c r="B196" s="522"/>
      <c r="C196" s="519"/>
      <c r="D196" s="519"/>
      <c r="E196" s="519"/>
      <c r="F196" s="520"/>
      <c r="G196" s="519"/>
      <c r="H196" s="519"/>
      <c r="I196" s="519"/>
      <c r="J196" s="519"/>
      <c r="K196" s="519"/>
      <c r="L196" s="519"/>
      <c r="M196" s="519"/>
      <c r="N196" s="519"/>
      <c r="O196" s="519"/>
      <c r="P196" s="519"/>
      <c r="Q196" s="519"/>
      <c r="R196" s="519"/>
      <c r="S196" s="519"/>
      <c r="T196" s="519"/>
      <c r="U196" s="519"/>
      <c r="V196" s="519"/>
      <c r="W196" s="519"/>
      <c r="X196" s="519"/>
      <c r="Y196" s="519"/>
    </row>
    <row r="197" spans="1:25" ht="15.5" x14ac:dyDescent="0.35">
      <c r="A197" s="519"/>
      <c r="B197" s="522"/>
      <c r="C197" s="519"/>
      <c r="D197" s="519"/>
      <c r="E197" s="519"/>
      <c r="F197" s="520"/>
      <c r="G197" s="519"/>
      <c r="H197" s="519"/>
      <c r="I197" s="519"/>
      <c r="J197" s="519"/>
      <c r="K197" s="519"/>
      <c r="L197" s="519"/>
      <c r="M197" s="519"/>
      <c r="N197" s="519"/>
      <c r="O197" s="519"/>
      <c r="P197" s="519"/>
      <c r="Q197" s="519"/>
      <c r="R197" s="519"/>
      <c r="S197" s="519"/>
      <c r="T197" s="519"/>
      <c r="U197" s="519"/>
      <c r="V197" s="519"/>
      <c r="W197" s="519"/>
      <c r="X197" s="519"/>
      <c r="Y197" s="519"/>
    </row>
    <row r="198" spans="1:25" ht="15.5" x14ac:dyDescent="0.35">
      <c r="A198" s="519"/>
      <c r="B198" s="522"/>
      <c r="C198" s="519"/>
      <c r="D198" s="519"/>
      <c r="E198" s="519"/>
      <c r="F198" s="520"/>
      <c r="G198" s="519"/>
      <c r="H198" s="519"/>
      <c r="I198" s="519"/>
      <c r="J198" s="519"/>
      <c r="K198" s="519"/>
      <c r="L198" s="519"/>
      <c r="M198" s="519"/>
      <c r="N198" s="519"/>
      <c r="O198" s="519"/>
      <c r="P198" s="519"/>
      <c r="Q198" s="519"/>
      <c r="R198" s="519"/>
      <c r="S198" s="519"/>
      <c r="T198" s="519"/>
      <c r="U198" s="519"/>
      <c r="V198" s="519"/>
      <c r="W198" s="519"/>
      <c r="X198" s="519"/>
      <c r="Y198" s="519"/>
    </row>
    <row r="199" spans="1:25" ht="15.5" x14ac:dyDescent="0.35">
      <c r="A199" s="519"/>
      <c r="B199" s="522"/>
      <c r="C199" s="519"/>
      <c r="D199" s="519"/>
      <c r="E199" s="519"/>
      <c r="F199" s="520"/>
      <c r="G199" s="519"/>
      <c r="H199" s="519"/>
      <c r="I199" s="519"/>
      <c r="J199" s="519"/>
      <c r="K199" s="519"/>
      <c r="L199" s="519"/>
      <c r="M199" s="519"/>
      <c r="N199" s="519"/>
      <c r="O199" s="519"/>
      <c r="P199" s="519"/>
      <c r="Q199" s="519"/>
      <c r="R199" s="519"/>
      <c r="S199" s="519"/>
      <c r="T199" s="519"/>
      <c r="U199" s="519"/>
      <c r="V199" s="519"/>
      <c r="W199" s="519"/>
      <c r="X199" s="519"/>
      <c r="Y199" s="519"/>
    </row>
    <row r="200" spans="1:25" ht="15.5" x14ac:dyDescent="0.35">
      <c r="A200" s="519"/>
      <c r="B200" s="522"/>
      <c r="C200" s="519"/>
      <c r="D200" s="519"/>
      <c r="E200" s="519"/>
      <c r="F200" s="520"/>
      <c r="G200" s="519"/>
      <c r="H200" s="519"/>
      <c r="I200" s="519"/>
      <c r="J200" s="519"/>
      <c r="K200" s="519"/>
      <c r="L200" s="519"/>
      <c r="M200" s="519"/>
      <c r="N200" s="519"/>
      <c r="O200" s="519"/>
      <c r="P200" s="519"/>
      <c r="Q200" s="519"/>
      <c r="R200" s="519"/>
      <c r="S200" s="519"/>
      <c r="T200" s="519"/>
      <c r="U200" s="519"/>
      <c r="V200" s="519"/>
      <c r="W200" s="519"/>
      <c r="X200" s="519"/>
      <c r="Y200" s="519"/>
    </row>
    <row r="201" spans="1:25" ht="15.5" x14ac:dyDescent="0.35">
      <c r="A201" s="519"/>
      <c r="B201" s="522"/>
      <c r="C201" s="519"/>
      <c r="D201" s="519"/>
      <c r="E201" s="519"/>
      <c r="F201" s="520"/>
      <c r="G201" s="519"/>
      <c r="H201" s="519"/>
      <c r="I201" s="519"/>
      <c r="J201" s="519"/>
      <c r="K201" s="519"/>
      <c r="L201" s="519"/>
      <c r="M201" s="519"/>
      <c r="N201" s="519"/>
      <c r="O201" s="519"/>
      <c r="P201" s="519"/>
      <c r="Q201" s="519"/>
      <c r="R201" s="519"/>
      <c r="S201" s="519"/>
      <c r="T201" s="519"/>
      <c r="U201" s="519"/>
      <c r="V201" s="519"/>
      <c r="W201" s="519"/>
      <c r="X201" s="519"/>
      <c r="Y201" s="519"/>
    </row>
    <row r="202" spans="1:25" ht="15.5" x14ac:dyDescent="0.35">
      <c r="A202" s="519"/>
      <c r="B202" s="522"/>
      <c r="C202" s="519"/>
      <c r="D202" s="519"/>
      <c r="E202" s="519"/>
      <c r="F202" s="520"/>
      <c r="G202" s="519"/>
      <c r="H202" s="519"/>
      <c r="I202" s="519"/>
      <c r="J202" s="519"/>
      <c r="K202" s="519"/>
      <c r="L202" s="519"/>
      <c r="M202" s="519"/>
      <c r="N202" s="519"/>
      <c r="O202" s="519"/>
      <c r="P202" s="519"/>
      <c r="Q202" s="519"/>
      <c r="R202" s="519"/>
      <c r="S202" s="519"/>
      <c r="T202" s="519"/>
      <c r="U202" s="519"/>
      <c r="V202" s="519"/>
      <c r="W202" s="519"/>
      <c r="X202" s="519"/>
      <c r="Y202" s="519"/>
    </row>
    <row r="203" spans="1:25" ht="15.5" x14ac:dyDescent="0.35">
      <c r="A203" s="519"/>
      <c r="B203" s="522"/>
      <c r="C203" s="519"/>
      <c r="D203" s="519"/>
      <c r="E203" s="519"/>
      <c r="F203" s="520"/>
      <c r="G203" s="519"/>
      <c r="H203" s="519"/>
      <c r="I203" s="519"/>
      <c r="J203" s="519"/>
      <c r="K203" s="519"/>
      <c r="L203" s="519"/>
      <c r="M203" s="519"/>
      <c r="N203" s="519"/>
      <c r="O203" s="519"/>
      <c r="P203" s="519"/>
      <c r="Q203" s="519"/>
      <c r="R203" s="519"/>
      <c r="S203" s="519"/>
      <c r="T203" s="519"/>
      <c r="U203" s="519"/>
      <c r="V203" s="519"/>
      <c r="W203" s="519"/>
      <c r="X203" s="519"/>
      <c r="Y203" s="519"/>
    </row>
    <row r="204" spans="1:25" ht="15.5" x14ac:dyDescent="0.35">
      <c r="A204" s="519"/>
      <c r="B204" s="522"/>
      <c r="C204" s="519"/>
      <c r="D204" s="519"/>
      <c r="E204" s="519"/>
      <c r="F204" s="520"/>
      <c r="G204" s="519"/>
      <c r="H204" s="519"/>
      <c r="I204" s="519"/>
      <c r="J204" s="519"/>
      <c r="K204" s="519"/>
      <c r="L204" s="519"/>
      <c r="M204" s="519"/>
      <c r="N204" s="519"/>
      <c r="O204" s="519"/>
      <c r="P204" s="519"/>
      <c r="Q204" s="519"/>
      <c r="R204" s="519"/>
      <c r="S204" s="519"/>
      <c r="T204" s="519"/>
      <c r="U204" s="519"/>
      <c r="V204" s="519"/>
      <c r="W204" s="519"/>
      <c r="X204" s="519"/>
      <c r="Y204" s="519"/>
    </row>
    <row r="205" spans="1:25" ht="15.5" x14ac:dyDescent="0.35">
      <c r="A205" s="519"/>
      <c r="B205" s="522"/>
      <c r="C205" s="519"/>
      <c r="D205" s="519"/>
      <c r="E205" s="519"/>
      <c r="F205" s="520"/>
      <c r="G205" s="519"/>
      <c r="H205" s="519"/>
      <c r="I205" s="519"/>
      <c r="J205" s="519"/>
      <c r="K205" s="519"/>
      <c r="L205" s="519"/>
      <c r="M205" s="519"/>
      <c r="N205" s="519"/>
      <c r="O205" s="519"/>
      <c r="P205" s="519"/>
      <c r="Q205" s="519"/>
      <c r="R205" s="519"/>
      <c r="S205" s="519"/>
      <c r="T205" s="519"/>
      <c r="U205" s="519"/>
      <c r="V205" s="519"/>
      <c r="W205" s="519"/>
      <c r="X205" s="519"/>
      <c r="Y205" s="519"/>
    </row>
    <row r="206" spans="1:25" ht="15.5" x14ac:dyDescent="0.35">
      <c r="A206" s="519"/>
      <c r="B206" s="522"/>
      <c r="C206" s="519"/>
      <c r="D206" s="519"/>
      <c r="E206" s="519"/>
      <c r="F206" s="520"/>
      <c r="G206" s="519"/>
      <c r="H206" s="519"/>
      <c r="I206" s="519"/>
      <c r="J206" s="519"/>
      <c r="K206" s="519"/>
      <c r="L206" s="519"/>
      <c r="M206" s="519"/>
      <c r="N206" s="519"/>
      <c r="O206" s="519"/>
      <c r="P206" s="519"/>
      <c r="Q206" s="519"/>
      <c r="R206" s="519"/>
      <c r="S206" s="519"/>
      <c r="T206" s="519"/>
      <c r="U206" s="519"/>
      <c r="V206" s="519"/>
      <c r="W206" s="519"/>
      <c r="X206" s="519"/>
      <c r="Y206" s="519"/>
    </row>
    <row r="207" spans="1:25" ht="15.5" x14ac:dyDescent="0.35">
      <c r="A207" s="519"/>
      <c r="B207" s="522"/>
      <c r="C207" s="519"/>
      <c r="D207" s="519"/>
      <c r="E207" s="519"/>
      <c r="F207" s="520"/>
      <c r="G207" s="519"/>
      <c r="H207" s="519"/>
      <c r="I207" s="519"/>
      <c r="J207" s="519"/>
      <c r="K207" s="519"/>
      <c r="L207" s="519"/>
      <c r="M207" s="519"/>
      <c r="N207" s="519"/>
      <c r="O207" s="519"/>
      <c r="P207" s="519"/>
      <c r="Q207" s="519"/>
      <c r="R207" s="519"/>
      <c r="S207" s="519"/>
      <c r="T207" s="519"/>
      <c r="U207" s="519"/>
      <c r="V207" s="519"/>
      <c r="W207" s="519"/>
      <c r="X207" s="519"/>
      <c r="Y207" s="519"/>
    </row>
    <row r="208" spans="1:25" ht="15.5" x14ac:dyDescent="0.35">
      <c r="A208" s="519"/>
      <c r="B208" s="522"/>
      <c r="C208" s="519"/>
      <c r="D208" s="519"/>
      <c r="E208" s="519"/>
      <c r="F208" s="520"/>
      <c r="G208" s="519"/>
      <c r="H208" s="519"/>
      <c r="I208" s="519"/>
      <c r="J208" s="519"/>
      <c r="K208" s="519"/>
      <c r="L208" s="519"/>
      <c r="M208" s="519"/>
      <c r="N208" s="519"/>
      <c r="O208" s="519"/>
      <c r="P208" s="519"/>
      <c r="Q208" s="519"/>
      <c r="R208" s="519"/>
      <c r="S208" s="519"/>
      <c r="T208" s="519"/>
      <c r="U208" s="519"/>
      <c r="V208" s="519"/>
      <c r="W208" s="519"/>
      <c r="X208" s="519"/>
      <c r="Y208" s="519"/>
    </row>
    <row r="209" spans="1:25" ht="15.5" x14ac:dyDescent="0.35">
      <c r="A209" s="519"/>
      <c r="B209" s="522"/>
      <c r="C209" s="519"/>
      <c r="D209" s="519"/>
      <c r="E209" s="519"/>
      <c r="F209" s="520"/>
      <c r="G209" s="519"/>
      <c r="H209" s="519"/>
      <c r="I209" s="519"/>
      <c r="J209" s="519"/>
      <c r="K209" s="519"/>
      <c r="L209" s="519"/>
      <c r="M209" s="519"/>
      <c r="N209" s="519"/>
      <c r="O209" s="519"/>
      <c r="P209" s="519"/>
      <c r="Q209" s="519"/>
      <c r="R209" s="519"/>
      <c r="S209" s="519"/>
      <c r="T209" s="519"/>
      <c r="U209" s="519"/>
      <c r="V209" s="519"/>
      <c r="W209" s="519"/>
      <c r="X209" s="519"/>
      <c r="Y209" s="519"/>
    </row>
    <row r="210" spans="1:25" ht="15.5" x14ac:dyDescent="0.35">
      <c r="A210" s="519"/>
      <c r="B210" s="522"/>
      <c r="C210" s="519"/>
      <c r="D210" s="519"/>
      <c r="E210" s="519"/>
      <c r="F210" s="520"/>
      <c r="G210" s="519"/>
      <c r="H210" s="519"/>
      <c r="I210" s="519"/>
      <c r="J210" s="519"/>
      <c r="K210" s="519"/>
      <c r="L210" s="519"/>
      <c r="M210" s="519"/>
      <c r="N210" s="519"/>
      <c r="O210" s="519"/>
      <c r="P210" s="519"/>
      <c r="Q210" s="519"/>
      <c r="R210" s="519"/>
      <c r="S210" s="519"/>
      <c r="T210" s="519"/>
      <c r="U210" s="519"/>
      <c r="V210" s="519"/>
      <c r="W210" s="519"/>
      <c r="X210" s="519"/>
      <c r="Y210" s="519"/>
    </row>
    <row r="211" spans="1:25" ht="15.5" x14ac:dyDescent="0.35">
      <c r="A211" s="519"/>
      <c r="B211" s="522"/>
      <c r="C211" s="519"/>
      <c r="D211" s="519"/>
      <c r="E211" s="519"/>
      <c r="F211" s="520"/>
      <c r="G211" s="519"/>
      <c r="H211" s="519"/>
      <c r="I211" s="519"/>
      <c r="J211" s="519"/>
      <c r="K211" s="519"/>
      <c r="L211" s="519"/>
      <c r="M211" s="519"/>
      <c r="N211" s="519"/>
      <c r="O211" s="519"/>
      <c r="P211" s="519"/>
      <c r="Q211" s="519"/>
      <c r="R211" s="519"/>
      <c r="S211" s="519"/>
      <c r="T211" s="519"/>
      <c r="U211" s="519"/>
      <c r="V211" s="519"/>
      <c r="W211" s="519"/>
      <c r="X211" s="519"/>
      <c r="Y211" s="519"/>
    </row>
    <row r="212" spans="1:25" ht="15.5" x14ac:dyDescent="0.35">
      <c r="A212" s="519"/>
      <c r="B212" s="522"/>
      <c r="C212" s="519"/>
      <c r="D212" s="519"/>
      <c r="E212" s="519"/>
      <c r="F212" s="520"/>
      <c r="G212" s="519"/>
      <c r="H212" s="519"/>
      <c r="I212" s="519"/>
      <c r="J212" s="519"/>
      <c r="K212" s="519"/>
      <c r="L212" s="519"/>
      <c r="M212" s="519"/>
      <c r="N212" s="519"/>
      <c r="O212" s="519"/>
      <c r="P212" s="519"/>
      <c r="Q212" s="519"/>
      <c r="R212" s="519"/>
      <c r="S212" s="519"/>
      <c r="T212" s="519"/>
      <c r="U212" s="519"/>
      <c r="V212" s="519"/>
      <c r="W212" s="519"/>
      <c r="X212" s="519"/>
      <c r="Y212" s="519"/>
    </row>
    <row r="213" spans="1:25" ht="15.5" x14ac:dyDescent="0.35">
      <c r="A213" s="519"/>
      <c r="B213" s="522"/>
      <c r="C213" s="519"/>
      <c r="D213" s="519"/>
      <c r="E213" s="519"/>
      <c r="F213" s="520"/>
      <c r="G213" s="519"/>
      <c r="H213" s="519"/>
      <c r="I213" s="519"/>
      <c r="J213" s="519"/>
      <c r="K213" s="519"/>
      <c r="L213" s="519"/>
      <c r="M213" s="519"/>
      <c r="N213" s="519"/>
      <c r="O213" s="519"/>
      <c r="P213" s="519"/>
      <c r="Q213" s="519"/>
      <c r="R213" s="519"/>
      <c r="S213" s="519"/>
      <c r="T213" s="519"/>
      <c r="U213" s="519"/>
      <c r="V213" s="519"/>
      <c r="W213" s="519"/>
      <c r="X213" s="519"/>
      <c r="Y213" s="519"/>
    </row>
    <row r="214" spans="1:25" ht="15.5" x14ac:dyDescent="0.35">
      <c r="A214" s="519"/>
      <c r="B214" s="522"/>
      <c r="C214" s="519"/>
      <c r="D214" s="519"/>
      <c r="E214" s="519"/>
      <c r="F214" s="520"/>
      <c r="G214" s="519"/>
      <c r="H214" s="519"/>
      <c r="I214" s="519"/>
      <c r="J214" s="519"/>
      <c r="K214" s="519"/>
      <c r="L214" s="519"/>
      <c r="M214" s="519"/>
      <c r="N214" s="519"/>
      <c r="O214" s="519"/>
      <c r="P214" s="519"/>
      <c r="Q214" s="519"/>
      <c r="R214" s="519"/>
      <c r="S214" s="519"/>
      <c r="T214" s="519"/>
      <c r="U214" s="519"/>
      <c r="V214" s="519"/>
      <c r="W214" s="519"/>
      <c r="X214" s="519"/>
      <c r="Y214" s="519"/>
    </row>
    <row r="215" spans="1:25" ht="15.5" x14ac:dyDescent="0.35">
      <c r="A215" s="519"/>
      <c r="B215" s="522"/>
      <c r="C215" s="519"/>
      <c r="D215" s="519"/>
      <c r="E215" s="519"/>
      <c r="F215" s="520"/>
      <c r="G215" s="519"/>
      <c r="H215" s="519"/>
      <c r="I215" s="519"/>
      <c r="J215" s="519"/>
      <c r="K215" s="519"/>
      <c r="L215" s="519"/>
      <c r="M215" s="519"/>
      <c r="N215" s="519"/>
      <c r="O215" s="519"/>
      <c r="P215" s="519"/>
      <c r="Q215" s="519"/>
      <c r="R215" s="519"/>
      <c r="S215" s="519"/>
      <c r="T215" s="519"/>
      <c r="U215" s="519"/>
      <c r="V215" s="519"/>
      <c r="W215" s="519"/>
      <c r="X215" s="519"/>
      <c r="Y215" s="519"/>
    </row>
    <row r="216" spans="1:25" ht="15.5" x14ac:dyDescent="0.35">
      <c r="A216" s="519"/>
      <c r="B216" s="522"/>
      <c r="C216" s="519"/>
      <c r="D216" s="519"/>
      <c r="E216" s="519"/>
      <c r="F216" s="520"/>
      <c r="G216" s="519"/>
      <c r="H216" s="519"/>
      <c r="I216" s="519"/>
      <c r="J216" s="519"/>
      <c r="K216" s="519"/>
      <c r="L216" s="519"/>
      <c r="M216" s="519"/>
      <c r="N216" s="519"/>
      <c r="O216" s="519"/>
      <c r="P216" s="519"/>
      <c r="Q216" s="519"/>
      <c r="R216" s="519"/>
      <c r="S216" s="519"/>
      <c r="T216" s="519"/>
      <c r="U216" s="519"/>
      <c r="V216" s="519"/>
      <c r="W216" s="519"/>
      <c r="X216" s="519"/>
      <c r="Y216" s="519"/>
    </row>
    <row r="217" spans="1:25" ht="15.5" x14ac:dyDescent="0.35">
      <c r="A217" s="519"/>
      <c r="B217" s="522"/>
      <c r="C217" s="519"/>
      <c r="D217" s="519"/>
      <c r="E217" s="519"/>
      <c r="F217" s="520"/>
      <c r="G217" s="519"/>
      <c r="H217" s="519"/>
      <c r="I217" s="519"/>
      <c r="J217" s="519"/>
      <c r="K217" s="519"/>
      <c r="L217" s="519"/>
      <c r="M217" s="519"/>
      <c r="N217" s="519"/>
      <c r="O217" s="519"/>
      <c r="P217" s="519"/>
      <c r="Q217" s="519"/>
      <c r="R217" s="519"/>
      <c r="S217" s="519"/>
      <c r="T217" s="519"/>
      <c r="U217" s="519"/>
      <c r="V217" s="519"/>
      <c r="W217" s="519"/>
      <c r="X217" s="519"/>
      <c r="Y217" s="519"/>
    </row>
    <row r="218" spans="1:25" ht="15.5" x14ac:dyDescent="0.35">
      <c r="A218" s="519"/>
      <c r="B218" s="522"/>
      <c r="C218" s="519"/>
      <c r="D218" s="519"/>
      <c r="E218" s="519"/>
      <c r="F218" s="520"/>
      <c r="G218" s="519"/>
      <c r="H218" s="519"/>
      <c r="I218" s="519"/>
      <c r="J218" s="519"/>
      <c r="K218" s="519"/>
      <c r="L218" s="519"/>
      <c r="M218" s="519"/>
      <c r="N218" s="519"/>
      <c r="O218" s="519"/>
      <c r="P218" s="519"/>
      <c r="Q218" s="519"/>
      <c r="R218" s="519"/>
      <c r="S218" s="519"/>
      <c r="T218" s="519"/>
      <c r="U218" s="519"/>
      <c r="V218" s="519"/>
      <c r="W218" s="519"/>
      <c r="X218" s="519"/>
      <c r="Y218" s="519"/>
    </row>
    <row r="219" spans="1:25" ht="15.5" x14ac:dyDescent="0.35">
      <c r="A219" s="519"/>
      <c r="B219" s="522"/>
      <c r="C219" s="519"/>
      <c r="D219" s="519"/>
      <c r="E219" s="519"/>
      <c r="F219" s="520"/>
      <c r="G219" s="519"/>
      <c r="H219" s="519"/>
      <c r="I219" s="519"/>
      <c r="J219" s="519"/>
      <c r="K219" s="519"/>
      <c r="L219" s="519"/>
      <c r="M219" s="519"/>
      <c r="N219" s="519"/>
      <c r="O219" s="519"/>
      <c r="P219" s="519"/>
      <c r="Q219" s="519"/>
      <c r="R219" s="519"/>
      <c r="S219" s="519"/>
      <c r="T219" s="519"/>
      <c r="U219" s="519"/>
      <c r="V219" s="519"/>
      <c r="W219" s="519"/>
      <c r="X219" s="519"/>
      <c r="Y219" s="519"/>
    </row>
    <row r="220" spans="1:25" ht="15.5" x14ac:dyDescent="0.35">
      <c r="A220" s="519"/>
      <c r="B220" s="522"/>
      <c r="C220" s="519"/>
      <c r="D220" s="519"/>
      <c r="E220" s="519"/>
      <c r="F220" s="520"/>
      <c r="G220" s="519"/>
      <c r="H220" s="519"/>
      <c r="I220" s="519"/>
      <c r="J220" s="519"/>
      <c r="K220" s="519"/>
      <c r="L220" s="519"/>
      <c r="M220" s="519"/>
      <c r="N220" s="519"/>
      <c r="O220" s="519"/>
      <c r="P220" s="519"/>
      <c r="Q220" s="519"/>
      <c r="R220" s="519"/>
      <c r="S220" s="519"/>
      <c r="T220" s="519"/>
      <c r="U220" s="519"/>
      <c r="V220" s="519"/>
      <c r="W220" s="519"/>
      <c r="X220" s="519"/>
      <c r="Y220" s="519"/>
    </row>
    <row r="221" spans="1:25" ht="15.5" x14ac:dyDescent="0.35">
      <c r="A221" s="519"/>
      <c r="B221" s="522"/>
      <c r="C221" s="519"/>
      <c r="D221" s="519"/>
      <c r="E221" s="519"/>
      <c r="F221" s="520"/>
      <c r="G221" s="519"/>
      <c r="H221" s="519"/>
      <c r="I221" s="519"/>
      <c r="J221" s="519"/>
      <c r="K221" s="519"/>
      <c r="L221" s="519"/>
      <c r="M221" s="519"/>
      <c r="N221" s="519"/>
      <c r="O221" s="519"/>
      <c r="P221" s="519"/>
      <c r="Q221" s="519"/>
      <c r="R221" s="519"/>
      <c r="S221" s="519"/>
      <c r="T221" s="519"/>
      <c r="U221" s="519"/>
      <c r="V221" s="519"/>
      <c r="W221" s="519"/>
      <c r="X221" s="519"/>
      <c r="Y221" s="519"/>
    </row>
    <row r="222" spans="1:25" ht="15.5" x14ac:dyDescent="0.35">
      <c r="A222" s="519"/>
      <c r="B222" s="522"/>
      <c r="C222" s="519"/>
      <c r="D222" s="519"/>
      <c r="E222" s="519"/>
      <c r="F222" s="520"/>
      <c r="G222" s="519"/>
      <c r="H222" s="519"/>
      <c r="I222" s="519"/>
      <c r="J222" s="519"/>
      <c r="K222" s="519"/>
      <c r="L222" s="519"/>
      <c r="M222" s="519"/>
      <c r="N222" s="519"/>
      <c r="O222" s="519"/>
      <c r="P222" s="519"/>
      <c r="Q222" s="519"/>
      <c r="R222" s="519"/>
      <c r="S222" s="519"/>
      <c r="T222" s="519"/>
      <c r="U222" s="519"/>
      <c r="V222" s="519"/>
      <c r="W222" s="519"/>
      <c r="X222" s="519"/>
      <c r="Y222" s="519"/>
    </row>
    <row r="223" spans="1:25" ht="15.5" x14ac:dyDescent="0.35">
      <c r="A223" s="519"/>
      <c r="B223" s="522"/>
      <c r="C223" s="519"/>
      <c r="D223" s="519"/>
      <c r="E223" s="519"/>
      <c r="F223" s="520"/>
      <c r="G223" s="519"/>
      <c r="H223" s="519"/>
      <c r="I223" s="519"/>
      <c r="J223" s="519"/>
      <c r="K223" s="519"/>
      <c r="L223" s="519"/>
      <c r="M223" s="519"/>
      <c r="N223" s="519"/>
      <c r="O223" s="519"/>
      <c r="P223" s="519"/>
      <c r="Q223" s="519"/>
      <c r="R223" s="519"/>
      <c r="S223" s="519"/>
      <c r="T223" s="519"/>
      <c r="U223" s="519"/>
      <c r="V223" s="519"/>
      <c r="W223" s="519"/>
      <c r="X223" s="519"/>
      <c r="Y223" s="519"/>
    </row>
    <row r="224" spans="1:25" ht="15.5" x14ac:dyDescent="0.35">
      <c r="A224" s="519"/>
      <c r="B224" s="522"/>
      <c r="C224" s="519"/>
      <c r="D224" s="519"/>
      <c r="E224" s="519"/>
      <c r="F224" s="520"/>
      <c r="G224" s="519"/>
      <c r="H224" s="519"/>
      <c r="I224" s="519"/>
      <c r="J224" s="519"/>
      <c r="K224" s="519"/>
      <c r="L224" s="519"/>
      <c r="M224" s="519"/>
      <c r="N224" s="519"/>
      <c r="O224" s="519"/>
      <c r="P224" s="519"/>
      <c r="Q224" s="519"/>
      <c r="R224" s="519"/>
      <c r="S224" s="519"/>
      <c r="T224" s="519"/>
      <c r="U224" s="519"/>
      <c r="V224" s="519"/>
      <c r="W224" s="519"/>
      <c r="X224" s="519"/>
      <c r="Y224" s="519"/>
    </row>
    <row r="225" spans="1:25" ht="15.5" x14ac:dyDescent="0.35">
      <c r="A225" s="519"/>
      <c r="B225" s="522"/>
      <c r="C225" s="519"/>
      <c r="D225" s="519"/>
      <c r="E225" s="519"/>
      <c r="F225" s="520"/>
      <c r="G225" s="519"/>
      <c r="H225" s="519"/>
      <c r="I225" s="519"/>
      <c r="J225" s="519"/>
      <c r="K225" s="519"/>
      <c r="L225" s="519"/>
      <c r="M225" s="519"/>
      <c r="N225" s="519"/>
      <c r="O225" s="519"/>
      <c r="P225" s="519"/>
      <c r="Q225" s="519"/>
      <c r="R225" s="519"/>
      <c r="S225" s="519"/>
      <c r="T225" s="519"/>
      <c r="U225" s="519"/>
      <c r="V225" s="519"/>
      <c r="W225" s="519"/>
      <c r="X225" s="519"/>
      <c r="Y225" s="519"/>
    </row>
    <row r="226" spans="1:25" ht="15.5" x14ac:dyDescent="0.35">
      <c r="A226" s="519"/>
      <c r="B226" s="522"/>
      <c r="C226" s="519"/>
      <c r="D226" s="519"/>
      <c r="E226" s="519"/>
      <c r="F226" s="520"/>
      <c r="G226" s="519"/>
      <c r="H226" s="519"/>
      <c r="I226" s="519"/>
      <c r="J226" s="519"/>
      <c r="K226" s="519"/>
      <c r="L226" s="519"/>
      <c r="M226" s="519"/>
      <c r="N226" s="519"/>
      <c r="O226" s="519"/>
      <c r="P226" s="519"/>
      <c r="Q226" s="519"/>
      <c r="R226" s="519"/>
      <c r="S226" s="519"/>
      <c r="T226" s="519"/>
      <c r="U226" s="519"/>
      <c r="V226" s="519"/>
      <c r="W226" s="519"/>
      <c r="X226" s="519"/>
      <c r="Y226" s="519"/>
    </row>
    <row r="227" spans="1:25" ht="15.5" x14ac:dyDescent="0.35">
      <c r="A227" s="519"/>
      <c r="B227" s="522"/>
      <c r="C227" s="519"/>
      <c r="D227" s="519"/>
      <c r="E227" s="519"/>
      <c r="F227" s="520"/>
      <c r="G227" s="519"/>
      <c r="H227" s="519"/>
      <c r="I227" s="519"/>
      <c r="J227" s="519"/>
      <c r="K227" s="519"/>
      <c r="L227" s="519"/>
      <c r="M227" s="519"/>
      <c r="N227" s="519"/>
      <c r="O227" s="519"/>
      <c r="P227" s="519"/>
      <c r="Q227" s="519"/>
      <c r="R227" s="519"/>
      <c r="S227" s="519"/>
      <c r="T227" s="519"/>
      <c r="U227" s="519"/>
      <c r="V227" s="519"/>
      <c r="W227" s="519"/>
      <c r="X227" s="519"/>
      <c r="Y227" s="519"/>
    </row>
    <row r="228" spans="1:25" ht="15.5" x14ac:dyDescent="0.35">
      <c r="A228" s="519"/>
      <c r="B228" s="522"/>
      <c r="C228" s="519"/>
      <c r="D228" s="519"/>
      <c r="E228" s="519"/>
      <c r="F228" s="520"/>
      <c r="G228" s="519"/>
      <c r="H228" s="519"/>
      <c r="I228" s="519"/>
      <c r="J228" s="519"/>
      <c r="K228" s="519"/>
      <c r="L228" s="519"/>
      <c r="M228" s="519"/>
      <c r="N228" s="519"/>
      <c r="O228" s="519"/>
      <c r="P228" s="519"/>
      <c r="Q228" s="519"/>
      <c r="R228" s="519"/>
      <c r="S228" s="519"/>
      <c r="T228" s="519"/>
      <c r="U228" s="519"/>
      <c r="V228" s="519"/>
      <c r="W228" s="519"/>
      <c r="X228" s="519"/>
      <c r="Y228" s="519"/>
    </row>
    <row r="229" spans="1:25" ht="15.5" x14ac:dyDescent="0.35">
      <c r="A229" s="519"/>
      <c r="B229" s="522"/>
      <c r="C229" s="519"/>
      <c r="D229" s="519"/>
      <c r="E229" s="519"/>
      <c r="F229" s="520"/>
      <c r="G229" s="519"/>
      <c r="H229" s="519"/>
      <c r="I229" s="519"/>
      <c r="J229" s="519"/>
      <c r="K229" s="519"/>
      <c r="L229" s="519"/>
      <c r="M229" s="519"/>
      <c r="N229" s="519"/>
      <c r="O229" s="519"/>
      <c r="P229" s="519"/>
      <c r="Q229" s="519"/>
      <c r="R229" s="519"/>
      <c r="S229" s="519"/>
      <c r="T229" s="519"/>
      <c r="U229" s="519"/>
      <c r="V229" s="519"/>
      <c r="W229" s="519"/>
      <c r="X229" s="519"/>
      <c r="Y229" s="519"/>
    </row>
    <row r="230" spans="1:25" ht="15.5" x14ac:dyDescent="0.35">
      <c r="A230" s="519"/>
      <c r="B230" s="522"/>
      <c r="C230" s="519"/>
      <c r="D230" s="519"/>
      <c r="E230" s="519"/>
      <c r="F230" s="520"/>
      <c r="G230" s="519"/>
      <c r="H230" s="519"/>
      <c r="I230" s="519"/>
      <c r="J230" s="519"/>
      <c r="K230" s="519"/>
      <c r="L230" s="519"/>
      <c r="M230" s="519"/>
      <c r="N230" s="519"/>
      <c r="O230" s="519"/>
      <c r="P230" s="519"/>
      <c r="Q230" s="519"/>
      <c r="R230" s="519"/>
      <c r="S230" s="519"/>
      <c r="T230" s="519"/>
      <c r="U230" s="519"/>
      <c r="V230" s="519"/>
      <c r="W230" s="519"/>
      <c r="X230" s="519"/>
      <c r="Y230" s="519"/>
    </row>
    <row r="231" spans="1:25" ht="15.5" x14ac:dyDescent="0.35">
      <c r="A231" s="519"/>
      <c r="B231" s="522"/>
      <c r="C231" s="519"/>
      <c r="D231" s="519"/>
      <c r="E231" s="519"/>
      <c r="F231" s="520"/>
      <c r="G231" s="519"/>
      <c r="H231" s="519"/>
      <c r="I231" s="519"/>
      <c r="J231" s="519"/>
      <c r="K231" s="519"/>
      <c r="L231" s="519"/>
      <c r="M231" s="519"/>
      <c r="N231" s="519"/>
      <c r="O231" s="519"/>
      <c r="P231" s="519"/>
      <c r="Q231" s="519"/>
      <c r="R231" s="519"/>
      <c r="S231" s="519"/>
      <c r="T231" s="519"/>
      <c r="U231" s="519"/>
      <c r="V231" s="519"/>
      <c r="W231" s="519"/>
      <c r="X231" s="519"/>
      <c r="Y231" s="519"/>
    </row>
    <row r="232" spans="1:25" ht="15.5" x14ac:dyDescent="0.35">
      <c r="A232" s="519"/>
      <c r="B232" s="522"/>
      <c r="C232" s="519"/>
      <c r="D232" s="519"/>
      <c r="E232" s="519"/>
      <c r="F232" s="520"/>
      <c r="G232" s="519"/>
      <c r="H232" s="519"/>
      <c r="I232" s="519"/>
      <c r="J232" s="519"/>
      <c r="K232" s="519"/>
      <c r="L232" s="519"/>
      <c r="M232" s="519"/>
      <c r="N232" s="519"/>
      <c r="O232" s="519"/>
      <c r="P232" s="519"/>
      <c r="Q232" s="519"/>
      <c r="R232" s="519"/>
      <c r="S232" s="519"/>
      <c r="T232" s="519"/>
      <c r="U232" s="519"/>
      <c r="V232" s="519"/>
      <c r="W232" s="519"/>
      <c r="X232" s="519"/>
      <c r="Y232" s="519"/>
    </row>
    <row r="233" spans="1:25" ht="15.5" x14ac:dyDescent="0.35">
      <c r="A233" s="519"/>
      <c r="B233" s="522"/>
      <c r="C233" s="519"/>
      <c r="D233" s="519"/>
      <c r="E233" s="519"/>
      <c r="F233" s="520"/>
      <c r="G233" s="519"/>
      <c r="H233" s="519"/>
      <c r="I233" s="519"/>
      <c r="J233" s="519"/>
      <c r="K233" s="519"/>
      <c r="L233" s="519"/>
      <c r="M233" s="519"/>
      <c r="N233" s="519"/>
      <c r="O233" s="519"/>
      <c r="P233" s="519"/>
      <c r="Q233" s="519"/>
      <c r="R233" s="519"/>
      <c r="S233" s="519"/>
      <c r="T233" s="519"/>
      <c r="U233" s="519"/>
      <c r="V233" s="519"/>
      <c r="W233" s="519"/>
      <c r="X233" s="519"/>
      <c r="Y233" s="519"/>
    </row>
    <row r="234" spans="1:25" ht="15.5" x14ac:dyDescent="0.35">
      <c r="A234" s="519"/>
      <c r="B234" s="522"/>
      <c r="C234" s="519"/>
      <c r="D234" s="519"/>
      <c r="E234" s="519"/>
      <c r="F234" s="520"/>
      <c r="G234" s="519"/>
      <c r="H234" s="519"/>
      <c r="I234" s="519"/>
      <c r="J234" s="519"/>
      <c r="K234" s="519"/>
      <c r="L234" s="519"/>
      <c r="M234" s="519"/>
      <c r="N234" s="519"/>
      <c r="O234" s="519"/>
      <c r="P234" s="519"/>
      <c r="Q234" s="519"/>
      <c r="R234" s="519"/>
      <c r="S234" s="519"/>
      <c r="T234" s="519"/>
      <c r="U234" s="519"/>
      <c r="V234" s="519"/>
      <c r="W234" s="519"/>
      <c r="X234" s="519"/>
      <c r="Y234" s="519"/>
    </row>
    <row r="235" spans="1:25" ht="15.5" x14ac:dyDescent="0.35">
      <c r="A235" s="519"/>
      <c r="B235" s="522"/>
      <c r="C235" s="519"/>
      <c r="D235" s="519"/>
      <c r="E235" s="519"/>
      <c r="F235" s="520"/>
      <c r="G235" s="519"/>
      <c r="H235" s="519"/>
      <c r="I235" s="519"/>
      <c r="J235" s="519"/>
      <c r="K235" s="519"/>
      <c r="L235" s="519"/>
      <c r="M235" s="519"/>
      <c r="N235" s="519"/>
      <c r="O235" s="519"/>
      <c r="P235" s="519"/>
      <c r="Q235" s="519"/>
      <c r="R235" s="519"/>
      <c r="S235" s="519"/>
      <c r="T235" s="519"/>
      <c r="U235" s="519"/>
      <c r="V235" s="519"/>
      <c r="W235" s="519"/>
      <c r="X235" s="519"/>
      <c r="Y235" s="519"/>
    </row>
    <row r="236" spans="1:25" ht="15.5" x14ac:dyDescent="0.35">
      <c r="A236" s="519"/>
      <c r="B236" s="522"/>
      <c r="C236" s="519"/>
      <c r="D236" s="519"/>
      <c r="E236" s="519"/>
      <c r="F236" s="520"/>
      <c r="G236" s="519"/>
      <c r="H236" s="519"/>
      <c r="I236" s="519"/>
      <c r="J236" s="519"/>
      <c r="K236" s="519"/>
      <c r="L236" s="519"/>
      <c r="M236" s="519"/>
      <c r="N236" s="519"/>
      <c r="O236" s="519"/>
      <c r="P236" s="519"/>
      <c r="Q236" s="519"/>
      <c r="R236" s="519"/>
      <c r="S236" s="519"/>
      <c r="T236" s="519"/>
      <c r="U236" s="519"/>
      <c r="V236" s="519"/>
      <c r="W236" s="519"/>
      <c r="X236" s="519"/>
      <c r="Y236" s="519"/>
    </row>
    <row r="237" spans="1:25" ht="15.5" x14ac:dyDescent="0.35">
      <c r="A237" s="519"/>
      <c r="B237" s="522"/>
      <c r="C237" s="519"/>
      <c r="D237" s="519"/>
      <c r="E237" s="519"/>
      <c r="F237" s="520"/>
      <c r="G237" s="519"/>
      <c r="H237" s="519"/>
      <c r="I237" s="519"/>
      <c r="J237" s="519"/>
      <c r="K237" s="519"/>
      <c r="L237" s="519"/>
      <c r="M237" s="519"/>
      <c r="N237" s="519"/>
      <c r="O237" s="519"/>
      <c r="P237" s="519"/>
      <c r="Q237" s="519"/>
      <c r="R237" s="519"/>
      <c r="S237" s="519"/>
      <c r="T237" s="519"/>
      <c r="U237" s="519"/>
      <c r="V237" s="519"/>
      <c r="W237" s="519"/>
      <c r="X237" s="519"/>
      <c r="Y237" s="519"/>
    </row>
    <row r="238" spans="1:25" ht="15.5" x14ac:dyDescent="0.35">
      <c r="A238" s="519"/>
      <c r="B238" s="522"/>
      <c r="C238" s="519"/>
      <c r="D238" s="519"/>
      <c r="E238" s="519"/>
      <c r="F238" s="520"/>
      <c r="G238" s="519"/>
      <c r="H238" s="519"/>
      <c r="I238" s="519"/>
      <c r="J238" s="519"/>
      <c r="K238" s="519"/>
      <c r="L238" s="519"/>
      <c r="M238" s="519"/>
      <c r="N238" s="519"/>
      <c r="O238" s="519"/>
      <c r="P238" s="519"/>
      <c r="Q238" s="519"/>
      <c r="R238" s="519"/>
      <c r="S238" s="519"/>
      <c r="T238" s="519"/>
      <c r="U238" s="519"/>
      <c r="V238" s="519"/>
      <c r="W238" s="519"/>
      <c r="X238" s="519"/>
      <c r="Y238" s="519"/>
    </row>
    <row r="239" spans="1:25" ht="15.5" x14ac:dyDescent="0.35">
      <c r="A239" s="519"/>
      <c r="B239" s="522"/>
      <c r="C239" s="519"/>
      <c r="D239" s="519"/>
      <c r="E239" s="519"/>
      <c r="F239" s="520"/>
      <c r="G239" s="519"/>
      <c r="H239" s="519"/>
      <c r="I239" s="519"/>
      <c r="J239" s="519"/>
      <c r="K239" s="519"/>
      <c r="L239" s="519"/>
      <c r="M239" s="519"/>
      <c r="N239" s="519"/>
      <c r="O239" s="519"/>
      <c r="P239" s="519"/>
      <c r="Q239" s="519"/>
      <c r="R239" s="519"/>
      <c r="S239" s="519"/>
      <c r="T239" s="519"/>
      <c r="U239" s="519"/>
      <c r="V239" s="519"/>
      <c r="W239" s="519"/>
      <c r="X239" s="519"/>
      <c r="Y239" s="519"/>
    </row>
    <row r="240" spans="1:25" ht="15.5" x14ac:dyDescent="0.35">
      <c r="A240" s="519"/>
      <c r="B240" s="522"/>
      <c r="C240" s="519"/>
      <c r="D240" s="519"/>
      <c r="E240" s="519"/>
      <c r="F240" s="520"/>
      <c r="G240" s="519"/>
      <c r="H240" s="519"/>
      <c r="I240" s="519"/>
      <c r="J240" s="519"/>
      <c r="K240" s="519"/>
      <c r="L240" s="519"/>
      <c r="M240" s="519"/>
      <c r="N240" s="519"/>
      <c r="O240" s="519"/>
      <c r="P240" s="519"/>
      <c r="Q240" s="519"/>
      <c r="R240" s="519"/>
      <c r="S240" s="519"/>
      <c r="T240" s="519"/>
      <c r="U240" s="519"/>
      <c r="V240" s="519"/>
      <c r="W240" s="519"/>
      <c r="X240" s="519"/>
      <c r="Y240" s="519"/>
    </row>
    <row r="241" spans="1:25" ht="15.5" x14ac:dyDescent="0.35">
      <c r="A241" s="519"/>
      <c r="B241" s="522"/>
      <c r="C241" s="519"/>
      <c r="D241" s="519"/>
      <c r="E241" s="519"/>
      <c r="F241" s="520"/>
      <c r="G241" s="519"/>
      <c r="H241" s="519"/>
      <c r="I241" s="519"/>
      <c r="J241" s="519"/>
      <c r="K241" s="519"/>
      <c r="L241" s="519"/>
      <c r="M241" s="519"/>
      <c r="N241" s="519"/>
      <c r="O241" s="519"/>
      <c r="P241" s="519"/>
      <c r="Q241" s="519"/>
      <c r="R241" s="519"/>
      <c r="S241" s="519"/>
      <c r="T241" s="519"/>
      <c r="U241" s="519"/>
      <c r="V241" s="519"/>
      <c r="W241" s="519"/>
      <c r="X241" s="519"/>
      <c r="Y241" s="519"/>
    </row>
    <row r="242" spans="1:25" ht="15.5" x14ac:dyDescent="0.35">
      <c r="A242" s="519"/>
      <c r="B242" s="522"/>
      <c r="C242" s="519"/>
      <c r="D242" s="519"/>
      <c r="E242" s="519"/>
      <c r="F242" s="520"/>
      <c r="G242" s="519"/>
      <c r="H242" s="519"/>
      <c r="I242" s="519"/>
      <c r="J242" s="519"/>
      <c r="K242" s="519"/>
      <c r="L242" s="519"/>
      <c r="M242" s="519"/>
      <c r="N242" s="519"/>
      <c r="O242" s="519"/>
      <c r="P242" s="519"/>
      <c r="Q242" s="519"/>
      <c r="R242" s="519"/>
      <c r="S242" s="519"/>
      <c r="T242" s="519"/>
      <c r="U242" s="519"/>
      <c r="V242" s="519"/>
      <c r="W242" s="519"/>
      <c r="X242" s="519"/>
      <c r="Y242" s="519"/>
    </row>
    <row r="243" spans="1:25" ht="15.5" x14ac:dyDescent="0.35">
      <c r="A243" s="519"/>
      <c r="B243" s="522"/>
      <c r="C243" s="519"/>
      <c r="D243" s="519"/>
      <c r="E243" s="519"/>
      <c r="F243" s="520"/>
      <c r="G243" s="519"/>
      <c r="H243" s="519"/>
      <c r="I243" s="519"/>
      <c r="J243" s="519"/>
      <c r="K243" s="519"/>
      <c r="L243" s="519"/>
      <c r="M243" s="519"/>
      <c r="N243" s="519"/>
      <c r="O243" s="519"/>
      <c r="P243" s="519"/>
      <c r="Q243" s="519"/>
      <c r="R243" s="519"/>
      <c r="S243" s="519"/>
      <c r="T243" s="519"/>
      <c r="U243" s="519"/>
      <c r="V243" s="519"/>
      <c r="W243" s="519"/>
      <c r="X243" s="519"/>
      <c r="Y243" s="519"/>
    </row>
    <row r="244" spans="1:25" ht="15.5" x14ac:dyDescent="0.35">
      <c r="A244" s="519"/>
      <c r="B244" s="522"/>
      <c r="C244" s="519"/>
      <c r="D244" s="519"/>
      <c r="E244" s="519"/>
      <c r="F244" s="520"/>
      <c r="G244" s="519"/>
      <c r="H244" s="519"/>
      <c r="I244" s="519"/>
      <c r="J244" s="519"/>
      <c r="K244" s="519"/>
      <c r="L244" s="519"/>
      <c r="M244" s="519"/>
      <c r="N244" s="519"/>
      <c r="O244" s="519"/>
      <c r="P244" s="519"/>
      <c r="Q244" s="519"/>
      <c r="R244" s="519"/>
      <c r="S244" s="519"/>
      <c r="T244" s="519"/>
      <c r="U244" s="519"/>
      <c r="V244" s="519"/>
      <c r="W244" s="519"/>
      <c r="X244" s="519"/>
      <c r="Y244" s="519"/>
    </row>
    <row r="245" spans="1:25" ht="15.5" x14ac:dyDescent="0.35">
      <c r="A245" s="519"/>
      <c r="B245" s="522"/>
      <c r="C245" s="519"/>
      <c r="D245" s="519"/>
      <c r="E245" s="519"/>
      <c r="F245" s="520"/>
      <c r="G245" s="519"/>
      <c r="H245" s="519"/>
      <c r="I245" s="519"/>
      <c r="J245" s="519"/>
      <c r="K245" s="519"/>
      <c r="L245" s="519"/>
      <c r="M245" s="519"/>
      <c r="N245" s="519"/>
      <c r="O245" s="519"/>
      <c r="P245" s="519"/>
      <c r="Q245" s="519"/>
      <c r="R245" s="519"/>
      <c r="S245" s="519"/>
      <c r="T245" s="519"/>
      <c r="U245" s="519"/>
      <c r="V245" s="519"/>
      <c r="W245" s="519"/>
      <c r="X245" s="519"/>
      <c r="Y245" s="519"/>
    </row>
    <row r="246" spans="1:25" ht="15.5" x14ac:dyDescent="0.35">
      <c r="A246" s="519"/>
      <c r="B246" s="522"/>
      <c r="C246" s="519"/>
      <c r="D246" s="519"/>
      <c r="E246" s="519"/>
      <c r="F246" s="520"/>
      <c r="G246" s="519"/>
      <c r="H246" s="519"/>
      <c r="I246" s="519"/>
      <c r="J246" s="519"/>
      <c r="K246" s="519"/>
      <c r="L246" s="519"/>
      <c r="M246" s="519"/>
      <c r="N246" s="519"/>
      <c r="O246" s="519"/>
      <c r="P246" s="519"/>
      <c r="Q246" s="519"/>
      <c r="R246" s="519"/>
      <c r="S246" s="519"/>
      <c r="T246" s="519"/>
      <c r="U246" s="519"/>
      <c r="V246" s="519"/>
      <c r="W246" s="519"/>
      <c r="X246" s="519"/>
      <c r="Y246" s="519"/>
    </row>
    <row r="247" spans="1:25" ht="15.5" x14ac:dyDescent="0.35">
      <c r="A247" s="519"/>
      <c r="B247" s="522"/>
      <c r="C247" s="519"/>
      <c r="D247" s="519"/>
      <c r="E247" s="519"/>
      <c r="F247" s="520"/>
      <c r="G247" s="519"/>
      <c r="H247" s="519"/>
      <c r="I247" s="519"/>
      <c r="J247" s="519"/>
      <c r="K247" s="519"/>
      <c r="L247" s="519"/>
      <c r="M247" s="519"/>
      <c r="N247" s="519"/>
      <c r="O247" s="519"/>
      <c r="P247" s="519"/>
      <c r="Q247" s="519"/>
      <c r="R247" s="519"/>
      <c r="S247" s="519"/>
      <c r="T247" s="519"/>
      <c r="U247" s="519"/>
      <c r="V247" s="519"/>
      <c r="W247" s="519"/>
      <c r="X247" s="519"/>
      <c r="Y247" s="519"/>
    </row>
    <row r="248" spans="1:25" ht="15.5" x14ac:dyDescent="0.35">
      <c r="A248" s="519"/>
      <c r="B248" s="522"/>
      <c r="C248" s="519"/>
      <c r="D248" s="519"/>
      <c r="E248" s="519"/>
      <c r="F248" s="520"/>
      <c r="G248" s="519"/>
      <c r="H248" s="519"/>
      <c r="I248" s="519"/>
      <c r="J248" s="519"/>
      <c r="K248" s="519"/>
      <c r="L248" s="519"/>
      <c r="M248" s="519"/>
      <c r="N248" s="519"/>
      <c r="O248" s="519"/>
      <c r="P248" s="519"/>
      <c r="Q248" s="519"/>
      <c r="R248" s="519"/>
      <c r="S248" s="519"/>
      <c r="T248" s="519"/>
      <c r="U248" s="519"/>
      <c r="V248" s="519"/>
      <c r="W248" s="519"/>
      <c r="X248" s="519"/>
      <c r="Y248" s="519"/>
    </row>
    <row r="249" spans="1:25" ht="15.5" x14ac:dyDescent="0.35">
      <c r="A249" s="519"/>
      <c r="B249" s="522"/>
      <c r="C249" s="519"/>
      <c r="D249" s="519"/>
      <c r="E249" s="519"/>
      <c r="F249" s="520"/>
      <c r="G249" s="519"/>
      <c r="H249" s="519"/>
      <c r="I249" s="519"/>
      <c r="J249" s="519"/>
      <c r="K249" s="519"/>
      <c r="L249" s="519"/>
      <c r="M249" s="519"/>
      <c r="N249" s="519"/>
      <c r="O249" s="519"/>
      <c r="P249" s="519"/>
      <c r="Q249" s="519"/>
      <c r="R249" s="519"/>
      <c r="S249" s="519"/>
      <c r="T249" s="519"/>
      <c r="U249" s="519"/>
      <c r="V249" s="519"/>
      <c r="W249" s="519"/>
      <c r="X249" s="519"/>
      <c r="Y249" s="519"/>
    </row>
    <row r="250" spans="1:25" ht="15.5" x14ac:dyDescent="0.35">
      <c r="A250" s="519"/>
      <c r="B250" s="522"/>
      <c r="C250" s="519"/>
      <c r="D250" s="519"/>
      <c r="E250" s="519"/>
      <c r="F250" s="520"/>
      <c r="G250" s="519"/>
      <c r="H250" s="519"/>
      <c r="I250" s="519"/>
      <c r="J250" s="519"/>
      <c r="K250" s="519"/>
      <c r="L250" s="519"/>
      <c r="M250" s="519"/>
      <c r="N250" s="519"/>
      <c r="O250" s="519"/>
      <c r="P250" s="519"/>
      <c r="Q250" s="519"/>
      <c r="R250" s="519"/>
      <c r="S250" s="519"/>
      <c r="T250" s="519"/>
      <c r="U250" s="519"/>
      <c r="V250" s="519"/>
      <c r="W250" s="519"/>
      <c r="X250" s="519"/>
      <c r="Y250" s="519"/>
    </row>
    <row r="251" spans="1:25" ht="15.5" x14ac:dyDescent="0.35">
      <c r="A251" s="519"/>
      <c r="B251" s="522"/>
      <c r="C251" s="519"/>
      <c r="D251" s="519"/>
      <c r="E251" s="519"/>
      <c r="F251" s="520"/>
      <c r="G251" s="519"/>
      <c r="H251" s="519"/>
      <c r="I251" s="519"/>
      <c r="J251" s="519"/>
      <c r="K251" s="519"/>
      <c r="L251" s="519"/>
      <c r="M251" s="519"/>
      <c r="N251" s="519"/>
      <c r="O251" s="519"/>
      <c r="P251" s="519"/>
      <c r="Q251" s="519"/>
      <c r="R251" s="519"/>
      <c r="S251" s="519"/>
      <c r="T251" s="519"/>
      <c r="U251" s="519"/>
      <c r="V251" s="519"/>
      <c r="W251" s="519"/>
      <c r="X251" s="519"/>
      <c r="Y251" s="519"/>
    </row>
    <row r="252" spans="1:25" ht="15.5" x14ac:dyDescent="0.35">
      <c r="A252" s="519"/>
      <c r="B252" s="522"/>
      <c r="C252" s="519"/>
      <c r="D252" s="519"/>
      <c r="E252" s="519"/>
      <c r="F252" s="520"/>
      <c r="G252" s="519"/>
      <c r="H252" s="519"/>
      <c r="I252" s="519"/>
      <c r="J252" s="519"/>
      <c r="K252" s="519"/>
      <c r="L252" s="519"/>
      <c r="M252" s="519"/>
      <c r="N252" s="519"/>
      <c r="O252" s="519"/>
      <c r="P252" s="519"/>
      <c r="Q252" s="519"/>
      <c r="R252" s="519"/>
      <c r="S252" s="519"/>
      <c r="T252" s="519"/>
      <c r="U252" s="519"/>
      <c r="V252" s="519"/>
      <c r="W252" s="519"/>
      <c r="X252" s="519"/>
      <c r="Y252" s="519"/>
    </row>
    <row r="253" spans="1:25" ht="15.5" x14ac:dyDescent="0.35">
      <c r="A253" s="519"/>
      <c r="B253" s="522"/>
      <c r="C253" s="519"/>
      <c r="D253" s="519"/>
      <c r="E253" s="519"/>
      <c r="F253" s="520"/>
      <c r="G253" s="519"/>
      <c r="H253" s="519"/>
      <c r="I253" s="519"/>
      <c r="J253" s="519"/>
      <c r="K253" s="519"/>
      <c r="L253" s="519"/>
      <c r="M253" s="519"/>
      <c r="N253" s="519"/>
      <c r="O253" s="519"/>
      <c r="P253" s="519"/>
      <c r="Q253" s="519"/>
      <c r="R253" s="519"/>
      <c r="S253" s="519"/>
      <c r="T253" s="519"/>
      <c r="U253" s="519"/>
      <c r="V253" s="519"/>
      <c r="W253" s="519"/>
      <c r="X253" s="519"/>
      <c r="Y253" s="519"/>
    </row>
    <row r="254" spans="1:25" ht="15.5" x14ac:dyDescent="0.35">
      <c r="A254" s="519"/>
      <c r="B254" s="522"/>
      <c r="C254" s="519"/>
      <c r="D254" s="519"/>
      <c r="E254" s="519"/>
      <c r="F254" s="520"/>
      <c r="G254" s="519"/>
      <c r="H254" s="519"/>
      <c r="I254" s="519"/>
      <c r="J254" s="519"/>
      <c r="K254" s="519"/>
      <c r="L254" s="519"/>
      <c r="M254" s="519"/>
      <c r="N254" s="519"/>
      <c r="O254" s="519"/>
      <c r="P254" s="519"/>
      <c r="Q254" s="519"/>
      <c r="R254" s="519"/>
      <c r="S254" s="519"/>
      <c r="T254" s="519"/>
      <c r="U254" s="519"/>
      <c r="V254" s="519"/>
      <c r="W254" s="519"/>
      <c r="X254" s="519"/>
      <c r="Y254" s="519"/>
    </row>
    <row r="255" spans="1:25" ht="15.5" x14ac:dyDescent="0.35">
      <c r="A255" s="519"/>
      <c r="B255" s="522"/>
      <c r="C255" s="519"/>
      <c r="D255" s="519"/>
      <c r="E255" s="519"/>
      <c r="F255" s="520"/>
      <c r="G255" s="519"/>
      <c r="H255" s="519"/>
      <c r="I255" s="519"/>
      <c r="J255" s="519"/>
      <c r="K255" s="519"/>
      <c r="L255" s="519"/>
      <c r="M255" s="519"/>
      <c r="N255" s="519"/>
      <c r="O255" s="519"/>
      <c r="P255" s="519"/>
      <c r="Q255" s="519"/>
      <c r="R255" s="519"/>
      <c r="S255" s="519"/>
      <c r="T255" s="519"/>
      <c r="U255" s="519"/>
      <c r="V255" s="519"/>
      <c r="W255" s="519"/>
      <c r="X255" s="519"/>
      <c r="Y255" s="519"/>
    </row>
    <row r="256" spans="1:25" ht="15.5" x14ac:dyDescent="0.35">
      <c r="A256" s="519"/>
      <c r="B256" s="522"/>
      <c r="C256" s="519"/>
      <c r="D256" s="519"/>
      <c r="E256" s="519"/>
      <c r="F256" s="520"/>
      <c r="G256" s="519"/>
      <c r="H256" s="519"/>
      <c r="I256" s="519"/>
      <c r="J256" s="519"/>
      <c r="K256" s="519"/>
      <c r="L256" s="519"/>
      <c r="M256" s="519"/>
      <c r="N256" s="519"/>
      <c r="O256" s="519"/>
      <c r="P256" s="519"/>
      <c r="Q256" s="519"/>
      <c r="R256" s="519"/>
      <c r="S256" s="519"/>
      <c r="T256" s="519"/>
      <c r="U256" s="519"/>
      <c r="V256" s="519"/>
      <c r="W256" s="519"/>
      <c r="X256" s="519"/>
      <c r="Y256" s="519"/>
    </row>
    <row r="257" spans="1:25" ht="15.5" x14ac:dyDescent="0.35">
      <c r="A257" s="519"/>
      <c r="B257" s="522"/>
      <c r="C257" s="519"/>
      <c r="D257" s="519"/>
      <c r="E257" s="519"/>
      <c r="F257" s="520"/>
      <c r="G257" s="519"/>
      <c r="H257" s="519"/>
      <c r="I257" s="519"/>
      <c r="J257" s="519"/>
      <c r="K257" s="519"/>
      <c r="L257" s="519"/>
      <c r="M257" s="519"/>
      <c r="N257" s="519"/>
      <c r="O257" s="519"/>
      <c r="P257" s="519"/>
      <c r="Q257" s="519"/>
      <c r="R257" s="519"/>
      <c r="S257" s="519"/>
      <c r="T257" s="519"/>
      <c r="U257" s="519"/>
      <c r="V257" s="519"/>
      <c r="W257" s="519"/>
      <c r="X257" s="519"/>
      <c r="Y257" s="519"/>
    </row>
    <row r="258" spans="1:25" ht="15.5" x14ac:dyDescent="0.35">
      <c r="A258" s="519"/>
      <c r="B258" s="522"/>
      <c r="C258" s="519"/>
      <c r="D258" s="519"/>
      <c r="E258" s="519"/>
      <c r="F258" s="520"/>
      <c r="G258" s="519"/>
      <c r="H258" s="519"/>
      <c r="I258" s="519"/>
      <c r="J258" s="519"/>
      <c r="K258" s="519"/>
      <c r="L258" s="519"/>
      <c r="M258" s="519"/>
      <c r="N258" s="519"/>
      <c r="O258" s="519"/>
      <c r="P258" s="519"/>
      <c r="Q258" s="519"/>
      <c r="R258" s="519"/>
      <c r="S258" s="519"/>
      <c r="T258" s="519"/>
      <c r="U258" s="519"/>
      <c r="V258" s="519"/>
      <c r="W258" s="519"/>
      <c r="X258" s="519"/>
      <c r="Y258" s="519"/>
    </row>
    <row r="259" spans="1:25" ht="15.5" x14ac:dyDescent="0.35">
      <c r="A259" s="519"/>
      <c r="B259" s="522"/>
      <c r="C259" s="519"/>
      <c r="D259" s="519"/>
      <c r="E259" s="519"/>
      <c r="F259" s="520"/>
      <c r="G259" s="519"/>
      <c r="H259" s="519"/>
      <c r="I259" s="519"/>
      <c r="J259" s="519"/>
      <c r="K259" s="519"/>
      <c r="L259" s="519"/>
      <c r="M259" s="519"/>
      <c r="N259" s="519"/>
      <c r="O259" s="519"/>
      <c r="P259" s="519"/>
      <c r="Q259" s="519"/>
      <c r="R259" s="519"/>
      <c r="S259" s="519"/>
      <c r="T259" s="519"/>
      <c r="U259" s="519"/>
      <c r="V259" s="519"/>
      <c r="W259" s="519"/>
      <c r="X259" s="519"/>
      <c r="Y259" s="519"/>
    </row>
    <row r="260" spans="1:25" ht="15.5" x14ac:dyDescent="0.35">
      <c r="A260" s="519"/>
      <c r="B260" s="522"/>
      <c r="C260" s="519"/>
      <c r="D260" s="519"/>
      <c r="E260" s="519"/>
      <c r="F260" s="520"/>
      <c r="G260" s="519"/>
      <c r="H260" s="519"/>
      <c r="I260" s="519"/>
      <c r="J260" s="519"/>
      <c r="K260" s="519"/>
      <c r="L260" s="519"/>
      <c r="M260" s="519"/>
      <c r="N260" s="519"/>
      <c r="O260" s="519"/>
      <c r="P260" s="519"/>
      <c r="Q260" s="519"/>
      <c r="R260" s="519"/>
      <c r="S260" s="519"/>
      <c r="T260" s="519"/>
      <c r="U260" s="519"/>
      <c r="V260" s="519"/>
      <c r="W260" s="519"/>
      <c r="X260" s="519"/>
      <c r="Y260" s="519"/>
    </row>
    <row r="261" spans="1:25" ht="15.5" x14ac:dyDescent="0.35">
      <c r="A261" s="519"/>
      <c r="B261" s="522"/>
      <c r="C261" s="519"/>
      <c r="D261" s="519"/>
      <c r="E261" s="519"/>
      <c r="F261" s="520"/>
      <c r="G261" s="519"/>
      <c r="H261" s="519"/>
      <c r="I261" s="519"/>
      <c r="J261" s="519"/>
      <c r="K261" s="519"/>
      <c r="L261" s="519"/>
      <c r="M261" s="519"/>
      <c r="N261" s="519"/>
      <c r="O261" s="519"/>
      <c r="P261" s="519"/>
      <c r="Q261" s="519"/>
      <c r="R261" s="519"/>
      <c r="S261" s="519"/>
      <c r="T261" s="519"/>
      <c r="U261" s="519"/>
      <c r="V261" s="519"/>
      <c r="W261" s="519"/>
      <c r="X261" s="519"/>
      <c r="Y261" s="519"/>
    </row>
    <row r="262" spans="1:25" ht="15.5" x14ac:dyDescent="0.35">
      <c r="A262" s="519"/>
      <c r="B262" s="522"/>
      <c r="C262" s="519"/>
      <c r="D262" s="519"/>
      <c r="E262" s="519"/>
      <c r="F262" s="520"/>
      <c r="G262" s="519"/>
      <c r="H262" s="519"/>
      <c r="I262" s="519"/>
      <c r="J262" s="519"/>
      <c r="K262" s="519"/>
      <c r="L262" s="519"/>
      <c r="M262" s="519"/>
      <c r="N262" s="519"/>
      <c r="O262" s="519"/>
      <c r="P262" s="519"/>
      <c r="Q262" s="519"/>
      <c r="R262" s="519"/>
      <c r="S262" s="519"/>
      <c r="T262" s="519"/>
      <c r="U262" s="519"/>
      <c r="V262" s="519"/>
      <c r="W262" s="519"/>
      <c r="X262" s="519"/>
      <c r="Y262" s="519"/>
    </row>
    <row r="263" spans="1:25" ht="15.5" x14ac:dyDescent="0.35">
      <c r="A263" s="519"/>
      <c r="B263" s="522"/>
      <c r="C263" s="519"/>
      <c r="D263" s="519"/>
      <c r="E263" s="519"/>
      <c r="F263" s="520"/>
      <c r="G263" s="519"/>
      <c r="H263" s="519"/>
      <c r="I263" s="519"/>
      <c r="J263" s="519"/>
      <c r="K263" s="519"/>
      <c r="L263" s="519"/>
      <c r="M263" s="519"/>
      <c r="N263" s="519"/>
      <c r="O263" s="519"/>
      <c r="P263" s="519"/>
      <c r="Q263" s="519"/>
      <c r="R263" s="519"/>
      <c r="S263" s="519"/>
      <c r="T263" s="519"/>
      <c r="U263" s="519"/>
      <c r="V263" s="519"/>
      <c r="W263" s="519"/>
      <c r="X263" s="519"/>
      <c r="Y263" s="519"/>
    </row>
    <row r="264" spans="1:25" ht="15.5" x14ac:dyDescent="0.35">
      <c r="A264" s="519"/>
      <c r="B264" s="522"/>
      <c r="C264" s="519"/>
      <c r="D264" s="519"/>
      <c r="E264" s="519"/>
      <c r="F264" s="520"/>
      <c r="G264" s="519"/>
      <c r="H264" s="519"/>
      <c r="I264" s="519"/>
      <c r="J264" s="519"/>
      <c r="K264" s="519"/>
      <c r="L264" s="519"/>
      <c r="M264" s="519"/>
      <c r="N264" s="519"/>
      <c r="O264" s="519"/>
      <c r="P264" s="519"/>
      <c r="Q264" s="519"/>
      <c r="R264" s="519"/>
      <c r="S264" s="519"/>
      <c r="T264" s="519"/>
      <c r="U264" s="519"/>
      <c r="V264" s="519"/>
      <c r="W264" s="519"/>
      <c r="X264" s="519"/>
      <c r="Y264" s="519"/>
    </row>
    <row r="265" spans="1:25" ht="15.5" x14ac:dyDescent="0.35">
      <c r="A265" s="519"/>
      <c r="B265" s="522"/>
      <c r="C265" s="519"/>
      <c r="D265" s="519"/>
      <c r="E265" s="519"/>
      <c r="F265" s="520"/>
      <c r="G265" s="519"/>
      <c r="H265" s="519"/>
      <c r="I265" s="519"/>
      <c r="J265" s="519"/>
      <c r="K265" s="519"/>
      <c r="L265" s="519"/>
      <c r="M265" s="519"/>
      <c r="N265" s="519"/>
      <c r="O265" s="519"/>
      <c r="P265" s="519"/>
      <c r="Q265" s="519"/>
      <c r="R265" s="519"/>
      <c r="S265" s="519"/>
      <c r="T265" s="519"/>
      <c r="U265" s="519"/>
      <c r="V265" s="519"/>
      <c r="W265" s="519"/>
      <c r="X265" s="519"/>
      <c r="Y265" s="519"/>
    </row>
    <row r="266" spans="1:25" ht="15.5" x14ac:dyDescent="0.35">
      <c r="A266" s="519"/>
      <c r="B266" s="522"/>
      <c r="C266" s="519"/>
      <c r="D266" s="519"/>
      <c r="E266" s="519"/>
      <c r="F266" s="520"/>
      <c r="G266" s="519"/>
      <c r="H266" s="519"/>
      <c r="I266" s="519"/>
      <c r="J266" s="519"/>
      <c r="K266" s="519"/>
      <c r="L266" s="519"/>
      <c r="M266" s="519"/>
      <c r="N266" s="519"/>
      <c r="O266" s="519"/>
      <c r="P266" s="519"/>
      <c r="Q266" s="519"/>
      <c r="R266" s="519"/>
      <c r="S266" s="519"/>
      <c r="T266" s="519"/>
      <c r="U266" s="519"/>
      <c r="V266" s="519"/>
      <c r="W266" s="519"/>
      <c r="X266" s="519"/>
      <c r="Y266" s="519"/>
    </row>
    <row r="267" spans="1:25" ht="15.5" x14ac:dyDescent="0.35">
      <c r="A267" s="519"/>
      <c r="B267" s="522"/>
      <c r="C267" s="519"/>
      <c r="D267" s="519"/>
      <c r="E267" s="519"/>
      <c r="F267" s="520"/>
      <c r="G267" s="519"/>
      <c r="H267" s="519"/>
      <c r="I267" s="519"/>
      <c r="J267" s="519"/>
      <c r="K267" s="519"/>
      <c r="L267" s="519"/>
      <c r="M267" s="519"/>
      <c r="N267" s="519"/>
      <c r="O267" s="519"/>
      <c r="P267" s="519"/>
      <c r="Q267" s="519"/>
      <c r="R267" s="519"/>
      <c r="S267" s="519"/>
      <c r="T267" s="519"/>
      <c r="U267" s="519"/>
      <c r="V267" s="519"/>
      <c r="W267" s="519"/>
      <c r="X267" s="519"/>
      <c r="Y267" s="519"/>
    </row>
    <row r="268" spans="1:25" ht="15.5" x14ac:dyDescent="0.35">
      <c r="A268" s="519"/>
      <c r="B268" s="522"/>
      <c r="C268" s="519"/>
      <c r="D268" s="519"/>
      <c r="E268" s="519"/>
      <c r="F268" s="520"/>
      <c r="G268" s="519"/>
      <c r="H268" s="519"/>
      <c r="I268" s="519"/>
      <c r="J268" s="519"/>
      <c r="K268" s="519"/>
      <c r="L268" s="519"/>
      <c r="M268" s="519"/>
      <c r="N268" s="519"/>
      <c r="O268" s="519"/>
      <c r="P268" s="519"/>
      <c r="Q268" s="519"/>
      <c r="R268" s="519"/>
      <c r="S268" s="519"/>
      <c r="T268" s="519"/>
      <c r="U268" s="519"/>
      <c r="V268" s="519"/>
      <c r="W268" s="519"/>
      <c r="X268" s="519"/>
      <c r="Y268" s="519"/>
    </row>
    <row r="269" spans="1:25" ht="15.5" x14ac:dyDescent="0.35">
      <c r="A269" s="519"/>
      <c r="B269" s="522"/>
      <c r="C269" s="519"/>
      <c r="D269" s="519"/>
      <c r="E269" s="519"/>
      <c r="F269" s="520"/>
      <c r="G269" s="519"/>
      <c r="H269" s="519"/>
      <c r="I269" s="519"/>
      <c r="J269" s="519"/>
      <c r="K269" s="519"/>
      <c r="L269" s="519"/>
      <c r="M269" s="519"/>
      <c r="N269" s="519"/>
      <c r="O269" s="519"/>
      <c r="P269" s="519"/>
      <c r="Q269" s="519"/>
      <c r="R269" s="519"/>
      <c r="S269" s="519"/>
      <c r="T269" s="519"/>
      <c r="U269" s="519"/>
      <c r="V269" s="519"/>
      <c r="W269" s="519"/>
      <c r="X269" s="519"/>
      <c r="Y269" s="519"/>
    </row>
    <row r="270" spans="1:25" ht="15.5" x14ac:dyDescent="0.35">
      <c r="A270" s="519"/>
      <c r="B270" s="522"/>
      <c r="C270" s="519"/>
      <c r="D270" s="519"/>
      <c r="E270" s="519"/>
      <c r="F270" s="520"/>
      <c r="G270" s="519"/>
      <c r="H270" s="519"/>
      <c r="I270" s="519"/>
      <c r="J270" s="519"/>
      <c r="K270" s="519"/>
      <c r="L270" s="519"/>
      <c r="M270" s="519"/>
      <c r="N270" s="519"/>
      <c r="O270" s="519"/>
      <c r="P270" s="519"/>
      <c r="Q270" s="519"/>
      <c r="R270" s="519"/>
      <c r="S270" s="519"/>
      <c r="T270" s="519"/>
      <c r="U270" s="519"/>
      <c r="V270" s="519"/>
      <c r="W270" s="519"/>
      <c r="X270" s="519"/>
      <c r="Y270" s="519"/>
    </row>
    <row r="271" spans="1:25" ht="15.5" x14ac:dyDescent="0.35">
      <c r="A271" s="519"/>
      <c r="B271" s="522"/>
      <c r="C271" s="519"/>
      <c r="D271" s="519"/>
      <c r="E271" s="519"/>
      <c r="F271" s="520"/>
      <c r="G271" s="519"/>
      <c r="H271" s="519"/>
      <c r="I271" s="519"/>
      <c r="J271" s="519"/>
      <c r="K271" s="519"/>
      <c r="L271" s="519"/>
      <c r="M271" s="519"/>
      <c r="N271" s="519"/>
      <c r="O271" s="519"/>
      <c r="P271" s="519"/>
      <c r="Q271" s="519"/>
      <c r="R271" s="519"/>
      <c r="S271" s="519"/>
      <c r="T271" s="519"/>
      <c r="U271" s="519"/>
      <c r="V271" s="519"/>
      <c r="W271" s="519"/>
      <c r="X271" s="519"/>
      <c r="Y271" s="519"/>
    </row>
    <row r="272" spans="1:25" ht="15.5" x14ac:dyDescent="0.35">
      <c r="A272" s="519"/>
      <c r="B272" s="522"/>
      <c r="C272" s="519"/>
      <c r="D272" s="519"/>
      <c r="E272" s="519"/>
      <c r="F272" s="520"/>
      <c r="G272" s="519"/>
      <c r="H272" s="519"/>
      <c r="I272" s="519"/>
      <c r="J272" s="519"/>
      <c r="K272" s="519"/>
      <c r="L272" s="519"/>
      <c r="M272" s="519"/>
      <c r="N272" s="519"/>
      <c r="O272" s="519"/>
      <c r="P272" s="519"/>
      <c r="Q272" s="519"/>
      <c r="R272" s="519"/>
      <c r="S272" s="519"/>
      <c r="T272" s="519"/>
      <c r="U272" s="519"/>
      <c r="V272" s="519"/>
      <c r="W272" s="519"/>
      <c r="X272" s="519"/>
      <c r="Y272" s="519"/>
    </row>
    <row r="273" spans="1:25" ht="15.5" x14ac:dyDescent="0.35">
      <c r="A273" s="519"/>
      <c r="B273" s="522"/>
      <c r="C273" s="519"/>
      <c r="D273" s="519"/>
      <c r="E273" s="519"/>
      <c r="F273" s="520"/>
      <c r="G273" s="519"/>
      <c r="H273" s="519"/>
      <c r="I273" s="519"/>
      <c r="J273" s="519"/>
      <c r="K273" s="519"/>
      <c r="L273" s="519"/>
      <c r="M273" s="519"/>
      <c r="N273" s="519"/>
      <c r="O273" s="519"/>
      <c r="P273" s="519"/>
      <c r="Q273" s="519"/>
      <c r="R273" s="519"/>
      <c r="S273" s="519"/>
      <c r="T273" s="519"/>
      <c r="U273" s="519"/>
      <c r="V273" s="519"/>
      <c r="W273" s="519"/>
      <c r="X273" s="519"/>
      <c r="Y273" s="519"/>
    </row>
    <row r="274" spans="1:25" ht="15.5" x14ac:dyDescent="0.35">
      <c r="A274" s="519"/>
      <c r="B274" s="522"/>
      <c r="C274" s="519"/>
      <c r="D274" s="519"/>
      <c r="E274" s="519"/>
      <c r="F274" s="520"/>
      <c r="G274" s="519"/>
      <c r="H274" s="519"/>
      <c r="I274" s="519"/>
      <c r="J274" s="519"/>
      <c r="K274" s="519"/>
      <c r="L274" s="519"/>
      <c r="M274" s="519"/>
      <c r="N274" s="519"/>
      <c r="O274" s="519"/>
      <c r="P274" s="519"/>
      <c r="Q274" s="519"/>
      <c r="R274" s="519"/>
      <c r="S274" s="519"/>
      <c r="T274" s="519"/>
      <c r="U274" s="519"/>
      <c r="V274" s="519"/>
      <c r="W274" s="519"/>
      <c r="X274" s="519"/>
      <c r="Y274" s="519"/>
    </row>
    <row r="275" spans="1:25" ht="15.5" x14ac:dyDescent="0.35">
      <c r="A275" s="519"/>
      <c r="B275" s="522"/>
      <c r="C275" s="519"/>
      <c r="D275" s="519"/>
      <c r="E275" s="519"/>
      <c r="F275" s="520"/>
      <c r="G275" s="519"/>
      <c r="H275" s="519"/>
      <c r="I275" s="519"/>
      <c r="J275" s="519"/>
      <c r="K275" s="519"/>
      <c r="L275" s="519"/>
      <c r="M275" s="519"/>
      <c r="N275" s="519"/>
      <c r="O275" s="519"/>
      <c r="P275" s="519"/>
      <c r="Q275" s="519"/>
      <c r="R275" s="519"/>
      <c r="S275" s="519"/>
      <c r="T275" s="519"/>
      <c r="U275" s="519"/>
      <c r="V275" s="519"/>
      <c r="W275" s="519"/>
      <c r="X275" s="519"/>
      <c r="Y275" s="519"/>
    </row>
    <row r="276" spans="1:25" ht="15.5" x14ac:dyDescent="0.35">
      <c r="A276" s="519"/>
      <c r="B276" s="522"/>
      <c r="C276" s="519"/>
      <c r="D276" s="519"/>
      <c r="E276" s="519"/>
      <c r="F276" s="520"/>
      <c r="G276" s="519"/>
      <c r="H276" s="519"/>
      <c r="I276" s="519"/>
      <c r="J276" s="519"/>
      <c r="K276" s="519"/>
      <c r="L276" s="519"/>
      <c r="M276" s="519"/>
      <c r="N276" s="519"/>
      <c r="O276" s="519"/>
      <c r="P276" s="519"/>
      <c r="Q276" s="519"/>
      <c r="R276" s="519"/>
      <c r="S276" s="519"/>
      <c r="T276" s="519"/>
      <c r="U276" s="519"/>
      <c r="V276" s="519"/>
      <c r="W276" s="519"/>
      <c r="X276" s="519"/>
      <c r="Y276" s="519"/>
    </row>
    <row r="277" spans="1:25" ht="15.5" x14ac:dyDescent="0.35">
      <c r="A277" s="519"/>
      <c r="B277" s="522"/>
      <c r="C277" s="519"/>
      <c r="D277" s="519"/>
      <c r="E277" s="519"/>
      <c r="F277" s="520"/>
      <c r="G277" s="519"/>
      <c r="H277" s="519"/>
      <c r="I277" s="519"/>
      <c r="J277" s="519"/>
      <c r="K277" s="519"/>
      <c r="L277" s="519"/>
      <c r="M277" s="519"/>
      <c r="N277" s="519"/>
      <c r="O277" s="519"/>
      <c r="P277" s="519"/>
      <c r="Q277" s="519"/>
      <c r="R277" s="519"/>
      <c r="S277" s="519"/>
      <c r="T277" s="519"/>
      <c r="U277" s="519"/>
      <c r="V277" s="519"/>
      <c r="W277" s="519"/>
      <c r="X277" s="519"/>
      <c r="Y277" s="519"/>
    </row>
    <row r="278" spans="1:25" ht="15.5" x14ac:dyDescent="0.35">
      <c r="A278" s="519"/>
      <c r="B278" s="522"/>
      <c r="C278" s="519"/>
      <c r="D278" s="519"/>
      <c r="E278" s="519"/>
      <c r="F278" s="520"/>
      <c r="G278" s="519"/>
      <c r="H278" s="519"/>
      <c r="I278" s="519"/>
      <c r="J278" s="519"/>
      <c r="K278" s="519"/>
      <c r="L278" s="519"/>
      <c r="M278" s="519"/>
      <c r="N278" s="519"/>
      <c r="O278" s="519"/>
      <c r="P278" s="519"/>
      <c r="Q278" s="519"/>
      <c r="R278" s="519"/>
      <c r="S278" s="519"/>
      <c r="T278" s="519"/>
      <c r="U278" s="519"/>
      <c r="V278" s="519"/>
      <c r="W278" s="519"/>
      <c r="X278" s="519"/>
      <c r="Y278" s="519"/>
    </row>
    <row r="279" spans="1:25" ht="15.5" x14ac:dyDescent="0.35">
      <c r="A279" s="519"/>
      <c r="B279" s="522"/>
      <c r="C279" s="519"/>
      <c r="D279" s="519"/>
      <c r="E279" s="519"/>
      <c r="F279" s="520"/>
      <c r="G279" s="519"/>
      <c r="H279" s="519"/>
      <c r="I279" s="519"/>
      <c r="J279" s="519"/>
      <c r="K279" s="519"/>
      <c r="L279" s="519"/>
      <c r="M279" s="519"/>
      <c r="N279" s="519"/>
      <c r="O279" s="519"/>
      <c r="P279" s="519"/>
      <c r="Q279" s="519"/>
      <c r="R279" s="519"/>
      <c r="S279" s="519"/>
      <c r="T279" s="519"/>
      <c r="U279" s="519"/>
      <c r="V279" s="519"/>
      <c r="W279" s="519"/>
      <c r="X279" s="519"/>
      <c r="Y279" s="519"/>
    </row>
    <row r="280" spans="1:25" ht="15.5" x14ac:dyDescent="0.35">
      <c r="A280" s="519"/>
      <c r="B280" s="522"/>
      <c r="C280" s="519"/>
      <c r="D280" s="519"/>
      <c r="E280" s="519"/>
      <c r="F280" s="520"/>
      <c r="G280" s="519"/>
      <c r="H280" s="519"/>
      <c r="I280" s="519"/>
      <c r="J280" s="519"/>
      <c r="K280" s="519"/>
      <c r="L280" s="519"/>
      <c r="M280" s="519"/>
      <c r="N280" s="519"/>
      <c r="O280" s="519"/>
      <c r="P280" s="519"/>
      <c r="Q280" s="519"/>
      <c r="R280" s="519"/>
      <c r="S280" s="519"/>
      <c r="T280" s="519"/>
      <c r="U280" s="519"/>
      <c r="V280" s="519"/>
      <c r="W280" s="519"/>
      <c r="X280" s="519"/>
      <c r="Y280" s="519"/>
    </row>
    <row r="281" spans="1:25" ht="15.5" x14ac:dyDescent="0.35">
      <c r="A281" s="519"/>
      <c r="B281" s="522"/>
      <c r="C281" s="519"/>
      <c r="D281" s="519"/>
      <c r="E281" s="519"/>
      <c r="F281" s="520"/>
      <c r="G281" s="519"/>
      <c r="H281" s="519"/>
      <c r="I281" s="519"/>
      <c r="J281" s="519"/>
      <c r="K281" s="519"/>
      <c r="L281" s="519"/>
      <c r="M281" s="519"/>
      <c r="N281" s="519"/>
      <c r="O281" s="519"/>
      <c r="P281" s="519"/>
      <c r="Q281" s="519"/>
      <c r="R281" s="519"/>
      <c r="S281" s="519"/>
      <c r="T281" s="519"/>
      <c r="U281" s="519"/>
      <c r="V281" s="519"/>
      <c r="W281" s="519"/>
      <c r="X281" s="519"/>
      <c r="Y281" s="519"/>
    </row>
    <row r="282" spans="1:25" ht="15.5" x14ac:dyDescent="0.35">
      <c r="A282" s="519"/>
      <c r="B282" s="522"/>
      <c r="C282" s="519"/>
      <c r="D282" s="519"/>
      <c r="E282" s="519"/>
      <c r="F282" s="520"/>
      <c r="G282" s="519"/>
      <c r="H282" s="519"/>
      <c r="I282" s="519"/>
      <c r="J282" s="519"/>
      <c r="K282" s="519"/>
      <c r="L282" s="519"/>
      <c r="M282" s="519"/>
      <c r="N282" s="519"/>
      <c r="O282" s="519"/>
      <c r="P282" s="519"/>
      <c r="Q282" s="519"/>
      <c r="R282" s="519"/>
      <c r="S282" s="519"/>
      <c r="T282" s="519"/>
      <c r="U282" s="519"/>
      <c r="V282" s="519"/>
      <c r="W282" s="519"/>
      <c r="X282" s="519"/>
      <c r="Y282" s="519"/>
    </row>
    <row r="283" spans="1:25" ht="15.5" x14ac:dyDescent="0.35">
      <c r="A283" s="519"/>
      <c r="B283" s="522"/>
      <c r="C283" s="519"/>
      <c r="D283" s="519"/>
      <c r="E283" s="519"/>
      <c r="F283" s="520"/>
      <c r="G283" s="519"/>
      <c r="H283" s="519"/>
      <c r="I283" s="519"/>
      <c r="J283" s="519"/>
      <c r="K283" s="519"/>
      <c r="L283" s="519"/>
      <c r="M283" s="519"/>
      <c r="N283" s="519"/>
      <c r="O283" s="519"/>
      <c r="P283" s="519"/>
      <c r="Q283" s="519"/>
      <c r="R283" s="519"/>
      <c r="S283" s="519"/>
      <c r="T283" s="519"/>
      <c r="U283" s="519"/>
      <c r="V283" s="519"/>
      <c r="W283" s="519"/>
      <c r="X283" s="519"/>
      <c r="Y283" s="519"/>
    </row>
    <row r="284" spans="1:25" ht="15.5" x14ac:dyDescent="0.35">
      <c r="A284" s="519"/>
      <c r="B284" s="522"/>
      <c r="C284" s="519"/>
      <c r="D284" s="519"/>
      <c r="E284" s="519"/>
      <c r="F284" s="520"/>
      <c r="G284" s="519"/>
      <c r="H284" s="519"/>
      <c r="I284" s="519"/>
      <c r="J284" s="519"/>
      <c r="K284" s="519"/>
      <c r="L284" s="519"/>
      <c r="M284" s="519"/>
      <c r="N284" s="519"/>
      <c r="O284" s="519"/>
      <c r="P284" s="519"/>
      <c r="Q284" s="519"/>
      <c r="R284" s="519"/>
      <c r="S284" s="519"/>
      <c r="T284" s="519"/>
      <c r="U284" s="519"/>
      <c r="V284" s="519"/>
      <c r="W284" s="519"/>
      <c r="X284" s="519"/>
      <c r="Y284" s="519"/>
    </row>
    <row r="285" spans="1:25" ht="15.5" x14ac:dyDescent="0.35">
      <c r="A285" s="519"/>
      <c r="B285" s="522"/>
      <c r="C285" s="519"/>
      <c r="D285" s="519"/>
      <c r="E285" s="519"/>
      <c r="F285" s="520"/>
      <c r="G285" s="519"/>
      <c r="H285" s="519"/>
      <c r="I285" s="519"/>
      <c r="J285" s="519"/>
      <c r="K285" s="519"/>
      <c r="L285" s="519"/>
      <c r="M285" s="519"/>
      <c r="N285" s="519"/>
      <c r="O285" s="519"/>
      <c r="P285" s="519"/>
      <c r="Q285" s="519"/>
      <c r="R285" s="519"/>
      <c r="S285" s="519"/>
      <c r="T285" s="519"/>
      <c r="U285" s="519"/>
      <c r="V285" s="519"/>
      <c r="W285" s="519"/>
      <c r="X285" s="519"/>
      <c r="Y285" s="519"/>
    </row>
    <row r="286" spans="1:25" ht="15.5" x14ac:dyDescent="0.35">
      <c r="A286" s="519"/>
      <c r="B286" s="522"/>
      <c r="C286" s="519"/>
      <c r="D286" s="519"/>
      <c r="E286" s="519"/>
      <c r="F286" s="520"/>
      <c r="G286" s="519"/>
      <c r="H286" s="519"/>
      <c r="I286" s="519"/>
      <c r="J286" s="519"/>
      <c r="K286" s="519"/>
      <c r="L286" s="519"/>
      <c r="M286" s="519"/>
      <c r="N286" s="519"/>
      <c r="O286" s="519"/>
      <c r="P286" s="519"/>
      <c r="Q286" s="519"/>
      <c r="R286" s="519"/>
      <c r="S286" s="519"/>
      <c r="T286" s="519"/>
      <c r="U286" s="519"/>
      <c r="V286" s="519"/>
      <c r="W286" s="519"/>
      <c r="X286" s="519"/>
      <c r="Y286" s="519"/>
    </row>
    <row r="287" spans="1:25" ht="15.5" x14ac:dyDescent="0.35">
      <c r="A287" s="519"/>
      <c r="B287" s="522"/>
      <c r="C287" s="519"/>
      <c r="D287" s="519"/>
      <c r="E287" s="519"/>
      <c r="F287" s="520"/>
      <c r="G287" s="519"/>
      <c r="H287" s="519"/>
      <c r="I287" s="519"/>
      <c r="J287" s="519"/>
      <c r="K287" s="519"/>
      <c r="L287" s="519"/>
      <c r="M287" s="519"/>
      <c r="N287" s="519"/>
      <c r="O287" s="519"/>
      <c r="P287" s="519"/>
      <c r="Q287" s="519"/>
      <c r="R287" s="519"/>
      <c r="S287" s="519"/>
      <c r="T287" s="519"/>
      <c r="U287" s="519"/>
      <c r="V287" s="519"/>
      <c r="W287" s="519"/>
      <c r="X287" s="519"/>
      <c r="Y287" s="519"/>
    </row>
    <row r="288" spans="1:25" ht="15.5" x14ac:dyDescent="0.35">
      <c r="A288" s="519"/>
      <c r="B288" s="522"/>
      <c r="C288" s="519"/>
      <c r="D288" s="519"/>
      <c r="E288" s="519"/>
      <c r="F288" s="520"/>
      <c r="G288" s="519"/>
      <c r="H288" s="519"/>
      <c r="I288" s="519"/>
      <c r="J288" s="519"/>
      <c r="K288" s="519"/>
      <c r="L288" s="519"/>
      <c r="M288" s="519"/>
      <c r="N288" s="519"/>
      <c r="O288" s="519"/>
      <c r="P288" s="519"/>
      <c r="Q288" s="519"/>
      <c r="R288" s="519"/>
      <c r="S288" s="519"/>
      <c r="T288" s="519"/>
      <c r="U288" s="519"/>
      <c r="V288" s="519"/>
      <c r="W288" s="519"/>
      <c r="X288" s="519"/>
      <c r="Y288" s="519"/>
    </row>
    <row r="289" spans="1:25" ht="15.5" x14ac:dyDescent="0.35">
      <c r="A289" s="519"/>
      <c r="B289" s="522"/>
      <c r="C289" s="519"/>
      <c r="D289" s="519"/>
      <c r="E289" s="519"/>
      <c r="F289" s="520"/>
      <c r="G289" s="519"/>
      <c r="H289" s="519"/>
      <c r="I289" s="519"/>
      <c r="J289" s="519"/>
      <c r="K289" s="519"/>
      <c r="L289" s="519"/>
      <c r="M289" s="519"/>
      <c r="N289" s="519"/>
      <c r="O289" s="519"/>
      <c r="P289" s="519"/>
      <c r="Q289" s="519"/>
      <c r="R289" s="519"/>
      <c r="S289" s="519"/>
      <c r="T289" s="519"/>
      <c r="U289" s="519"/>
      <c r="V289" s="519"/>
      <c r="W289" s="519"/>
      <c r="X289" s="519"/>
      <c r="Y289" s="519"/>
    </row>
    <row r="290" spans="1:25" ht="15.5" x14ac:dyDescent="0.35">
      <c r="A290" s="519"/>
      <c r="B290" s="522"/>
      <c r="C290" s="519"/>
      <c r="D290" s="519"/>
      <c r="E290" s="519"/>
      <c r="F290" s="520"/>
      <c r="G290" s="519"/>
      <c r="H290" s="519"/>
      <c r="I290" s="519"/>
      <c r="J290" s="519"/>
      <c r="K290" s="519"/>
      <c r="L290" s="519"/>
      <c r="M290" s="519"/>
      <c r="N290" s="519"/>
      <c r="O290" s="519"/>
      <c r="P290" s="519"/>
      <c r="Q290" s="519"/>
      <c r="R290" s="519"/>
      <c r="S290" s="519"/>
      <c r="T290" s="519"/>
      <c r="U290" s="519"/>
      <c r="V290" s="519"/>
      <c r="W290" s="519"/>
      <c r="X290" s="519"/>
      <c r="Y290" s="519"/>
    </row>
    <row r="291" spans="1:25" ht="15.5" x14ac:dyDescent="0.35">
      <c r="A291" s="519"/>
      <c r="B291" s="522"/>
      <c r="C291" s="519"/>
      <c r="D291" s="519"/>
      <c r="E291" s="519"/>
      <c r="F291" s="520"/>
      <c r="G291" s="519"/>
      <c r="H291" s="519"/>
      <c r="I291" s="519"/>
      <c r="J291" s="519"/>
      <c r="K291" s="519"/>
      <c r="L291" s="519"/>
      <c r="M291" s="519"/>
      <c r="N291" s="519"/>
      <c r="O291" s="519"/>
      <c r="P291" s="519"/>
      <c r="Q291" s="519"/>
      <c r="R291" s="519"/>
      <c r="S291" s="519"/>
      <c r="T291" s="519"/>
      <c r="U291" s="519"/>
      <c r="V291" s="519"/>
      <c r="W291" s="519"/>
      <c r="X291" s="519"/>
      <c r="Y291" s="519"/>
    </row>
    <row r="292" spans="1:25" ht="15.5" x14ac:dyDescent="0.35">
      <c r="A292" s="519"/>
      <c r="B292" s="522"/>
      <c r="C292" s="519"/>
      <c r="D292" s="519"/>
      <c r="E292" s="519"/>
      <c r="F292" s="520"/>
      <c r="G292" s="519"/>
      <c r="H292" s="519"/>
      <c r="I292" s="519"/>
      <c r="J292" s="519"/>
      <c r="K292" s="519"/>
      <c r="L292" s="519"/>
      <c r="M292" s="519"/>
      <c r="N292" s="519"/>
      <c r="O292" s="519"/>
      <c r="P292" s="519"/>
      <c r="Q292" s="519"/>
      <c r="R292" s="519"/>
      <c r="S292" s="519"/>
      <c r="T292" s="519"/>
      <c r="U292" s="519"/>
      <c r="V292" s="519"/>
      <c r="W292" s="519"/>
      <c r="X292" s="519"/>
      <c r="Y292" s="519"/>
    </row>
    <row r="293" spans="1:25" ht="15.5" x14ac:dyDescent="0.35">
      <c r="A293" s="519"/>
      <c r="B293" s="522"/>
      <c r="C293" s="519"/>
      <c r="D293" s="519"/>
      <c r="E293" s="519"/>
      <c r="F293" s="520"/>
      <c r="G293" s="519"/>
      <c r="H293" s="519"/>
      <c r="I293" s="519"/>
      <c r="J293" s="519"/>
      <c r="K293" s="519"/>
      <c r="L293" s="519"/>
      <c r="M293" s="519"/>
      <c r="N293" s="519"/>
      <c r="O293" s="519"/>
      <c r="P293" s="519"/>
      <c r="Q293" s="519"/>
      <c r="R293" s="519"/>
      <c r="S293" s="519"/>
      <c r="T293" s="519"/>
      <c r="U293" s="519"/>
      <c r="V293" s="519"/>
      <c r="W293" s="519"/>
      <c r="X293" s="519"/>
      <c r="Y293" s="519"/>
    </row>
    <row r="294" spans="1:25" ht="15.5" x14ac:dyDescent="0.35">
      <c r="A294" s="519"/>
      <c r="B294" s="522"/>
      <c r="C294" s="519"/>
      <c r="D294" s="519"/>
      <c r="E294" s="519"/>
      <c r="F294" s="520"/>
      <c r="G294" s="519"/>
      <c r="H294" s="519"/>
      <c r="I294" s="519"/>
      <c r="J294" s="519"/>
      <c r="K294" s="519"/>
      <c r="L294" s="519"/>
      <c r="M294" s="519"/>
      <c r="N294" s="519"/>
      <c r="O294" s="519"/>
      <c r="P294" s="519"/>
      <c r="Q294" s="519"/>
      <c r="R294" s="519"/>
      <c r="S294" s="519"/>
      <c r="T294" s="519"/>
      <c r="U294" s="519"/>
      <c r="V294" s="519"/>
      <c r="W294" s="519"/>
      <c r="X294" s="519"/>
      <c r="Y294" s="519"/>
    </row>
    <row r="295" spans="1:25" ht="15.5" x14ac:dyDescent="0.35">
      <c r="A295" s="519"/>
      <c r="B295" s="522"/>
      <c r="C295" s="519"/>
      <c r="D295" s="519"/>
      <c r="E295" s="519"/>
      <c r="F295" s="520"/>
      <c r="G295" s="519"/>
      <c r="H295" s="519"/>
      <c r="I295" s="519"/>
      <c r="J295" s="519"/>
      <c r="K295" s="519"/>
      <c r="L295" s="519"/>
      <c r="M295" s="519"/>
      <c r="N295" s="519"/>
      <c r="O295" s="519"/>
      <c r="P295" s="519"/>
      <c r="Q295" s="519"/>
      <c r="R295" s="519"/>
      <c r="S295" s="519"/>
      <c r="T295" s="519"/>
      <c r="U295" s="519"/>
      <c r="V295" s="519"/>
      <c r="W295" s="519"/>
      <c r="X295" s="519"/>
      <c r="Y295" s="519"/>
    </row>
    <row r="296" spans="1:25" ht="15.5" x14ac:dyDescent="0.35">
      <c r="A296" s="519"/>
      <c r="B296" s="522"/>
      <c r="C296" s="519"/>
      <c r="D296" s="519"/>
      <c r="E296" s="519"/>
      <c r="F296" s="520"/>
      <c r="G296" s="519"/>
      <c r="H296" s="519"/>
      <c r="I296" s="519"/>
      <c r="J296" s="519"/>
      <c r="K296" s="519"/>
      <c r="L296" s="519"/>
      <c r="M296" s="519"/>
      <c r="N296" s="519"/>
      <c r="O296" s="519"/>
      <c r="P296" s="519"/>
      <c r="Q296" s="519"/>
      <c r="R296" s="519"/>
      <c r="S296" s="519"/>
      <c r="T296" s="519"/>
      <c r="U296" s="519"/>
      <c r="V296" s="519"/>
      <c r="W296" s="519"/>
      <c r="X296" s="519"/>
      <c r="Y296" s="519"/>
    </row>
    <row r="297" spans="1:25" ht="15.5" x14ac:dyDescent="0.35">
      <c r="A297" s="519"/>
      <c r="B297" s="522"/>
      <c r="C297" s="519"/>
      <c r="D297" s="519"/>
      <c r="E297" s="519"/>
      <c r="F297" s="520"/>
      <c r="G297" s="519"/>
      <c r="H297" s="519"/>
      <c r="I297" s="519"/>
      <c r="J297" s="519"/>
      <c r="K297" s="519"/>
      <c r="L297" s="519"/>
      <c r="M297" s="519"/>
      <c r="N297" s="519"/>
      <c r="O297" s="519"/>
      <c r="P297" s="519"/>
      <c r="Q297" s="519"/>
      <c r="R297" s="519"/>
      <c r="S297" s="519"/>
      <c r="T297" s="519"/>
      <c r="U297" s="519"/>
      <c r="V297" s="519"/>
      <c r="W297" s="519"/>
      <c r="X297" s="519"/>
      <c r="Y297" s="519"/>
    </row>
    <row r="298" spans="1:25" ht="15.5" x14ac:dyDescent="0.35">
      <c r="A298" s="519"/>
      <c r="B298" s="522"/>
      <c r="C298" s="519"/>
      <c r="D298" s="519"/>
      <c r="E298" s="519"/>
      <c r="F298" s="520"/>
      <c r="G298" s="519"/>
      <c r="H298" s="519"/>
      <c r="I298" s="519"/>
      <c r="J298" s="519"/>
      <c r="K298" s="519"/>
      <c r="L298" s="519"/>
      <c r="M298" s="519"/>
      <c r="N298" s="519"/>
      <c r="O298" s="519"/>
      <c r="P298" s="519"/>
      <c r="Q298" s="519"/>
      <c r="R298" s="519"/>
      <c r="S298" s="519"/>
      <c r="T298" s="519"/>
      <c r="U298" s="519"/>
      <c r="V298" s="519"/>
      <c r="W298" s="519"/>
      <c r="X298" s="519"/>
      <c r="Y298" s="519"/>
    </row>
    <row r="299" spans="1:25" ht="15.5" x14ac:dyDescent="0.35">
      <c r="A299" s="519"/>
      <c r="B299" s="522"/>
      <c r="C299" s="519"/>
      <c r="D299" s="519"/>
      <c r="E299" s="519"/>
      <c r="F299" s="520"/>
      <c r="G299" s="519"/>
      <c r="H299" s="519"/>
      <c r="I299" s="519"/>
      <c r="J299" s="519"/>
      <c r="K299" s="519"/>
      <c r="L299" s="519"/>
      <c r="M299" s="519"/>
      <c r="N299" s="519"/>
      <c r="O299" s="519"/>
      <c r="P299" s="519"/>
      <c r="Q299" s="519"/>
      <c r="R299" s="519"/>
      <c r="S299" s="519"/>
      <c r="T299" s="519"/>
      <c r="U299" s="519"/>
      <c r="V299" s="519"/>
      <c r="W299" s="519"/>
      <c r="X299" s="519"/>
      <c r="Y299" s="519"/>
    </row>
    <row r="300" spans="1:25" ht="15.5" x14ac:dyDescent="0.35">
      <c r="A300" s="519"/>
      <c r="B300" s="522"/>
      <c r="C300" s="519"/>
      <c r="D300" s="519"/>
      <c r="E300" s="519"/>
      <c r="F300" s="520"/>
      <c r="G300" s="519"/>
      <c r="H300" s="519"/>
      <c r="I300" s="519"/>
      <c r="J300" s="519"/>
      <c r="K300" s="519"/>
      <c r="L300" s="519"/>
      <c r="M300" s="519"/>
      <c r="N300" s="519"/>
      <c r="O300" s="519"/>
      <c r="P300" s="519"/>
      <c r="Q300" s="519"/>
      <c r="R300" s="519"/>
      <c r="S300" s="519"/>
      <c r="T300" s="519"/>
      <c r="U300" s="519"/>
      <c r="V300" s="519"/>
      <c r="W300" s="519"/>
      <c r="X300" s="519"/>
      <c r="Y300" s="519"/>
    </row>
    <row r="301" spans="1:25" ht="15.5" x14ac:dyDescent="0.35">
      <c r="A301" s="519"/>
      <c r="B301" s="522"/>
      <c r="C301" s="519"/>
      <c r="D301" s="519"/>
      <c r="E301" s="519"/>
      <c r="F301" s="520"/>
      <c r="G301" s="519"/>
      <c r="H301" s="519"/>
      <c r="I301" s="519"/>
      <c r="J301" s="519"/>
      <c r="K301" s="519"/>
      <c r="L301" s="519"/>
      <c r="M301" s="519"/>
      <c r="N301" s="519"/>
      <c r="O301" s="519"/>
      <c r="P301" s="519"/>
      <c r="Q301" s="519"/>
      <c r="R301" s="519"/>
      <c r="S301" s="519"/>
      <c r="T301" s="519"/>
      <c r="U301" s="519"/>
      <c r="V301" s="519"/>
      <c r="W301" s="519"/>
      <c r="X301" s="519"/>
      <c r="Y301" s="519"/>
    </row>
    <row r="302" spans="1:25" ht="15.5" x14ac:dyDescent="0.35">
      <c r="A302" s="519"/>
      <c r="B302" s="522"/>
      <c r="C302" s="519"/>
      <c r="D302" s="519"/>
      <c r="E302" s="519"/>
      <c r="F302" s="520"/>
      <c r="G302" s="519"/>
      <c r="H302" s="519"/>
      <c r="I302" s="519"/>
      <c r="J302" s="519"/>
      <c r="K302" s="519"/>
      <c r="L302" s="519"/>
      <c r="M302" s="519"/>
      <c r="N302" s="519"/>
      <c r="O302" s="519"/>
      <c r="P302" s="519"/>
      <c r="Q302" s="519"/>
      <c r="R302" s="519"/>
      <c r="S302" s="519"/>
      <c r="T302" s="519"/>
      <c r="U302" s="519"/>
      <c r="V302" s="519"/>
      <c r="W302" s="519"/>
      <c r="X302" s="519"/>
      <c r="Y302" s="519"/>
    </row>
    <row r="303" spans="1:25" ht="15.5" x14ac:dyDescent="0.35">
      <c r="A303" s="519"/>
      <c r="B303" s="522"/>
      <c r="C303" s="519"/>
      <c r="D303" s="519"/>
      <c r="E303" s="519"/>
      <c r="F303" s="520"/>
      <c r="G303" s="519"/>
      <c r="H303" s="519"/>
      <c r="I303" s="519"/>
      <c r="J303" s="519"/>
      <c r="K303" s="519"/>
      <c r="L303" s="519"/>
      <c r="M303" s="519"/>
      <c r="N303" s="519"/>
      <c r="O303" s="519"/>
      <c r="P303" s="519"/>
      <c r="Q303" s="519"/>
      <c r="R303" s="519"/>
      <c r="S303" s="519"/>
      <c r="T303" s="519"/>
      <c r="U303" s="519"/>
      <c r="V303" s="519"/>
      <c r="W303" s="519"/>
      <c r="X303" s="519"/>
      <c r="Y303" s="519"/>
    </row>
    <row r="304" spans="1:25" ht="15.5" x14ac:dyDescent="0.35">
      <c r="A304" s="519"/>
      <c r="B304" s="522"/>
      <c r="C304" s="519"/>
      <c r="D304" s="519"/>
      <c r="E304" s="519"/>
      <c r="F304" s="520"/>
      <c r="G304" s="519"/>
      <c r="H304" s="519"/>
      <c r="I304" s="519"/>
      <c r="J304" s="519"/>
      <c r="K304" s="519"/>
      <c r="L304" s="519"/>
      <c r="M304" s="519"/>
      <c r="N304" s="519"/>
      <c r="O304" s="519"/>
      <c r="P304" s="519"/>
      <c r="Q304" s="519"/>
      <c r="R304" s="519"/>
      <c r="S304" s="519"/>
      <c r="T304" s="519"/>
      <c r="U304" s="519"/>
      <c r="V304" s="519"/>
      <c r="W304" s="519"/>
      <c r="X304" s="519"/>
      <c r="Y304" s="519"/>
    </row>
    <row r="305" spans="1:25" ht="15.5" x14ac:dyDescent="0.35">
      <c r="A305" s="519"/>
      <c r="B305" s="522"/>
      <c r="C305" s="519"/>
      <c r="D305" s="519"/>
      <c r="E305" s="519"/>
      <c r="F305" s="520"/>
      <c r="G305" s="519"/>
      <c r="H305" s="519"/>
      <c r="I305" s="519"/>
      <c r="J305" s="519"/>
      <c r="K305" s="519"/>
      <c r="L305" s="519"/>
      <c r="M305" s="519"/>
      <c r="N305" s="519"/>
      <c r="O305" s="519"/>
      <c r="P305" s="519"/>
      <c r="Q305" s="519"/>
      <c r="R305" s="519"/>
      <c r="S305" s="519"/>
      <c r="T305" s="519"/>
      <c r="U305" s="519"/>
      <c r="V305" s="519"/>
      <c r="W305" s="519"/>
      <c r="X305" s="519"/>
      <c r="Y305" s="519"/>
    </row>
    <row r="306" spans="1:25" ht="15.5" x14ac:dyDescent="0.35">
      <c r="A306" s="519"/>
      <c r="B306" s="522"/>
      <c r="C306" s="519"/>
      <c r="D306" s="519"/>
      <c r="E306" s="519"/>
      <c r="F306" s="520"/>
      <c r="G306" s="519"/>
      <c r="H306" s="519"/>
      <c r="I306" s="519"/>
      <c r="J306" s="519"/>
      <c r="K306" s="519"/>
      <c r="L306" s="519"/>
      <c r="M306" s="519"/>
      <c r="N306" s="519"/>
      <c r="O306" s="519"/>
      <c r="P306" s="519"/>
      <c r="Q306" s="519"/>
      <c r="R306" s="519"/>
      <c r="S306" s="519"/>
      <c r="T306" s="519"/>
      <c r="U306" s="519"/>
      <c r="V306" s="519"/>
      <c r="W306" s="519"/>
      <c r="X306" s="519"/>
      <c r="Y306" s="519"/>
    </row>
    <row r="307" spans="1:25" ht="15.5" x14ac:dyDescent="0.35">
      <c r="A307" s="519"/>
      <c r="B307" s="522"/>
      <c r="C307" s="519"/>
      <c r="D307" s="519"/>
      <c r="E307" s="519"/>
      <c r="F307" s="520"/>
      <c r="G307" s="519"/>
      <c r="H307" s="519"/>
      <c r="I307" s="519"/>
      <c r="J307" s="519"/>
      <c r="K307" s="519"/>
      <c r="L307" s="519"/>
      <c r="M307" s="519"/>
      <c r="N307" s="519"/>
      <c r="O307" s="519"/>
      <c r="P307" s="519"/>
      <c r="Q307" s="519"/>
      <c r="R307" s="519"/>
      <c r="S307" s="519"/>
      <c r="T307" s="519"/>
      <c r="U307" s="519"/>
      <c r="V307" s="519"/>
      <c r="W307" s="519"/>
      <c r="X307" s="519"/>
      <c r="Y307" s="519"/>
    </row>
    <row r="308" spans="1:25" ht="15.5" x14ac:dyDescent="0.35">
      <c r="A308" s="519"/>
      <c r="B308" s="522"/>
      <c r="C308" s="519"/>
      <c r="D308" s="519"/>
      <c r="E308" s="519"/>
      <c r="F308" s="520"/>
      <c r="G308" s="519"/>
      <c r="H308" s="519"/>
      <c r="I308" s="519"/>
      <c r="J308" s="519"/>
      <c r="K308" s="519"/>
      <c r="L308" s="519"/>
      <c r="M308" s="519"/>
      <c r="N308" s="519"/>
      <c r="O308" s="519"/>
      <c r="P308" s="519"/>
      <c r="Q308" s="519"/>
      <c r="R308" s="519"/>
      <c r="S308" s="519"/>
      <c r="T308" s="519"/>
      <c r="U308" s="519"/>
      <c r="V308" s="519"/>
      <c r="W308" s="519"/>
      <c r="X308" s="519"/>
      <c r="Y308" s="519"/>
    </row>
    <row r="309" spans="1:25" ht="15.5" x14ac:dyDescent="0.35">
      <c r="A309" s="519"/>
      <c r="B309" s="522"/>
      <c r="C309" s="519"/>
      <c r="D309" s="519"/>
      <c r="E309" s="519"/>
      <c r="F309" s="520"/>
      <c r="G309" s="519"/>
      <c r="H309" s="519"/>
      <c r="I309" s="519"/>
      <c r="J309" s="519"/>
      <c r="K309" s="519"/>
      <c r="L309" s="519"/>
      <c r="M309" s="519"/>
      <c r="N309" s="519"/>
      <c r="O309" s="519"/>
      <c r="P309" s="519"/>
      <c r="Q309" s="519"/>
      <c r="R309" s="519"/>
      <c r="S309" s="519"/>
      <c r="T309" s="519"/>
      <c r="U309" s="519"/>
      <c r="V309" s="519"/>
      <c r="W309" s="519"/>
      <c r="X309" s="519"/>
      <c r="Y309" s="519"/>
    </row>
    <row r="310" spans="1:25" ht="15.5" x14ac:dyDescent="0.35">
      <c r="A310" s="519"/>
      <c r="B310" s="522"/>
      <c r="C310" s="519"/>
      <c r="D310" s="519"/>
      <c r="E310" s="519"/>
      <c r="F310" s="520"/>
      <c r="G310" s="519"/>
      <c r="H310" s="519"/>
      <c r="I310" s="519"/>
      <c r="J310" s="519"/>
      <c r="K310" s="519"/>
      <c r="L310" s="519"/>
      <c r="M310" s="519"/>
      <c r="N310" s="519"/>
      <c r="O310" s="519"/>
      <c r="P310" s="519"/>
      <c r="Q310" s="519"/>
      <c r="R310" s="519"/>
      <c r="S310" s="519"/>
      <c r="T310" s="519"/>
      <c r="U310" s="519"/>
      <c r="V310" s="519"/>
      <c r="W310" s="519"/>
      <c r="X310" s="519"/>
      <c r="Y310" s="519"/>
    </row>
    <row r="311" spans="1:25" ht="15.5" x14ac:dyDescent="0.35">
      <c r="A311" s="519"/>
      <c r="B311" s="522"/>
      <c r="C311" s="519"/>
      <c r="D311" s="519"/>
      <c r="E311" s="519"/>
      <c r="F311" s="520"/>
      <c r="G311" s="519"/>
      <c r="H311" s="519"/>
      <c r="I311" s="519"/>
      <c r="J311" s="519"/>
      <c r="K311" s="519"/>
      <c r="L311" s="519"/>
      <c r="M311" s="519"/>
      <c r="N311" s="519"/>
      <c r="O311" s="519"/>
      <c r="P311" s="519"/>
      <c r="Q311" s="519"/>
      <c r="R311" s="519"/>
      <c r="S311" s="519"/>
      <c r="T311" s="519"/>
      <c r="U311" s="519"/>
      <c r="V311" s="519"/>
      <c r="W311" s="519"/>
      <c r="X311" s="519"/>
      <c r="Y311" s="519"/>
    </row>
    <row r="312" spans="1:25" ht="15.5" x14ac:dyDescent="0.35">
      <c r="A312" s="519"/>
      <c r="B312" s="522"/>
      <c r="C312" s="519"/>
      <c r="D312" s="519"/>
      <c r="E312" s="519"/>
      <c r="F312" s="520"/>
      <c r="G312" s="519"/>
      <c r="H312" s="519"/>
      <c r="I312" s="519"/>
      <c r="J312" s="519"/>
      <c r="K312" s="519"/>
      <c r="L312" s="519"/>
      <c r="M312" s="519"/>
      <c r="N312" s="519"/>
      <c r="O312" s="519"/>
      <c r="P312" s="519"/>
      <c r="Q312" s="519"/>
      <c r="R312" s="519"/>
      <c r="S312" s="519"/>
      <c r="T312" s="519"/>
      <c r="U312" s="519"/>
      <c r="V312" s="519"/>
      <c r="W312" s="519"/>
      <c r="X312" s="519"/>
      <c r="Y312" s="519"/>
    </row>
    <row r="313" spans="1:25" ht="15.5" x14ac:dyDescent="0.35">
      <c r="A313" s="519"/>
      <c r="B313" s="522"/>
      <c r="C313" s="519"/>
      <c r="D313" s="519"/>
      <c r="E313" s="519"/>
      <c r="F313" s="520"/>
      <c r="G313" s="519"/>
      <c r="H313" s="519"/>
      <c r="I313" s="519"/>
      <c r="J313" s="519"/>
      <c r="K313" s="519"/>
      <c r="L313" s="519"/>
      <c r="M313" s="519"/>
      <c r="N313" s="519"/>
      <c r="O313" s="519"/>
      <c r="P313" s="519"/>
      <c r="Q313" s="519"/>
      <c r="R313" s="519"/>
      <c r="S313" s="519"/>
      <c r="T313" s="519"/>
      <c r="U313" s="519"/>
      <c r="V313" s="519"/>
      <c r="W313" s="519"/>
      <c r="X313" s="519"/>
      <c r="Y313" s="519"/>
    </row>
    <row r="314" spans="1:25" ht="15.5" x14ac:dyDescent="0.35">
      <c r="A314" s="519"/>
      <c r="B314" s="522"/>
      <c r="C314" s="519"/>
      <c r="D314" s="519"/>
      <c r="E314" s="519"/>
      <c r="F314" s="520"/>
      <c r="G314" s="519"/>
      <c r="H314" s="519"/>
      <c r="I314" s="519"/>
      <c r="J314" s="519"/>
      <c r="K314" s="519"/>
      <c r="L314" s="519"/>
      <c r="M314" s="519"/>
      <c r="N314" s="519"/>
      <c r="O314" s="519"/>
      <c r="P314" s="519"/>
      <c r="Q314" s="519"/>
      <c r="R314" s="519"/>
      <c r="S314" s="519"/>
      <c r="T314" s="519"/>
      <c r="U314" s="519"/>
      <c r="V314" s="519"/>
      <c r="W314" s="519"/>
      <c r="X314" s="519"/>
      <c r="Y314" s="519"/>
    </row>
    <row r="315" spans="1:25" ht="15.5" x14ac:dyDescent="0.35">
      <c r="A315" s="519"/>
      <c r="B315" s="522"/>
      <c r="C315" s="519"/>
      <c r="D315" s="519"/>
      <c r="E315" s="519"/>
      <c r="F315" s="520"/>
      <c r="G315" s="519"/>
      <c r="H315" s="519"/>
      <c r="I315" s="519"/>
      <c r="J315" s="519"/>
      <c r="K315" s="519"/>
      <c r="L315" s="519"/>
      <c r="M315" s="519"/>
      <c r="N315" s="519"/>
      <c r="O315" s="519"/>
      <c r="P315" s="519"/>
      <c r="Q315" s="519"/>
      <c r="R315" s="519"/>
      <c r="S315" s="519"/>
      <c r="T315" s="519"/>
      <c r="U315" s="519"/>
      <c r="V315" s="519"/>
      <c r="W315" s="519"/>
      <c r="X315" s="519"/>
      <c r="Y315" s="519"/>
    </row>
    <row r="316" spans="1:25" ht="15.5" x14ac:dyDescent="0.35">
      <c r="A316" s="519"/>
      <c r="B316" s="522"/>
      <c r="C316" s="519"/>
      <c r="D316" s="519"/>
      <c r="E316" s="519"/>
      <c r="F316" s="520"/>
      <c r="G316" s="519"/>
      <c r="H316" s="519"/>
      <c r="I316" s="519"/>
      <c r="J316" s="519"/>
      <c r="K316" s="519"/>
      <c r="L316" s="519"/>
      <c r="M316" s="519"/>
      <c r="N316" s="519"/>
      <c r="O316" s="519"/>
      <c r="P316" s="519"/>
      <c r="Q316" s="519"/>
      <c r="R316" s="519"/>
      <c r="S316" s="519"/>
      <c r="T316" s="519"/>
      <c r="U316" s="519"/>
      <c r="V316" s="519"/>
      <c r="W316" s="519"/>
      <c r="X316" s="519"/>
      <c r="Y316" s="519"/>
    </row>
    <row r="317" spans="1:25" ht="15.5" x14ac:dyDescent="0.35">
      <c r="A317" s="519"/>
      <c r="B317" s="522"/>
      <c r="C317" s="519"/>
      <c r="D317" s="519"/>
      <c r="E317" s="519"/>
      <c r="F317" s="520"/>
      <c r="G317" s="519"/>
      <c r="H317" s="519"/>
      <c r="I317" s="519"/>
      <c r="J317" s="519"/>
      <c r="K317" s="519"/>
      <c r="L317" s="519"/>
      <c r="M317" s="519"/>
      <c r="N317" s="519"/>
      <c r="O317" s="519"/>
      <c r="P317" s="519"/>
      <c r="Q317" s="519"/>
      <c r="R317" s="519"/>
      <c r="S317" s="519"/>
      <c r="T317" s="519"/>
      <c r="U317" s="519"/>
      <c r="V317" s="519"/>
      <c r="W317" s="519"/>
      <c r="X317" s="519"/>
      <c r="Y317" s="519"/>
    </row>
    <row r="318" spans="1:25" ht="15.5" x14ac:dyDescent="0.35">
      <c r="A318" s="519"/>
      <c r="B318" s="522"/>
      <c r="C318" s="519"/>
      <c r="D318" s="519"/>
      <c r="E318" s="519"/>
      <c r="F318" s="520"/>
      <c r="G318" s="519"/>
      <c r="H318" s="519"/>
      <c r="I318" s="519"/>
      <c r="J318" s="519"/>
      <c r="K318" s="519"/>
      <c r="L318" s="519"/>
      <c r="M318" s="519"/>
      <c r="N318" s="519"/>
      <c r="O318" s="519"/>
      <c r="P318" s="519"/>
      <c r="Q318" s="519"/>
      <c r="R318" s="519"/>
      <c r="S318" s="519"/>
      <c r="T318" s="519"/>
      <c r="U318" s="519"/>
      <c r="V318" s="519"/>
      <c r="W318" s="519"/>
      <c r="X318" s="519"/>
      <c r="Y318" s="519"/>
    </row>
    <row r="319" spans="1:25" ht="15.5" x14ac:dyDescent="0.35">
      <c r="A319" s="519"/>
      <c r="B319" s="522"/>
      <c r="C319" s="519"/>
      <c r="D319" s="519"/>
      <c r="E319" s="519"/>
      <c r="F319" s="520"/>
      <c r="G319" s="519"/>
      <c r="H319" s="519"/>
      <c r="I319" s="519"/>
      <c r="J319" s="519"/>
      <c r="K319" s="519"/>
      <c r="L319" s="519"/>
      <c r="M319" s="519"/>
      <c r="N319" s="519"/>
      <c r="O319" s="519"/>
      <c r="P319" s="519"/>
      <c r="Q319" s="519"/>
      <c r="R319" s="519"/>
      <c r="S319" s="519"/>
      <c r="T319" s="519"/>
      <c r="U319" s="519"/>
      <c r="V319" s="519"/>
      <c r="W319" s="519"/>
      <c r="X319" s="519"/>
      <c r="Y319" s="519"/>
    </row>
    <row r="320" spans="1:25" ht="15.5" x14ac:dyDescent="0.35">
      <c r="A320" s="519"/>
      <c r="B320" s="522"/>
      <c r="C320" s="519"/>
      <c r="D320" s="519"/>
      <c r="E320" s="519"/>
      <c r="F320" s="520"/>
      <c r="G320" s="519"/>
      <c r="H320" s="519"/>
      <c r="I320" s="519"/>
      <c r="J320" s="519"/>
      <c r="K320" s="519"/>
      <c r="L320" s="519"/>
      <c r="M320" s="519"/>
      <c r="N320" s="519"/>
      <c r="O320" s="519"/>
      <c r="P320" s="519"/>
      <c r="Q320" s="519"/>
      <c r="R320" s="519"/>
      <c r="S320" s="519"/>
      <c r="T320" s="519"/>
      <c r="U320" s="519"/>
      <c r="V320" s="519"/>
      <c r="W320" s="519"/>
      <c r="X320" s="519"/>
      <c r="Y320" s="519"/>
    </row>
    <row r="321" spans="1:25" ht="15.5" x14ac:dyDescent="0.35">
      <c r="A321" s="519"/>
      <c r="B321" s="522"/>
      <c r="C321" s="519"/>
      <c r="D321" s="519"/>
      <c r="E321" s="519"/>
      <c r="F321" s="520"/>
      <c r="G321" s="519"/>
      <c r="H321" s="519"/>
      <c r="I321" s="519"/>
      <c r="J321" s="519"/>
      <c r="K321" s="519"/>
      <c r="L321" s="519"/>
      <c r="M321" s="519"/>
      <c r="N321" s="519"/>
      <c r="O321" s="519"/>
      <c r="P321" s="519"/>
      <c r="Q321" s="519"/>
      <c r="R321" s="519"/>
      <c r="S321" s="519"/>
      <c r="T321" s="519"/>
      <c r="U321" s="519"/>
      <c r="V321" s="519"/>
      <c r="W321" s="519"/>
      <c r="X321" s="519"/>
      <c r="Y321" s="519"/>
    </row>
    <row r="322" spans="1:25" ht="15.5" x14ac:dyDescent="0.35">
      <c r="A322" s="519"/>
      <c r="B322" s="522"/>
      <c r="C322" s="519"/>
      <c r="D322" s="519"/>
      <c r="E322" s="519"/>
      <c r="F322" s="520"/>
      <c r="G322" s="519"/>
      <c r="H322" s="519"/>
      <c r="I322" s="519"/>
      <c r="J322" s="519"/>
      <c r="K322" s="519"/>
      <c r="L322" s="519"/>
      <c r="M322" s="519"/>
      <c r="N322" s="519"/>
      <c r="O322" s="519"/>
      <c r="P322" s="519"/>
      <c r="Q322" s="519"/>
      <c r="R322" s="519"/>
      <c r="S322" s="519"/>
      <c r="T322" s="519"/>
      <c r="U322" s="519"/>
      <c r="V322" s="519"/>
      <c r="W322" s="519"/>
      <c r="X322" s="519"/>
      <c r="Y322" s="519"/>
    </row>
    <row r="323" spans="1:25" ht="15.5" x14ac:dyDescent="0.35">
      <c r="A323" s="519"/>
      <c r="B323" s="522"/>
      <c r="C323" s="519"/>
      <c r="D323" s="519"/>
      <c r="E323" s="519"/>
      <c r="F323" s="520"/>
      <c r="G323" s="519"/>
      <c r="H323" s="519"/>
      <c r="I323" s="519"/>
      <c r="J323" s="519"/>
      <c r="K323" s="519"/>
      <c r="L323" s="519"/>
      <c r="M323" s="519"/>
      <c r="N323" s="519"/>
      <c r="O323" s="519"/>
      <c r="P323" s="519"/>
      <c r="Q323" s="519"/>
      <c r="R323" s="519"/>
      <c r="S323" s="519"/>
      <c r="T323" s="519"/>
      <c r="U323" s="519"/>
      <c r="V323" s="519"/>
      <c r="W323" s="519"/>
      <c r="X323" s="519"/>
      <c r="Y323" s="519"/>
    </row>
    <row r="324" spans="1:25" ht="15.5" x14ac:dyDescent="0.35">
      <c r="A324" s="519"/>
      <c r="B324" s="522"/>
      <c r="C324" s="519"/>
      <c r="D324" s="519"/>
      <c r="E324" s="519"/>
      <c r="F324" s="520"/>
      <c r="G324" s="519"/>
      <c r="H324" s="519"/>
      <c r="I324" s="519"/>
      <c r="J324" s="519"/>
      <c r="K324" s="519"/>
      <c r="L324" s="519"/>
      <c r="M324" s="519"/>
      <c r="N324" s="519"/>
      <c r="O324" s="519"/>
      <c r="P324" s="519"/>
      <c r="Q324" s="519"/>
      <c r="R324" s="519"/>
      <c r="S324" s="519"/>
      <c r="T324" s="519"/>
      <c r="U324" s="519"/>
      <c r="V324" s="519"/>
      <c r="W324" s="519"/>
      <c r="X324" s="519"/>
      <c r="Y324" s="519"/>
    </row>
    <row r="325" spans="1:25" ht="15.5" x14ac:dyDescent="0.35">
      <c r="A325" s="519"/>
      <c r="B325" s="522"/>
      <c r="C325" s="519"/>
      <c r="D325" s="519"/>
      <c r="E325" s="519"/>
      <c r="F325" s="520"/>
      <c r="G325" s="519"/>
      <c r="H325" s="519"/>
      <c r="I325" s="519"/>
      <c r="J325" s="519"/>
      <c r="K325" s="519"/>
      <c r="L325" s="519"/>
      <c r="M325" s="519"/>
      <c r="N325" s="519"/>
      <c r="O325" s="519"/>
      <c r="P325" s="519"/>
      <c r="Q325" s="519"/>
      <c r="R325" s="519"/>
      <c r="S325" s="519"/>
      <c r="T325" s="519"/>
      <c r="U325" s="519"/>
      <c r="V325" s="519"/>
      <c r="W325" s="519"/>
      <c r="X325" s="519"/>
      <c r="Y325" s="519"/>
    </row>
    <row r="326" spans="1:25" ht="15.5" x14ac:dyDescent="0.35">
      <c r="A326" s="519"/>
      <c r="B326" s="522"/>
      <c r="C326" s="519"/>
      <c r="D326" s="519"/>
      <c r="E326" s="519"/>
      <c r="F326" s="520"/>
      <c r="G326" s="519"/>
      <c r="H326" s="519"/>
      <c r="I326" s="519"/>
      <c r="J326" s="519"/>
      <c r="K326" s="519"/>
      <c r="L326" s="519"/>
      <c r="M326" s="519"/>
      <c r="N326" s="519"/>
      <c r="O326" s="519"/>
      <c r="P326" s="519"/>
      <c r="Q326" s="519"/>
      <c r="R326" s="519"/>
      <c r="S326" s="519"/>
      <c r="T326" s="519"/>
      <c r="U326" s="519"/>
      <c r="V326" s="519"/>
      <c r="W326" s="519"/>
      <c r="X326" s="519"/>
      <c r="Y326" s="519"/>
    </row>
    <row r="327" spans="1:25" ht="15.5" x14ac:dyDescent="0.35">
      <c r="A327" s="519"/>
      <c r="B327" s="522"/>
      <c r="C327" s="519"/>
      <c r="D327" s="519"/>
      <c r="E327" s="519"/>
      <c r="F327" s="520"/>
      <c r="G327" s="519"/>
      <c r="H327" s="519"/>
      <c r="I327" s="519"/>
      <c r="J327" s="519"/>
      <c r="K327" s="519"/>
      <c r="L327" s="519"/>
      <c r="M327" s="519"/>
      <c r="N327" s="519"/>
      <c r="O327" s="519"/>
      <c r="P327" s="519"/>
      <c r="Q327" s="519"/>
      <c r="R327" s="519"/>
      <c r="S327" s="519"/>
      <c r="T327" s="519"/>
      <c r="U327" s="519"/>
      <c r="V327" s="519"/>
      <c r="W327" s="519"/>
      <c r="X327" s="519"/>
      <c r="Y327" s="519"/>
    </row>
    <row r="328" spans="1:25" ht="15.5" x14ac:dyDescent="0.35">
      <c r="A328" s="519"/>
      <c r="B328" s="522"/>
      <c r="C328" s="519"/>
      <c r="D328" s="519"/>
      <c r="E328" s="519"/>
      <c r="F328" s="520"/>
      <c r="G328" s="519"/>
      <c r="H328" s="519"/>
      <c r="I328" s="519"/>
      <c r="J328" s="519"/>
      <c r="K328" s="519"/>
      <c r="L328" s="519"/>
      <c r="M328" s="519"/>
      <c r="N328" s="519"/>
      <c r="O328" s="519"/>
      <c r="P328" s="519"/>
      <c r="Q328" s="519"/>
      <c r="R328" s="519"/>
      <c r="S328" s="519"/>
      <c r="T328" s="519"/>
      <c r="U328" s="519"/>
      <c r="V328" s="519"/>
      <c r="W328" s="519"/>
      <c r="X328" s="519"/>
      <c r="Y328" s="519"/>
    </row>
    <row r="329" spans="1:25" ht="15.5" x14ac:dyDescent="0.35">
      <c r="A329" s="519"/>
      <c r="B329" s="522"/>
      <c r="C329" s="519"/>
      <c r="D329" s="519"/>
      <c r="E329" s="519"/>
      <c r="F329" s="520"/>
      <c r="G329" s="519"/>
      <c r="H329" s="519"/>
      <c r="I329" s="519"/>
      <c r="J329" s="519"/>
      <c r="K329" s="519"/>
      <c r="L329" s="519"/>
      <c r="M329" s="519"/>
      <c r="N329" s="519"/>
      <c r="O329" s="519"/>
      <c r="P329" s="519"/>
      <c r="Q329" s="519"/>
      <c r="R329" s="519"/>
      <c r="S329" s="519"/>
      <c r="T329" s="519"/>
      <c r="U329" s="519"/>
      <c r="V329" s="519"/>
      <c r="W329" s="519"/>
      <c r="X329" s="519"/>
      <c r="Y329" s="519"/>
    </row>
    <row r="330" spans="1:25" ht="15.5" x14ac:dyDescent="0.35">
      <c r="A330" s="519"/>
      <c r="B330" s="522"/>
      <c r="C330" s="519"/>
      <c r="D330" s="519"/>
      <c r="E330" s="519"/>
      <c r="F330" s="520"/>
      <c r="G330" s="519"/>
      <c r="H330" s="519"/>
      <c r="I330" s="519"/>
      <c r="J330" s="519"/>
      <c r="K330" s="519"/>
      <c r="L330" s="519"/>
      <c r="M330" s="519"/>
      <c r="N330" s="519"/>
      <c r="O330" s="519"/>
      <c r="P330" s="519"/>
      <c r="Q330" s="519"/>
      <c r="R330" s="519"/>
      <c r="S330" s="519"/>
      <c r="T330" s="519"/>
      <c r="U330" s="519"/>
      <c r="V330" s="519"/>
      <c r="W330" s="519"/>
      <c r="X330" s="519"/>
      <c r="Y330" s="519"/>
    </row>
    <row r="331" spans="1:25" ht="15.5" x14ac:dyDescent="0.35">
      <c r="A331" s="519"/>
      <c r="B331" s="522"/>
      <c r="C331" s="519"/>
      <c r="D331" s="519"/>
      <c r="E331" s="519"/>
      <c r="F331" s="520"/>
      <c r="G331" s="519"/>
      <c r="H331" s="519"/>
      <c r="I331" s="519"/>
      <c r="J331" s="519"/>
      <c r="K331" s="519"/>
      <c r="L331" s="519"/>
      <c r="M331" s="519"/>
      <c r="N331" s="519"/>
      <c r="O331" s="519"/>
      <c r="P331" s="519"/>
      <c r="Q331" s="519"/>
      <c r="R331" s="519"/>
      <c r="S331" s="519"/>
      <c r="T331" s="519"/>
      <c r="U331" s="519"/>
      <c r="V331" s="519"/>
      <c r="W331" s="519"/>
      <c r="X331" s="519"/>
      <c r="Y331" s="519"/>
    </row>
    <row r="332" spans="1:25" ht="15.5" x14ac:dyDescent="0.35">
      <c r="A332" s="519"/>
      <c r="B332" s="522"/>
      <c r="C332" s="519"/>
      <c r="D332" s="519"/>
      <c r="E332" s="519"/>
      <c r="F332" s="520"/>
      <c r="G332" s="519"/>
      <c r="H332" s="519"/>
      <c r="I332" s="519"/>
      <c r="J332" s="519"/>
      <c r="K332" s="519"/>
      <c r="L332" s="519"/>
      <c r="M332" s="519"/>
      <c r="N332" s="519"/>
      <c r="O332" s="519"/>
      <c r="P332" s="519"/>
      <c r="Q332" s="519"/>
      <c r="R332" s="519"/>
      <c r="S332" s="519"/>
      <c r="T332" s="519"/>
      <c r="U332" s="519"/>
      <c r="V332" s="519"/>
      <c r="W332" s="519"/>
      <c r="X332" s="519"/>
      <c r="Y332" s="519"/>
    </row>
    <row r="333" spans="1:25" ht="15.5" x14ac:dyDescent="0.35">
      <c r="A333" s="519"/>
      <c r="B333" s="522"/>
      <c r="C333" s="519"/>
      <c r="D333" s="519"/>
      <c r="E333" s="519"/>
      <c r="F333" s="520"/>
      <c r="G333" s="519"/>
      <c r="H333" s="519"/>
      <c r="I333" s="519"/>
      <c r="J333" s="519"/>
      <c r="K333" s="519"/>
      <c r="L333" s="519"/>
      <c r="M333" s="519"/>
      <c r="N333" s="519"/>
      <c r="O333" s="519"/>
      <c r="P333" s="519"/>
      <c r="Q333" s="519"/>
      <c r="R333" s="519"/>
      <c r="S333" s="519"/>
      <c r="T333" s="519"/>
      <c r="U333" s="519"/>
      <c r="V333" s="519"/>
      <c r="W333" s="519"/>
      <c r="X333" s="519"/>
      <c r="Y333" s="519"/>
    </row>
    <row r="334" spans="1:25" ht="15.5" x14ac:dyDescent="0.35">
      <c r="A334" s="519"/>
      <c r="B334" s="522"/>
      <c r="C334" s="519"/>
      <c r="D334" s="519"/>
      <c r="E334" s="519"/>
      <c r="F334" s="520"/>
      <c r="G334" s="519"/>
      <c r="H334" s="519"/>
      <c r="I334" s="519"/>
      <c r="J334" s="519"/>
      <c r="K334" s="519"/>
      <c r="L334" s="519"/>
      <c r="M334" s="519"/>
      <c r="N334" s="519"/>
      <c r="O334" s="519"/>
      <c r="P334" s="519"/>
      <c r="Q334" s="519"/>
      <c r="R334" s="519"/>
      <c r="S334" s="519"/>
      <c r="T334" s="519"/>
      <c r="U334" s="519"/>
      <c r="V334" s="519"/>
      <c r="W334" s="519"/>
      <c r="X334" s="519"/>
      <c r="Y334" s="519"/>
    </row>
    <row r="335" spans="1:25" ht="15.5" x14ac:dyDescent="0.35">
      <c r="A335" s="519"/>
      <c r="B335" s="522"/>
      <c r="C335" s="519"/>
      <c r="D335" s="519"/>
      <c r="E335" s="519"/>
      <c r="F335" s="520"/>
      <c r="G335" s="519"/>
      <c r="H335" s="519"/>
      <c r="I335" s="519"/>
      <c r="J335" s="519"/>
      <c r="K335" s="519"/>
      <c r="L335" s="519"/>
      <c r="M335" s="519"/>
      <c r="N335" s="519"/>
      <c r="O335" s="519"/>
      <c r="P335" s="519"/>
      <c r="Q335" s="519"/>
      <c r="R335" s="519"/>
      <c r="S335" s="519"/>
      <c r="T335" s="519"/>
      <c r="U335" s="519"/>
      <c r="V335" s="519"/>
      <c r="W335" s="519"/>
      <c r="X335" s="519"/>
      <c r="Y335" s="519"/>
    </row>
    <row r="336" spans="1:25" ht="15.5" x14ac:dyDescent="0.35">
      <c r="A336" s="519"/>
      <c r="B336" s="522"/>
      <c r="C336" s="519"/>
      <c r="D336" s="519"/>
      <c r="E336" s="519"/>
      <c r="F336" s="520"/>
      <c r="G336" s="519"/>
      <c r="H336" s="519"/>
      <c r="I336" s="519"/>
      <c r="J336" s="519"/>
      <c r="K336" s="519"/>
      <c r="L336" s="519"/>
      <c r="M336" s="519"/>
      <c r="N336" s="519"/>
      <c r="O336" s="519"/>
      <c r="P336" s="519"/>
      <c r="Q336" s="519"/>
      <c r="R336" s="519"/>
      <c r="S336" s="519"/>
      <c r="T336" s="519"/>
      <c r="U336" s="519"/>
      <c r="V336" s="519"/>
      <c r="W336" s="519"/>
      <c r="X336" s="519"/>
      <c r="Y336" s="519"/>
    </row>
    <row r="337" spans="1:25" ht="15.5" x14ac:dyDescent="0.35">
      <c r="A337" s="519"/>
      <c r="B337" s="522"/>
      <c r="C337" s="519"/>
      <c r="D337" s="519"/>
      <c r="E337" s="519"/>
      <c r="F337" s="520"/>
      <c r="G337" s="519"/>
      <c r="H337" s="519"/>
      <c r="I337" s="519"/>
      <c r="J337" s="519"/>
      <c r="K337" s="519"/>
      <c r="L337" s="519"/>
      <c r="M337" s="519"/>
      <c r="N337" s="519"/>
      <c r="O337" s="519"/>
      <c r="P337" s="519"/>
      <c r="Q337" s="519"/>
      <c r="R337" s="519"/>
      <c r="S337" s="519"/>
      <c r="T337" s="519"/>
      <c r="U337" s="519"/>
      <c r="V337" s="519"/>
      <c r="W337" s="519"/>
      <c r="X337" s="519"/>
      <c r="Y337" s="519"/>
    </row>
    <row r="338" spans="1:25" ht="15.5" x14ac:dyDescent="0.35">
      <c r="A338" s="519"/>
      <c r="B338" s="522"/>
      <c r="C338" s="519"/>
      <c r="D338" s="519"/>
      <c r="E338" s="519"/>
      <c r="F338" s="520"/>
      <c r="G338" s="519"/>
      <c r="H338" s="519"/>
      <c r="I338" s="519"/>
      <c r="J338" s="519"/>
      <c r="K338" s="519"/>
      <c r="L338" s="519"/>
      <c r="M338" s="519"/>
      <c r="N338" s="519"/>
      <c r="O338" s="519"/>
      <c r="P338" s="519"/>
      <c r="Q338" s="519"/>
      <c r="R338" s="519"/>
      <c r="S338" s="519"/>
      <c r="T338" s="519"/>
      <c r="U338" s="519"/>
      <c r="V338" s="519"/>
      <c r="W338" s="519"/>
      <c r="X338" s="519"/>
      <c r="Y338" s="519"/>
    </row>
    <row r="339" spans="1:25" ht="15.5" x14ac:dyDescent="0.35">
      <c r="A339" s="519"/>
      <c r="B339" s="522"/>
      <c r="C339" s="519"/>
      <c r="D339" s="519"/>
      <c r="E339" s="519"/>
      <c r="F339" s="520"/>
      <c r="G339" s="519"/>
      <c r="H339" s="519"/>
      <c r="I339" s="519"/>
      <c r="J339" s="519"/>
      <c r="K339" s="519"/>
      <c r="L339" s="519"/>
      <c r="M339" s="519"/>
      <c r="N339" s="519"/>
      <c r="O339" s="519"/>
      <c r="P339" s="519"/>
      <c r="Q339" s="519"/>
      <c r="R339" s="519"/>
      <c r="S339" s="519"/>
      <c r="T339" s="519"/>
      <c r="U339" s="519"/>
      <c r="V339" s="519"/>
      <c r="W339" s="519"/>
      <c r="X339" s="519"/>
      <c r="Y339" s="519"/>
    </row>
    <row r="340" spans="1:25" ht="15.5" x14ac:dyDescent="0.35">
      <c r="A340" s="519"/>
      <c r="B340" s="522"/>
      <c r="C340" s="519"/>
      <c r="D340" s="519"/>
      <c r="E340" s="519"/>
      <c r="F340" s="520"/>
      <c r="G340" s="519"/>
      <c r="H340" s="519"/>
      <c r="I340" s="519"/>
      <c r="J340" s="519"/>
      <c r="K340" s="519"/>
      <c r="L340" s="519"/>
      <c r="M340" s="519"/>
      <c r="N340" s="519"/>
      <c r="O340" s="519"/>
      <c r="P340" s="519"/>
      <c r="Q340" s="519"/>
      <c r="R340" s="519"/>
      <c r="S340" s="519"/>
      <c r="T340" s="519"/>
      <c r="U340" s="519"/>
      <c r="V340" s="519"/>
      <c r="W340" s="519"/>
      <c r="X340" s="519"/>
      <c r="Y340" s="519"/>
    </row>
    <row r="341" spans="1:25" ht="15.5" x14ac:dyDescent="0.35">
      <c r="A341" s="519"/>
      <c r="B341" s="522"/>
      <c r="C341" s="519"/>
      <c r="D341" s="519"/>
      <c r="E341" s="519"/>
      <c r="F341" s="520"/>
      <c r="G341" s="519"/>
      <c r="H341" s="519"/>
      <c r="I341" s="519"/>
      <c r="J341" s="519"/>
      <c r="K341" s="519"/>
      <c r="L341" s="519"/>
      <c r="M341" s="519"/>
      <c r="N341" s="519"/>
      <c r="O341" s="519"/>
      <c r="P341" s="519"/>
      <c r="Q341" s="519"/>
      <c r="R341" s="519"/>
      <c r="S341" s="519"/>
      <c r="T341" s="519"/>
      <c r="U341" s="519"/>
      <c r="V341" s="519"/>
      <c r="W341" s="519"/>
      <c r="X341" s="519"/>
      <c r="Y341" s="519"/>
    </row>
    <row r="342" spans="1:25" ht="15.5" x14ac:dyDescent="0.35">
      <c r="A342" s="519"/>
      <c r="B342" s="522"/>
      <c r="C342" s="519"/>
      <c r="D342" s="519"/>
      <c r="E342" s="519"/>
      <c r="F342" s="520"/>
      <c r="G342" s="519"/>
      <c r="H342" s="519"/>
      <c r="I342" s="519"/>
      <c r="J342" s="519"/>
      <c r="K342" s="519"/>
      <c r="L342" s="519"/>
      <c r="M342" s="519"/>
      <c r="N342" s="519"/>
      <c r="O342" s="519"/>
      <c r="P342" s="519"/>
      <c r="Q342" s="519"/>
      <c r="R342" s="519"/>
      <c r="S342" s="519"/>
      <c r="T342" s="519"/>
      <c r="U342" s="519"/>
      <c r="V342" s="519"/>
      <c r="W342" s="519"/>
      <c r="X342" s="519"/>
      <c r="Y342" s="519"/>
    </row>
    <row r="343" spans="1:25" ht="15.5" x14ac:dyDescent="0.35">
      <c r="A343" s="519"/>
      <c r="B343" s="522"/>
      <c r="C343" s="519"/>
      <c r="D343" s="519"/>
      <c r="E343" s="519"/>
      <c r="F343" s="520"/>
      <c r="G343" s="519"/>
      <c r="H343" s="519"/>
      <c r="I343" s="519"/>
      <c r="J343" s="519"/>
      <c r="K343" s="519"/>
      <c r="L343" s="519"/>
      <c r="M343" s="519"/>
      <c r="N343" s="519"/>
      <c r="O343" s="519"/>
      <c r="P343" s="519"/>
      <c r="Q343" s="519"/>
      <c r="R343" s="519"/>
      <c r="S343" s="519"/>
      <c r="T343" s="519"/>
      <c r="U343" s="519"/>
      <c r="V343" s="519"/>
      <c r="W343" s="519"/>
      <c r="X343" s="519"/>
      <c r="Y343" s="519"/>
    </row>
    <row r="344" spans="1:25" ht="15.5" x14ac:dyDescent="0.35">
      <c r="A344" s="519"/>
      <c r="B344" s="522"/>
      <c r="C344" s="519"/>
      <c r="D344" s="519"/>
      <c r="E344" s="519"/>
      <c r="F344" s="520"/>
      <c r="G344" s="519"/>
      <c r="H344" s="519"/>
      <c r="I344" s="519"/>
      <c r="J344" s="519"/>
      <c r="K344" s="519"/>
      <c r="L344" s="519"/>
      <c r="M344" s="519"/>
      <c r="N344" s="519"/>
      <c r="O344" s="519"/>
      <c r="P344" s="519"/>
      <c r="Q344" s="519"/>
      <c r="R344" s="519"/>
      <c r="S344" s="519"/>
      <c r="T344" s="519"/>
      <c r="U344" s="519"/>
      <c r="V344" s="519"/>
      <c r="W344" s="519"/>
      <c r="X344" s="519"/>
      <c r="Y344" s="519"/>
    </row>
    <row r="345" spans="1:25" ht="15.5" x14ac:dyDescent="0.35">
      <c r="A345" s="519"/>
      <c r="B345" s="522"/>
      <c r="C345" s="519"/>
      <c r="D345" s="519"/>
      <c r="E345" s="519"/>
      <c r="F345" s="520"/>
      <c r="G345" s="519"/>
      <c r="H345" s="519"/>
      <c r="I345" s="519"/>
      <c r="J345" s="519"/>
      <c r="K345" s="519"/>
      <c r="L345" s="519"/>
      <c r="M345" s="519"/>
      <c r="N345" s="519"/>
      <c r="O345" s="519"/>
      <c r="P345" s="519"/>
      <c r="Q345" s="519"/>
      <c r="R345" s="519"/>
      <c r="S345" s="519"/>
      <c r="T345" s="519"/>
      <c r="U345" s="519"/>
      <c r="V345" s="519"/>
      <c r="W345" s="519"/>
      <c r="X345" s="519"/>
      <c r="Y345" s="519"/>
    </row>
    <row r="346" spans="1:25" ht="15.5" x14ac:dyDescent="0.35">
      <c r="A346" s="519"/>
      <c r="B346" s="522"/>
      <c r="C346" s="519"/>
      <c r="D346" s="519"/>
      <c r="E346" s="519"/>
      <c r="F346" s="520"/>
      <c r="G346" s="519"/>
      <c r="H346" s="519"/>
      <c r="I346" s="519"/>
      <c r="J346" s="519"/>
      <c r="K346" s="519"/>
      <c r="L346" s="519"/>
      <c r="M346" s="519"/>
      <c r="N346" s="519"/>
      <c r="O346" s="519"/>
      <c r="P346" s="519"/>
      <c r="Q346" s="519"/>
      <c r="R346" s="519"/>
      <c r="S346" s="519"/>
      <c r="T346" s="519"/>
      <c r="U346" s="519"/>
      <c r="V346" s="519"/>
      <c r="W346" s="519"/>
      <c r="X346" s="519"/>
      <c r="Y346" s="519"/>
    </row>
    <row r="347" spans="1:25" ht="15.5" x14ac:dyDescent="0.35">
      <c r="A347" s="519"/>
      <c r="B347" s="522"/>
      <c r="C347" s="519"/>
      <c r="D347" s="519"/>
      <c r="E347" s="519"/>
      <c r="F347" s="520"/>
      <c r="G347" s="519"/>
      <c r="H347" s="519"/>
      <c r="I347" s="519"/>
      <c r="J347" s="519"/>
      <c r="K347" s="519"/>
      <c r="L347" s="519"/>
      <c r="M347" s="519"/>
      <c r="N347" s="519"/>
      <c r="O347" s="519"/>
      <c r="P347" s="519"/>
      <c r="Q347" s="519"/>
      <c r="R347" s="519"/>
      <c r="S347" s="519"/>
      <c r="T347" s="519"/>
      <c r="U347" s="519"/>
      <c r="V347" s="519"/>
      <c r="W347" s="519"/>
      <c r="X347" s="519"/>
      <c r="Y347" s="519"/>
    </row>
    <row r="348" spans="1:25" ht="15.5" x14ac:dyDescent="0.35">
      <c r="A348" s="519"/>
      <c r="B348" s="522"/>
      <c r="C348" s="519"/>
      <c r="D348" s="519"/>
      <c r="E348" s="519"/>
      <c r="F348" s="520"/>
      <c r="G348" s="519"/>
      <c r="H348" s="519"/>
      <c r="I348" s="519"/>
      <c r="J348" s="519"/>
      <c r="K348" s="519"/>
      <c r="L348" s="519"/>
      <c r="M348" s="519"/>
      <c r="N348" s="519"/>
      <c r="O348" s="519"/>
      <c r="P348" s="519"/>
      <c r="Q348" s="519"/>
      <c r="R348" s="519"/>
      <c r="S348" s="519"/>
      <c r="T348" s="519"/>
      <c r="U348" s="519"/>
      <c r="V348" s="519"/>
      <c r="W348" s="519"/>
      <c r="X348" s="519"/>
      <c r="Y348" s="519"/>
    </row>
    <row r="349" spans="1:25" ht="15.5" x14ac:dyDescent="0.35">
      <c r="A349" s="519"/>
      <c r="B349" s="522"/>
      <c r="C349" s="519"/>
      <c r="D349" s="519"/>
      <c r="E349" s="519"/>
      <c r="F349" s="520"/>
      <c r="G349" s="519"/>
      <c r="H349" s="519"/>
      <c r="I349" s="519"/>
      <c r="J349" s="519"/>
      <c r="K349" s="519"/>
      <c r="L349" s="519"/>
      <c r="M349" s="519"/>
      <c r="N349" s="519"/>
      <c r="O349" s="519"/>
      <c r="P349" s="519"/>
      <c r="Q349" s="519"/>
      <c r="R349" s="519"/>
      <c r="S349" s="519"/>
      <c r="T349" s="519"/>
      <c r="U349" s="519"/>
      <c r="V349" s="519"/>
      <c r="W349" s="519"/>
      <c r="X349" s="519"/>
      <c r="Y349" s="519"/>
    </row>
    <row r="350" spans="1:25" ht="15.5" x14ac:dyDescent="0.35">
      <c r="A350" s="519"/>
      <c r="B350" s="522"/>
      <c r="C350" s="519"/>
      <c r="D350" s="519"/>
      <c r="E350" s="519"/>
      <c r="F350" s="520"/>
      <c r="G350" s="519"/>
      <c r="H350" s="519"/>
      <c r="I350" s="519"/>
      <c r="J350" s="519"/>
      <c r="K350" s="519"/>
      <c r="L350" s="519"/>
      <c r="M350" s="519"/>
      <c r="N350" s="519"/>
      <c r="O350" s="519"/>
      <c r="P350" s="519"/>
      <c r="Q350" s="519"/>
      <c r="R350" s="519"/>
      <c r="S350" s="519"/>
      <c r="T350" s="519"/>
      <c r="U350" s="519"/>
      <c r="V350" s="519"/>
      <c r="W350" s="519"/>
      <c r="X350" s="519"/>
      <c r="Y350" s="519"/>
    </row>
    <row r="351" spans="1:25" ht="15.5" x14ac:dyDescent="0.35">
      <c r="A351" s="519"/>
      <c r="B351" s="522"/>
      <c r="C351" s="519"/>
      <c r="D351" s="519"/>
      <c r="E351" s="519"/>
      <c r="F351" s="520"/>
      <c r="G351" s="519"/>
      <c r="H351" s="519"/>
      <c r="I351" s="519"/>
      <c r="J351" s="519"/>
      <c r="K351" s="519"/>
      <c r="L351" s="519"/>
      <c r="M351" s="519"/>
      <c r="N351" s="519"/>
      <c r="O351" s="519"/>
      <c r="P351" s="519"/>
      <c r="Q351" s="519"/>
      <c r="R351" s="519"/>
      <c r="S351" s="519"/>
      <c r="T351" s="519"/>
      <c r="U351" s="519"/>
      <c r="V351" s="519"/>
      <c r="W351" s="519"/>
      <c r="X351" s="519"/>
      <c r="Y351" s="519"/>
    </row>
    <row r="352" spans="1:25" ht="15.5" x14ac:dyDescent="0.35">
      <c r="A352" s="519"/>
      <c r="B352" s="522"/>
      <c r="C352" s="519"/>
      <c r="D352" s="519"/>
      <c r="E352" s="519"/>
      <c r="F352" s="520"/>
      <c r="G352" s="519"/>
      <c r="H352" s="519"/>
      <c r="I352" s="519"/>
      <c r="J352" s="519"/>
      <c r="K352" s="519"/>
      <c r="L352" s="519"/>
      <c r="M352" s="519"/>
      <c r="N352" s="519"/>
      <c r="O352" s="519"/>
      <c r="P352" s="519"/>
      <c r="Q352" s="519"/>
      <c r="R352" s="519"/>
      <c r="S352" s="519"/>
      <c r="T352" s="519"/>
      <c r="U352" s="519"/>
      <c r="V352" s="519"/>
      <c r="W352" s="519"/>
      <c r="X352" s="519"/>
      <c r="Y352" s="519"/>
    </row>
    <row r="353" spans="1:25" ht="15.5" x14ac:dyDescent="0.35">
      <c r="A353" s="519"/>
      <c r="B353" s="522"/>
      <c r="C353" s="519"/>
      <c r="D353" s="519"/>
      <c r="E353" s="519"/>
      <c r="F353" s="520"/>
      <c r="G353" s="519"/>
      <c r="H353" s="519"/>
      <c r="I353" s="519"/>
      <c r="J353" s="519"/>
      <c r="K353" s="519"/>
      <c r="L353" s="519"/>
      <c r="M353" s="519"/>
      <c r="N353" s="519"/>
      <c r="O353" s="519"/>
      <c r="P353" s="519"/>
      <c r="Q353" s="519"/>
      <c r="R353" s="519"/>
      <c r="S353" s="519"/>
      <c r="T353" s="519"/>
      <c r="U353" s="519"/>
      <c r="V353" s="519"/>
      <c r="W353" s="519"/>
      <c r="X353" s="519"/>
      <c r="Y353" s="519"/>
    </row>
    <row r="354" spans="1:25" ht="15.5" x14ac:dyDescent="0.35">
      <c r="A354" s="519"/>
      <c r="B354" s="522"/>
      <c r="C354" s="519"/>
      <c r="D354" s="519"/>
      <c r="E354" s="519"/>
      <c r="F354" s="520"/>
      <c r="G354" s="519"/>
      <c r="H354" s="519"/>
      <c r="I354" s="519"/>
      <c r="J354" s="519"/>
      <c r="K354" s="519"/>
      <c r="L354" s="519"/>
      <c r="M354" s="519"/>
      <c r="N354" s="519"/>
      <c r="O354" s="519"/>
      <c r="P354" s="519"/>
      <c r="Q354" s="519"/>
      <c r="R354" s="519"/>
      <c r="S354" s="519"/>
      <c r="T354" s="519"/>
      <c r="U354" s="519"/>
      <c r="V354" s="519"/>
      <c r="W354" s="519"/>
      <c r="X354" s="519"/>
      <c r="Y354" s="519"/>
    </row>
    <row r="355" spans="1:25" ht="15.5" x14ac:dyDescent="0.35">
      <c r="A355" s="519"/>
      <c r="B355" s="522"/>
      <c r="C355" s="519"/>
      <c r="D355" s="519"/>
      <c r="E355" s="519"/>
      <c r="F355" s="520"/>
      <c r="G355" s="519"/>
      <c r="H355" s="519"/>
      <c r="I355" s="519"/>
      <c r="J355" s="519"/>
      <c r="K355" s="519"/>
      <c r="L355" s="519"/>
      <c r="M355" s="519"/>
      <c r="N355" s="519"/>
      <c r="O355" s="519"/>
      <c r="P355" s="519"/>
      <c r="Q355" s="519"/>
      <c r="R355" s="519"/>
      <c r="S355" s="519"/>
      <c r="T355" s="519"/>
      <c r="U355" s="519"/>
      <c r="V355" s="519"/>
      <c r="W355" s="519"/>
      <c r="X355" s="519"/>
      <c r="Y355" s="519"/>
    </row>
    <row r="356" spans="1:25" ht="15.5" x14ac:dyDescent="0.35">
      <c r="A356" s="519"/>
      <c r="B356" s="522"/>
      <c r="C356" s="519"/>
      <c r="D356" s="519"/>
      <c r="E356" s="519"/>
      <c r="F356" s="520"/>
      <c r="G356" s="519"/>
      <c r="H356" s="519"/>
      <c r="I356" s="519"/>
      <c r="J356" s="519"/>
      <c r="K356" s="519"/>
      <c r="L356" s="519"/>
      <c r="M356" s="519"/>
      <c r="N356" s="519"/>
      <c r="O356" s="519"/>
      <c r="P356" s="519"/>
      <c r="Q356" s="519"/>
      <c r="R356" s="519"/>
      <c r="S356" s="519"/>
      <c r="T356" s="519"/>
      <c r="U356" s="519"/>
      <c r="V356" s="519"/>
      <c r="W356" s="519"/>
      <c r="X356" s="519"/>
      <c r="Y356" s="519"/>
    </row>
    <row r="357" spans="1:25" ht="15.5" x14ac:dyDescent="0.35">
      <c r="A357" s="519"/>
      <c r="B357" s="522"/>
      <c r="C357" s="519"/>
      <c r="D357" s="519"/>
      <c r="E357" s="519"/>
      <c r="F357" s="520"/>
      <c r="G357" s="519"/>
      <c r="H357" s="519"/>
      <c r="I357" s="519"/>
      <c r="J357" s="519"/>
      <c r="K357" s="519"/>
      <c r="L357" s="519"/>
      <c r="M357" s="519"/>
      <c r="N357" s="519"/>
      <c r="O357" s="519"/>
      <c r="P357" s="519"/>
      <c r="Q357" s="519"/>
      <c r="R357" s="519"/>
      <c r="S357" s="519"/>
      <c r="T357" s="519"/>
      <c r="U357" s="519"/>
      <c r="V357" s="519"/>
      <c r="W357" s="519"/>
      <c r="X357" s="519"/>
      <c r="Y357" s="519"/>
    </row>
    <row r="358" spans="1:25" ht="15.5" x14ac:dyDescent="0.35">
      <c r="A358" s="519"/>
      <c r="B358" s="522"/>
      <c r="C358" s="519"/>
      <c r="D358" s="519"/>
      <c r="E358" s="519"/>
      <c r="F358" s="520"/>
      <c r="G358" s="519"/>
      <c r="H358" s="519"/>
      <c r="I358" s="519"/>
      <c r="J358" s="519"/>
      <c r="K358" s="519"/>
      <c r="L358" s="519"/>
      <c r="M358" s="519"/>
      <c r="N358" s="519"/>
      <c r="O358" s="519"/>
      <c r="P358" s="519"/>
      <c r="Q358" s="519"/>
      <c r="R358" s="519"/>
      <c r="S358" s="519"/>
      <c r="T358" s="519"/>
      <c r="U358" s="519"/>
      <c r="V358" s="519"/>
      <c r="W358" s="519"/>
      <c r="X358" s="519"/>
      <c r="Y358" s="519"/>
    </row>
    <row r="359" spans="1:25" ht="15.5" x14ac:dyDescent="0.35">
      <c r="A359" s="519"/>
      <c r="B359" s="522"/>
      <c r="C359" s="519"/>
      <c r="D359" s="519"/>
      <c r="E359" s="519"/>
      <c r="F359" s="520"/>
      <c r="G359" s="519"/>
      <c r="H359" s="519"/>
      <c r="I359" s="519"/>
      <c r="J359" s="519"/>
      <c r="K359" s="519"/>
      <c r="L359" s="519"/>
      <c r="M359" s="519"/>
      <c r="N359" s="519"/>
      <c r="O359" s="519"/>
      <c r="P359" s="519"/>
      <c r="Q359" s="519"/>
      <c r="R359" s="519"/>
      <c r="S359" s="519"/>
      <c r="T359" s="519"/>
      <c r="U359" s="519"/>
      <c r="V359" s="519"/>
      <c r="W359" s="519"/>
      <c r="X359" s="519"/>
      <c r="Y359" s="519"/>
    </row>
    <row r="360" spans="1:25" ht="15.5" x14ac:dyDescent="0.35">
      <c r="A360" s="519"/>
      <c r="B360" s="522"/>
      <c r="C360" s="519"/>
      <c r="D360" s="519"/>
      <c r="E360" s="519"/>
      <c r="F360" s="520"/>
      <c r="G360" s="519"/>
      <c r="H360" s="519"/>
      <c r="I360" s="519"/>
      <c r="J360" s="519"/>
      <c r="K360" s="519"/>
      <c r="L360" s="519"/>
      <c r="M360" s="519"/>
      <c r="N360" s="519"/>
      <c r="O360" s="519"/>
      <c r="P360" s="519"/>
      <c r="Q360" s="519"/>
      <c r="R360" s="519"/>
      <c r="S360" s="519"/>
      <c r="T360" s="519"/>
      <c r="U360" s="519"/>
      <c r="V360" s="519"/>
      <c r="W360" s="519"/>
      <c r="X360" s="519"/>
      <c r="Y360" s="519"/>
    </row>
    <row r="361" spans="1:25" ht="15.5" x14ac:dyDescent="0.35">
      <c r="A361" s="519"/>
      <c r="B361" s="522"/>
      <c r="C361" s="519"/>
      <c r="D361" s="519"/>
      <c r="E361" s="519"/>
      <c r="F361" s="520"/>
      <c r="G361" s="519"/>
      <c r="H361" s="519"/>
      <c r="I361" s="519"/>
      <c r="J361" s="519"/>
      <c r="K361" s="519"/>
      <c r="L361" s="519"/>
      <c r="M361" s="519"/>
      <c r="N361" s="519"/>
      <c r="O361" s="519"/>
      <c r="P361" s="519"/>
      <c r="Q361" s="519"/>
      <c r="R361" s="519"/>
      <c r="S361" s="519"/>
      <c r="T361" s="519"/>
      <c r="U361" s="519"/>
      <c r="V361" s="519"/>
      <c r="W361" s="519"/>
      <c r="X361" s="519"/>
      <c r="Y361" s="519"/>
    </row>
    <row r="362" spans="1:25" ht="15.5" x14ac:dyDescent="0.35">
      <c r="A362" s="519"/>
      <c r="B362" s="522"/>
      <c r="C362" s="519"/>
      <c r="D362" s="519"/>
      <c r="E362" s="519"/>
      <c r="F362" s="520"/>
      <c r="G362" s="519"/>
      <c r="H362" s="519"/>
      <c r="I362" s="519"/>
      <c r="J362" s="519"/>
      <c r="K362" s="519"/>
      <c r="L362" s="519"/>
      <c r="M362" s="519"/>
      <c r="N362" s="519"/>
      <c r="O362" s="519"/>
      <c r="P362" s="519"/>
      <c r="Q362" s="519"/>
      <c r="R362" s="519"/>
      <c r="S362" s="519"/>
      <c r="T362" s="519"/>
      <c r="U362" s="519"/>
      <c r="V362" s="519"/>
      <c r="W362" s="519"/>
      <c r="X362" s="519"/>
      <c r="Y362" s="519"/>
    </row>
    <row r="363" spans="1:25" ht="15.5" x14ac:dyDescent="0.35">
      <c r="A363" s="519"/>
      <c r="B363" s="522"/>
      <c r="C363" s="519"/>
      <c r="D363" s="519"/>
      <c r="E363" s="519"/>
      <c r="F363" s="520"/>
      <c r="G363" s="519"/>
      <c r="H363" s="519"/>
      <c r="I363" s="519"/>
      <c r="J363" s="519"/>
      <c r="K363" s="519"/>
      <c r="L363" s="519"/>
      <c r="M363" s="519"/>
      <c r="N363" s="519"/>
      <c r="O363" s="519"/>
      <c r="P363" s="519"/>
      <c r="Q363" s="519"/>
      <c r="R363" s="519"/>
      <c r="S363" s="519"/>
      <c r="T363" s="519"/>
      <c r="U363" s="519"/>
      <c r="V363" s="519"/>
      <c r="W363" s="519"/>
      <c r="X363" s="519"/>
      <c r="Y363" s="519"/>
    </row>
    <row r="364" spans="1:25" ht="15.5" x14ac:dyDescent="0.35">
      <c r="A364" s="519"/>
      <c r="B364" s="522"/>
      <c r="C364" s="519"/>
      <c r="D364" s="519"/>
      <c r="E364" s="519"/>
      <c r="F364" s="520"/>
      <c r="G364" s="519"/>
      <c r="H364" s="519"/>
      <c r="I364" s="519"/>
      <c r="J364" s="519"/>
      <c r="K364" s="519"/>
      <c r="L364" s="519"/>
      <c r="M364" s="519"/>
      <c r="N364" s="519"/>
      <c r="O364" s="519"/>
      <c r="P364" s="519"/>
      <c r="Q364" s="519"/>
      <c r="R364" s="519"/>
      <c r="S364" s="519"/>
      <c r="T364" s="519"/>
      <c r="U364" s="519"/>
      <c r="V364" s="519"/>
      <c r="W364" s="519"/>
      <c r="X364" s="519"/>
      <c r="Y364" s="519"/>
    </row>
    <row r="365" spans="1:25" ht="15.5" x14ac:dyDescent="0.35">
      <c r="A365" s="519"/>
      <c r="B365" s="522"/>
      <c r="C365" s="519"/>
      <c r="D365" s="519"/>
      <c r="E365" s="519"/>
      <c r="F365" s="520"/>
      <c r="G365" s="519"/>
      <c r="H365" s="519"/>
      <c r="I365" s="519"/>
      <c r="J365" s="519"/>
      <c r="K365" s="519"/>
      <c r="L365" s="519"/>
      <c r="M365" s="519"/>
      <c r="N365" s="519"/>
      <c r="O365" s="519"/>
      <c r="P365" s="519"/>
      <c r="Q365" s="519"/>
      <c r="R365" s="519"/>
      <c r="S365" s="519"/>
      <c r="T365" s="519"/>
      <c r="U365" s="519"/>
      <c r="V365" s="519"/>
      <c r="W365" s="519"/>
      <c r="X365" s="519"/>
      <c r="Y365" s="519"/>
    </row>
    <row r="366" spans="1:25" ht="15.5" x14ac:dyDescent="0.35">
      <c r="A366" s="519"/>
      <c r="B366" s="522"/>
      <c r="C366" s="519"/>
      <c r="D366" s="519"/>
      <c r="E366" s="519"/>
      <c r="F366" s="520"/>
      <c r="G366" s="519"/>
      <c r="H366" s="519"/>
      <c r="I366" s="519"/>
      <c r="J366" s="519"/>
      <c r="K366" s="519"/>
      <c r="L366" s="519"/>
      <c r="M366" s="519"/>
      <c r="N366" s="519"/>
      <c r="O366" s="519"/>
      <c r="P366" s="519"/>
      <c r="Q366" s="519"/>
      <c r="R366" s="519"/>
      <c r="S366" s="519"/>
      <c r="T366" s="519"/>
      <c r="U366" s="519"/>
      <c r="V366" s="519"/>
      <c r="W366" s="519"/>
      <c r="X366" s="519"/>
      <c r="Y366" s="519"/>
    </row>
    <row r="367" spans="1:25" ht="15.5" x14ac:dyDescent="0.35">
      <c r="A367" s="519"/>
      <c r="B367" s="522"/>
      <c r="C367" s="519"/>
      <c r="D367" s="519"/>
      <c r="E367" s="519"/>
      <c r="F367" s="520"/>
      <c r="G367" s="519"/>
      <c r="H367" s="519"/>
      <c r="I367" s="519"/>
      <c r="J367" s="519"/>
      <c r="K367" s="519"/>
      <c r="L367" s="519"/>
      <c r="M367" s="519"/>
      <c r="N367" s="519"/>
      <c r="O367" s="519"/>
      <c r="P367" s="519"/>
      <c r="Q367" s="519"/>
      <c r="R367" s="519"/>
      <c r="S367" s="519"/>
      <c r="T367" s="519"/>
      <c r="U367" s="519"/>
      <c r="V367" s="519"/>
      <c r="W367" s="519"/>
      <c r="X367" s="519"/>
      <c r="Y367" s="519"/>
    </row>
    <row r="368" spans="1:25" ht="15.5" x14ac:dyDescent="0.35">
      <c r="A368" s="519"/>
      <c r="B368" s="522"/>
      <c r="C368" s="519"/>
      <c r="D368" s="519"/>
      <c r="E368" s="519"/>
      <c r="F368" s="520"/>
      <c r="G368" s="519"/>
      <c r="H368" s="519"/>
      <c r="I368" s="519"/>
      <c r="J368" s="519"/>
      <c r="K368" s="519"/>
      <c r="L368" s="519"/>
      <c r="M368" s="519"/>
      <c r="N368" s="519"/>
      <c r="O368" s="519"/>
      <c r="P368" s="519"/>
      <c r="Q368" s="519"/>
      <c r="R368" s="519"/>
      <c r="S368" s="519"/>
      <c r="T368" s="519"/>
      <c r="U368" s="519"/>
      <c r="V368" s="519"/>
      <c r="W368" s="519"/>
      <c r="X368" s="519"/>
      <c r="Y368" s="519"/>
    </row>
    <row r="369" spans="1:25" ht="15.5" x14ac:dyDescent="0.35">
      <c r="A369" s="519"/>
      <c r="B369" s="522"/>
      <c r="C369" s="519"/>
      <c r="D369" s="519"/>
      <c r="E369" s="519"/>
      <c r="F369" s="520"/>
      <c r="G369" s="519"/>
      <c r="H369" s="519"/>
      <c r="I369" s="519"/>
      <c r="J369" s="519"/>
      <c r="K369" s="519"/>
      <c r="L369" s="519"/>
      <c r="M369" s="519"/>
      <c r="N369" s="519"/>
      <c r="O369" s="519"/>
      <c r="P369" s="519"/>
      <c r="Q369" s="519"/>
      <c r="R369" s="519"/>
      <c r="S369" s="519"/>
      <c r="T369" s="519"/>
      <c r="U369" s="519"/>
      <c r="V369" s="519"/>
      <c r="W369" s="519"/>
      <c r="X369" s="519"/>
      <c r="Y369" s="519"/>
    </row>
    <row r="370" spans="1:25" ht="15.5" x14ac:dyDescent="0.35">
      <c r="A370" s="519"/>
      <c r="B370" s="522"/>
      <c r="C370" s="519"/>
      <c r="D370" s="519"/>
      <c r="E370" s="519"/>
      <c r="F370" s="520"/>
      <c r="G370" s="519"/>
      <c r="H370" s="519"/>
      <c r="I370" s="519"/>
      <c r="J370" s="519"/>
      <c r="K370" s="519"/>
      <c r="L370" s="519"/>
      <c r="M370" s="519"/>
      <c r="N370" s="519"/>
      <c r="O370" s="519"/>
      <c r="P370" s="519"/>
      <c r="Q370" s="519"/>
      <c r="R370" s="519"/>
      <c r="S370" s="519"/>
      <c r="T370" s="519"/>
      <c r="U370" s="519"/>
      <c r="V370" s="519"/>
      <c r="W370" s="519"/>
      <c r="X370" s="519"/>
      <c r="Y370" s="519"/>
    </row>
    <row r="371" spans="1:25" ht="15.5" x14ac:dyDescent="0.35">
      <c r="A371" s="519"/>
      <c r="B371" s="522"/>
      <c r="C371" s="519"/>
      <c r="D371" s="519"/>
      <c r="E371" s="519"/>
      <c r="F371" s="520"/>
      <c r="G371" s="519"/>
      <c r="H371" s="519"/>
      <c r="I371" s="519"/>
      <c r="J371" s="519"/>
      <c r="K371" s="519"/>
      <c r="L371" s="519"/>
      <c r="M371" s="519"/>
      <c r="N371" s="519"/>
      <c r="O371" s="519"/>
      <c r="P371" s="519"/>
      <c r="Q371" s="519"/>
      <c r="R371" s="519"/>
      <c r="S371" s="519"/>
      <c r="T371" s="519"/>
      <c r="U371" s="519"/>
      <c r="V371" s="519"/>
      <c r="W371" s="519"/>
      <c r="X371" s="519"/>
      <c r="Y371" s="519"/>
    </row>
    <row r="372" spans="1:25" ht="15.5" x14ac:dyDescent="0.35">
      <c r="A372" s="519"/>
      <c r="B372" s="522"/>
      <c r="C372" s="519"/>
      <c r="D372" s="519"/>
      <c r="E372" s="519"/>
      <c r="F372" s="520"/>
      <c r="G372" s="519"/>
      <c r="H372" s="519"/>
      <c r="I372" s="519"/>
      <c r="J372" s="519"/>
      <c r="K372" s="519"/>
      <c r="L372" s="519"/>
      <c r="M372" s="519"/>
      <c r="N372" s="519"/>
      <c r="O372" s="519"/>
      <c r="P372" s="519"/>
      <c r="Q372" s="519"/>
      <c r="R372" s="519"/>
      <c r="S372" s="519"/>
      <c r="T372" s="519"/>
      <c r="U372" s="519"/>
      <c r="V372" s="519"/>
      <c r="W372" s="519"/>
      <c r="X372" s="519"/>
      <c r="Y372" s="519"/>
    </row>
    <row r="373" spans="1:25" ht="15.5" x14ac:dyDescent="0.35">
      <c r="A373" s="519"/>
      <c r="B373" s="522"/>
      <c r="C373" s="519"/>
      <c r="D373" s="519"/>
      <c r="E373" s="519"/>
      <c r="F373" s="520"/>
      <c r="G373" s="519"/>
      <c r="H373" s="519"/>
      <c r="I373" s="519"/>
      <c r="J373" s="519"/>
      <c r="K373" s="519"/>
      <c r="L373" s="519"/>
      <c r="M373" s="519"/>
      <c r="N373" s="519"/>
      <c r="O373" s="519"/>
      <c r="P373" s="519"/>
      <c r="Q373" s="519"/>
      <c r="R373" s="519"/>
      <c r="S373" s="519"/>
      <c r="T373" s="519"/>
      <c r="U373" s="519"/>
      <c r="V373" s="519"/>
      <c r="W373" s="519"/>
      <c r="X373" s="519"/>
      <c r="Y373" s="519"/>
    </row>
    <row r="374" spans="1:25" ht="15.5" x14ac:dyDescent="0.35">
      <c r="A374" s="519"/>
      <c r="B374" s="522"/>
      <c r="C374" s="519"/>
      <c r="D374" s="519"/>
      <c r="E374" s="519"/>
      <c r="F374" s="520"/>
      <c r="G374" s="519"/>
      <c r="H374" s="519"/>
      <c r="I374" s="519"/>
      <c r="J374" s="519"/>
      <c r="K374" s="519"/>
      <c r="L374" s="519"/>
      <c r="M374" s="519"/>
      <c r="N374" s="519"/>
      <c r="O374" s="519"/>
      <c r="P374" s="519"/>
      <c r="Q374" s="519"/>
      <c r="R374" s="519"/>
      <c r="S374" s="519"/>
      <c r="T374" s="519"/>
      <c r="U374" s="519"/>
      <c r="V374" s="519"/>
      <c r="W374" s="519"/>
      <c r="X374" s="519"/>
      <c r="Y374" s="519"/>
    </row>
    <row r="375" spans="1:25" ht="15.5" x14ac:dyDescent="0.35">
      <c r="A375" s="519"/>
      <c r="B375" s="522"/>
      <c r="C375" s="519"/>
      <c r="D375" s="519"/>
      <c r="E375" s="519"/>
      <c r="F375" s="520"/>
      <c r="G375" s="519"/>
      <c r="H375" s="519"/>
      <c r="I375" s="519"/>
      <c r="J375" s="519"/>
      <c r="K375" s="519"/>
      <c r="L375" s="519"/>
      <c r="M375" s="519"/>
      <c r="N375" s="519"/>
      <c r="O375" s="519"/>
      <c r="P375" s="519"/>
      <c r="Q375" s="519"/>
      <c r="R375" s="519"/>
      <c r="S375" s="519"/>
      <c r="T375" s="519"/>
      <c r="U375" s="519"/>
      <c r="V375" s="519"/>
      <c r="W375" s="519"/>
      <c r="X375" s="519"/>
      <c r="Y375" s="519"/>
    </row>
    <row r="376" spans="1:25" ht="15.5" x14ac:dyDescent="0.35">
      <c r="A376" s="519"/>
      <c r="B376" s="522"/>
      <c r="C376" s="519"/>
      <c r="D376" s="519"/>
      <c r="E376" s="519"/>
      <c r="F376" s="520"/>
      <c r="G376" s="519"/>
      <c r="H376" s="519"/>
      <c r="I376" s="519"/>
      <c r="J376" s="519"/>
      <c r="K376" s="519"/>
      <c r="L376" s="519"/>
      <c r="M376" s="519"/>
      <c r="N376" s="519"/>
      <c r="O376" s="519"/>
      <c r="P376" s="519"/>
      <c r="Q376" s="519"/>
      <c r="R376" s="519"/>
      <c r="S376" s="519"/>
      <c r="T376" s="519"/>
      <c r="U376" s="519"/>
      <c r="V376" s="519"/>
      <c r="W376" s="519"/>
      <c r="X376" s="519"/>
      <c r="Y376" s="519"/>
    </row>
    <row r="377" spans="1:25" ht="15.5" x14ac:dyDescent="0.35">
      <c r="A377" s="519"/>
      <c r="B377" s="522"/>
      <c r="C377" s="519"/>
      <c r="D377" s="519"/>
      <c r="E377" s="519"/>
      <c r="F377" s="520"/>
      <c r="G377" s="519"/>
      <c r="H377" s="519"/>
      <c r="I377" s="519"/>
      <c r="J377" s="519"/>
      <c r="K377" s="519"/>
      <c r="L377" s="519"/>
      <c r="M377" s="519"/>
      <c r="N377" s="519"/>
      <c r="O377" s="519"/>
      <c r="P377" s="519"/>
      <c r="Q377" s="519"/>
      <c r="R377" s="519"/>
      <c r="S377" s="519"/>
      <c r="T377" s="519"/>
      <c r="U377" s="519"/>
      <c r="V377" s="519"/>
      <c r="W377" s="519"/>
      <c r="X377" s="519"/>
      <c r="Y377" s="519"/>
    </row>
    <row r="378" spans="1:25" ht="15.5" x14ac:dyDescent="0.35">
      <c r="A378" s="519"/>
      <c r="B378" s="522"/>
      <c r="C378" s="519"/>
      <c r="D378" s="519"/>
      <c r="E378" s="519"/>
      <c r="F378" s="520"/>
      <c r="G378" s="519"/>
      <c r="H378" s="519"/>
      <c r="I378" s="519"/>
      <c r="J378" s="519"/>
      <c r="K378" s="519"/>
      <c r="L378" s="519"/>
      <c r="M378" s="519"/>
      <c r="N378" s="519"/>
      <c r="O378" s="519"/>
      <c r="P378" s="519"/>
      <c r="Q378" s="519"/>
      <c r="R378" s="519"/>
      <c r="S378" s="519"/>
      <c r="T378" s="519"/>
      <c r="U378" s="519"/>
      <c r="V378" s="519"/>
      <c r="W378" s="519"/>
      <c r="X378" s="519"/>
      <c r="Y378" s="519"/>
    </row>
    <row r="379" spans="1:25" ht="15.5" x14ac:dyDescent="0.35">
      <c r="A379" s="519"/>
      <c r="B379" s="522"/>
      <c r="C379" s="519"/>
      <c r="D379" s="519"/>
      <c r="E379" s="519"/>
      <c r="F379" s="520"/>
      <c r="G379" s="519"/>
      <c r="H379" s="519"/>
      <c r="I379" s="519"/>
      <c r="J379" s="519"/>
      <c r="K379" s="519"/>
      <c r="L379" s="519"/>
      <c r="M379" s="519"/>
      <c r="N379" s="519"/>
      <c r="O379" s="519"/>
      <c r="P379" s="519"/>
      <c r="Q379" s="519"/>
      <c r="R379" s="519"/>
      <c r="S379" s="519"/>
      <c r="T379" s="519"/>
      <c r="U379" s="519"/>
      <c r="V379" s="519"/>
      <c r="W379" s="519"/>
      <c r="X379" s="519"/>
      <c r="Y379" s="519"/>
    </row>
    <row r="380" spans="1:25" ht="15.5" x14ac:dyDescent="0.35">
      <c r="A380" s="519"/>
      <c r="B380" s="522"/>
      <c r="C380" s="519"/>
      <c r="D380" s="519"/>
      <c r="E380" s="519"/>
      <c r="F380" s="520"/>
      <c r="G380" s="519"/>
      <c r="H380" s="519"/>
      <c r="I380" s="519"/>
      <c r="J380" s="519"/>
      <c r="K380" s="519"/>
      <c r="L380" s="519"/>
      <c r="M380" s="519"/>
      <c r="N380" s="519"/>
      <c r="O380" s="519"/>
      <c r="P380" s="519"/>
      <c r="Q380" s="519"/>
      <c r="R380" s="519"/>
      <c r="S380" s="519"/>
      <c r="T380" s="519"/>
      <c r="U380" s="519"/>
      <c r="V380" s="519"/>
      <c r="W380" s="519"/>
      <c r="X380" s="519"/>
      <c r="Y380" s="519"/>
    </row>
    <row r="381" spans="1:25" ht="15.5" x14ac:dyDescent="0.35">
      <c r="A381" s="519"/>
      <c r="B381" s="522"/>
      <c r="C381" s="519"/>
      <c r="D381" s="519"/>
      <c r="E381" s="519"/>
      <c r="F381" s="520"/>
      <c r="G381" s="519"/>
      <c r="H381" s="519"/>
      <c r="I381" s="519"/>
      <c r="J381" s="519"/>
      <c r="K381" s="519"/>
      <c r="L381" s="519"/>
      <c r="M381" s="519"/>
      <c r="N381" s="519"/>
      <c r="O381" s="519"/>
      <c r="P381" s="519"/>
      <c r="Q381" s="519"/>
      <c r="R381" s="519"/>
      <c r="S381" s="519"/>
      <c r="T381" s="519"/>
      <c r="U381" s="519"/>
      <c r="V381" s="519"/>
      <c r="W381" s="519"/>
      <c r="X381" s="519"/>
      <c r="Y381" s="519"/>
    </row>
    <row r="382" spans="1:25" ht="15.5" x14ac:dyDescent="0.35">
      <c r="A382" s="519"/>
      <c r="B382" s="522"/>
      <c r="C382" s="519"/>
      <c r="D382" s="519"/>
      <c r="E382" s="519"/>
      <c r="F382" s="520"/>
      <c r="G382" s="519"/>
      <c r="H382" s="519"/>
      <c r="I382" s="519"/>
      <c r="J382" s="519"/>
      <c r="K382" s="519"/>
      <c r="L382" s="519"/>
      <c r="M382" s="519"/>
      <c r="N382" s="519"/>
      <c r="O382" s="519"/>
      <c r="P382" s="519"/>
      <c r="Q382" s="519"/>
      <c r="R382" s="519"/>
      <c r="S382" s="519"/>
      <c r="T382" s="519"/>
      <c r="U382" s="519"/>
      <c r="V382" s="519"/>
      <c r="W382" s="519"/>
      <c r="X382" s="519"/>
      <c r="Y382" s="519"/>
    </row>
    <row r="383" spans="1:25" ht="15.5" x14ac:dyDescent="0.35">
      <c r="A383" s="519"/>
      <c r="B383" s="522"/>
      <c r="C383" s="519"/>
      <c r="D383" s="519"/>
      <c r="E383" s="519"/>
      <c r="F383" s="520"/>
      <c r="G383" s="519"/>
      <c r="H383" s="519"/>
      <c r="I383" s="519"/>
      <c r="J383" s="519"/>
      <c r="K383" s="519"/>
      <c r="L383" s="519"/>
      <c r="M383" s="519"/>
      <c r="N383" s="519"/>
      <c r="O383" s="519"/>
      <c r="P383" s="519"/>
      <c r="Q383" s="519"/>
      <c r="R383" s="519"/>
      <c r="S383" s="519"/>
      <c r="T383" s="519"/>
      <c r="U383" s="519"/>
      <c r="V383" s="519"/>
      <c r="W383" s="519"/>
      <c r="X383" s="519"/>
      <c r="Y383" s="519"/>
    </row>
    <row r="384" spans="1:25" ht="15.5" x14ac:dyDescent="0.35">
      <c r="A384" s="519"/>
      <c r="B384" s="522"/>
      <c r="C384" s="519"/>
      <c r="D384" s="519"/>
      <c r="E384" s="519"/>
      <c r="F384" s="520"/>
      <c r="G384" s="519"/>
      <c r="H384" s="519"/>
      <c r="I384" s="519"/>
      <c r="J384" s="519"/>
      <c r="K384" s="519"/>
      <c r="L384" s="519"/>
      <c r="M384" s="519"/>
      <c r="N384" s="519"/>
      <c r="O384" s="519"/>
      <c r="P384" s="519"/>
      <c r="Q384" s="519"/>
      <c r="R384" s="519"/>
      <c r="S384" s="519"/>
      <c r="T384" s="519"/>
      <c r="U384" s="519"/>
      <c r="V384" s="519"/>
      <c r="W384" s="519"/>
      <c r="X384" s="519"/>
      <c r="Y384" s="519"/>
    </row>
    <row r="385" spans="1:25" ht="15.5" x14ac:dyDescent="0.35">
      <c r="A385" s="519"/>
      <c r="B385" s="522"/>
      <c r="C385" s="519"/>
      <c r="D385" s="519"/>
      <c r="E385" s="519"/>
      <c r="F385" s="520"/>
      <c r="G385" s="519"/>
      <c r="H385" s="519"/>
      <c r="I385" s="519"/>
      <c r="J385" s="519"/>
      <c r="K385" s="519"/>
      <c r="L385" s="519"/>
      <c r="M385" s="519"/>
      <c r="N385" s="519"/>
      <c r="O385" s="519"/>
      <c r="P385" s="519"/>
      <c r="Q385" s="519"/>
      <c r="R385" s="519"/>
      <c r="S385" s="519"/>
      <c r="T385" s="519"/>
      <c r="U385" s="519"/>
      <c r="V385" s="519"/>
      <c r="W385" s="519"/>
      <c r="X385" s="519"/>
      <c r="Y385" s="519"/>
    </row>
    <row r="386" spans="1:25" ht="15.5" x14ac:dyDescent="0.35">
      <c r="A386" s="519"/>
      <c r="B386" s="522"/>
      <c r="C386" s="519"/>
      <c r="D386" s="519"/>
      <c r="E386" s="519"/>
      <c r="F386" s="520"/>
      <c r="G386" s="519"/>
      <c r="H386" s="519"/>
      <c r="I386" s="519"/>
      <c r="J386" s="519"/>
      <c r="K386" s="519"/>
      <c r="L386" s="519"/>
      <c r="M386" s="519"/>
      <c r="N386" s="519"/>
      <c r="O386" s="519"/>
      <c r="P386" s="519"/>
      <c r="Q386" s="519"/>
      <c r="R386" s="519"/>
      <c r="S386" s="519"/>
      <c r="T386" s="519"/>
      <c r="U386" s="519"/>
      <c r="V386" s="519"/>
      <c r="W386" s="519"/>
      <c r="X386" s="519"/>
      <c r="Y386" s="519"/>
    </row>
    <row r="387" spans="1:25" ht="15.5" x14ac:dyDescent="0.35">
      <c r="A387" s="519"/>
      <c r="B387" s="522"/>
      <c r="C387" s="519"/>
      <c r="D387" s="519"/>
      <c r="E387" s="519"/>
      <c r="F387" s="520"/>
      <c r="G387" s="519"/>
      <c r="H387" s="519"/>
      <c r="I387" s="519"/>
      <c r="J387" s="519"/>
      <c r="K387" s="519"/>
      <c r="L387" s="519"/>
      <c r="M387" s="519"/>
      <c r="N387" s="519"/>
      <c r="O387" s="519"/>
      <c r="P387" s="519"/>
      <c r="Q387" s="519"/>
      <c r="R387" s="519"/>
      <c r="S387" s="519"/>
      <c r="T387" s="519"/>
      <c r="U387" s="519"/>
      <c r="V387" s="519"/>
      <c r="W387" s="519"/>
      <c r="X387" s="519"/>
      <c r="Y387" s="519"/>
    </row>
    <row r="388" spans="1:25" ht="15.5" x14ac:dyDescent="0.35">
      <c r="A388" s="519"/>
      <c r="B388" s="522"/>
      <c r="C388" s="519"/>
      <c r="D388" s="519"/>
      <c r="E388" s="519"/>
      <c r="F388" s="520"/>
      <c r="G388" s="519"/>
      <c r="H388" s="519"/>
      <c r="I388" s="519"/>
      <c r="J388" s="519"/>
      <c r="K388" s="519"/>
      <c r="L388" s="519"/>
      <c r="M388" s="519"/>
      <c r="N388" s="519"/>
      <c r="O388" s="519"/>
      <c r="P388" s="519"/>
      <c r="Q388" s="519"/>
      <c r="R388" s="519"/>
      <c r="S388" s="519"/>
      <c r="T388" s="519"/>
      <c r="U388" s="519"/>
      <c r="V388" s="519"/>
      <c r="W388" s="519"/>
      <c r="X388" s="519"/>
      <c r="Y388" s="519"/>
    </row>
    <row r="389" spans="1:25" ht="15.5" x14ac:dyDescent="0.35">
      <c r="A389" s="519"/>
      <c r="B389" s="522"/>
      <c r="C389" s="519"/>
      <c r="D389" s="519"/>
      <c r="E389" s="519"/>
      <c r="F389" s="520"/>
      <c r="G389" s="519"/>
      <c r="H389" s="519"/>
      <c r="I389" s="519"/>
      <c r="J389" s="519"/>
      <c r="K389" s="519"/>
      <c r="L389" s="519"/>
      <c r="M389" s="519"/>
      <c r="N389" s="519"/>
      <c r="O389" s="519"/>
      <c r="P389" s="519"/>
      <c r="Q389" s="519"/>
      <c r="R389" s="519"/>
      <c r="S389" s="519"/>
      <c r="T389" s="519"/>
      <c r="U389" s="519"/>
      <c r="V389" s="519"/>
      <c r="W389" s="519"/>
      <c r="X389" s="519"/>
      <c r="Y389" s="519"/>
    </row>
    <row r="390" spans="1:25" ht="15.5" x14ac:dyDescent="0.35">
      <c r="A390" s="519"/>
      <c r="B390" s="522"/>
      <c r="C390" s="519"/>
      <c r="D390" s="519"/>
      <c r="E390" s="519"/>
      <c r="F390" s="520"/>
      <c r="G390" s="519"/>
      <c r="H390" s="519"/>
      <c r="I390" s="519"/>
      <c r="J390" s="519"/>
      <c r="K390" s="519"/>
      <c r="L390" s="519"/>
      <c r="M390" s="519"/>
      <c r="N390" s="519"/>
      <c r="O390" s="519"/>
      <c r="P390" s="519"/>
      <c r="Q390" s="519"/>
      <c r="R390" s="519"/>
      <c r="S390" s="519"/>
      <c r="T390" s="519"/>
      <c r="U390" s="519"/>
      <c r="V390" s="519"/>
      <c r="W390" s="519"/>
      <c r="X390" s="519"/>
      <c r="Y390" s="519"/>
    </row>
    <row r="391" spans="1:25" ht="15.5" x14ac:dyDescent="0.35">
      <c r="A391" s="519"/>
      <c r="B391" s="522"/>
      <c r="C391" s="519"/>
      <c r="D391" s="519"/>
      <c r="E391" s="519"/>
      <c r="F391" s="520"/>
      <c r="G391" s="519"/>
      <c r="H391" s="519"/>
      <c r="I391" s="519"/>
      <c r="J391" s="519"/>
      <c r="K391" s="519"/>
      <c r="L391" s="519"/>
      <c r="M391" s="519"/>
      <c r="N391" s="519"/>
      <c r="O391" s="519"/>
      <c r="P391" s="519"/>
      <c r="Q391" s="519"/>
      <c r="R391" s="519"/>
      <c r="S391" s="519"/>
      <c r="T391" s="519"/>
      <c r="U391" s="519"/>
      <c r="V391" s="519"/>
      <c r="W391" s="519"/>
      <c r="X391" s="519"/>
      <c r="Y391" s="519"/>
    </row>
    <row r="392" spans="1:25" ht="15.5" x14ac:dyDescent="0.35">
      <c r="A392" s="519"/>
      <c r="B392" s="522"/>
      <c r="C392" s="519"/>
      <c r="D392" s="519"/>
      <c r="E392" s="519"/>
      <c r="F392" s="520"/>
      <c r="G392" s="519"/>
      <c r="H392" s="519"/>
      <c r="I392" s="519"/>
      <c r="J392" s="519"/>
      <c r="K392" s="519"/>
      <c r="L392" s="519"/>
      <c r="M392" s="519"/>
      <c r="N392" s="519"/>
      <c r="O392" s="519"/>
      <c r="P392" s="519"/>
      <c r="Q392" s="519"/>
      <c r="R392" s="519"/>
      <c r="S392" s="519"/>
      <c r="T392" s="519"/>
      <c r="U392" s="519"/>
      <c r="V392" s="519"/>
      <c r="W392" s="519"/>
      <c r="X392" s="519"/>
      <c r="Y392" s="519"/>
    </row>
    <row r="393" spans="1:25" ht="15.5" x14ac:dyDescent="0.35">
      <c r="A393" s="519"/>
      <c r="B393" s="522"/>
      <c r="C393" s="519"/>
      <c r="D393" s="519"/>
      <c r="E393" s="519"/>
      <c r="F393" s="520"/>
      <c r="G393" s="519"/>
      <c r="H393" s="519"/>
      <c r="I393" s="519"/>
      <c r="J393" s="519"/>
      <c r="K393" s="519"/>
      <c r="L393" s="519"/>
      <c r="M393" s="519"/>
      <c r="N393" s="519"/>
      <c r="O393" s="519"/>
      <c r="P393" s="519"/>
      <c r="Q393" s="519"/>
      <c r="R393" s="519"/>
      <c r="S393" s="519"/>
      <c r="T393" s="519"/>
      <c r="U393" s="519"/>
      <c r="V393" s="519"/>
      <c r="W393" s="519"/>
      <c r="X393" s="519"/>
      <c r="Y393" s="519"/>
    </row>
    <row r="394" spans="1:25" ht="15.5" x14ac:dyDescent="0.35">
      <c r="A394" s="519"/>
      <c r="B394" s="522"/>
      <c r="C394" s="519"/>
      <c r="D394" s="519"/>
      <c r="E394" s="519"/>
      <c r="F394" s="520"/>
      <c r="G394" s="519"/>
      <c r="H394" s="519"/>
      <c r="I394" s="519"/>
      <c r="J394" s="519"/>
      <c r="K394" s="519"/>
      <c r="L394" s="519"/>
      <c r="M394" s="519"/>
      <c r="N394" s="519"/>
      <c r="O394" s="519"/>
      <c r="P394" s="519"/>
      <c r="Q394" s="519"/>
      <c r="R394" s="519"/>
      <c r="S394" s="519"/>
      <c r="T394" s="519"/>
      <c r="U394" s="519"/>
      <c r="V394" s="519"/>
      <c r="W394" s="519"/>
      <c r="X394" s="519"/>
      <c r="Y394" s="519"/>
    </row>
    <row r="395" spans="1:25" ht="15.5" x14ac:dyDescent="0.35">
      <c r="A395" s="519"/>
      <c r="B395" s="522"/>
      <c r="C395" s="519"/>
      <c r="D395" s="519"/>
      <c r="E395" s="519"/>
      <c r="F395" s="520"/>
      <c r="G395" s="519"/>
      <c r="H395" s="519"/>
      <c r="I395" s="519"/>
      <c r="J395" s="519"/>
      <c r="K395" s="519"/>
      <c r="L395" s="519"/>
      <c r="M395" s="519"/>
      <c r="N395" s="519"/>
      <c r="O395" s="519"/>
      <c r="P395" s="519"/>
      <c r="Q395" s="519"/>
      <c r="R395" s="519"/>
      <c r="S395" s="519"/>
      <c r="T395" s="519"/>
      <c r="U395" s="519"/>
      <c r="V395" s="519"/>
      <c r="W395" s="519"/>
      <c r="X395" s="519"/>
      <c r="Y395" s="519"/>
    </row>
    <row r="396" spans="1:25" ht="15.5" x14ac:dyDescent="0.35">
      <c r="A396" s="519"/>
      <c r="B396" s="522"/>
      <c r="C396" s="519"/>
      <c r="D396" s="519"/>
      <c r="E396" s="519"/>
      <c r="F396" s="520"/>
      <c r="G396" s="519"/>
      <c r="H396" s="519"/>
      <c r="I396" s="519"/>
      <c r="J396" s="519"/>
      <c r="K396" s="519"/>
      <c r="L396" s="519"/>
      <c r="M396" s="519"/>
      <c r="N396" s="519"/>
      <c r="O396" s="519"/>
      <c r="P396" s="519"/>
      <c r="Q396" s="519"/>
      <c r="R396" s="519"/>
      <c r="S396" s="519"/>
      <c r="T396" s="519"/>
      <c r="U396" s="519"/>
      <c r="V396" s="519"/>
      <c r="W396" s="519"/>
      <c r="X396" s="519"/>
      <c r="Y396" s="519"/>
    </row>
    <row r="397" spans="1:25" ht="15.5" x14ac:dyDescent="0.35">
      <c r="A397" s="519"/>
      <c r="B397" s="522"/>
      <c r="C397" s="519"/>
      <c r="D397" s="519"/>
      <c r="E397" s="519"/>
      <c r="F397" s="520"/>
      <c r="G397" s="519"/>
      <c r="H397" s="519"/>
      <c r="I397" s="519"/>
      <c r="J397" s="519"/>
      <c r="K397" s="519"/>
      <c r="L397" s="519"/>
      <c r="M397" s="519"/>
      <c r="N397" s="519"/>
      <c r="O397" s="519"/>
      <c r="P397" s="519"/>
      <c r="Q397" s="519"/>
      <c r="R397" s="519"/>
      <c r="S397" s="519"/>
      <c r="T397" s="519"/>
      <c r="U397" s="519"/>
      <c r="V397" s="519"/>
      <c r="W397" s="519"/>
      <c r="X397" s="519"/>
      <c r="Y397" s="519"/>
    </row>
    <row r="398" spans="1:25" ht="15.5" x14ac:dyDescent="0.35">
      <c r="A398" s="519"/>
      <c r="B398" s="522"/>
      <c r="C398" s="519"/>
      <c r="D398" s="519"/>
      <c r="E398" s="519"/>
      <c r="F398" s="520"/>
      <c r="G398" s="519"/>
      <c r="H398" s="519"/>
      <c r="I398" s="519"/>
      <c r="J398" s="519"/>
      <c r="K398" s="519"/>
      <c r="L398" s="519"/>
      <c r="M398" s="519"/>
      <c r="N398" s="519"/>
      <c r="O398" s="519"/>
      <c r="P398" s="519"/>
      <c r="Q398" s="519"/>
      <c r="R398" s="519"/>
      <c r="S398" s="519"/>
      <c r="T398" s="519"/>
      <c r="U398" s="519"/>
      <c r="V398" s="519"/>
      <c r="W398" s="519"/>
      <c r="X398" s="519"/>
      <c r="Y398" s="519"/>
    </row>
    <row r="399" spans="1:25" ht="15.5" x14ac:dyDescent="0.35">
      <c r="A399" s="519"/>
      <c r="B399" s="522"/>
      <c r="C399" s="519"/>
      <c r="D399" s="519"/>
      <c r="E399" s="519"/>
      <c r="F399" s="520"/>
      <c r="G399" s="519"/>
      <c r="H399" s="519"/>
      <c r="I399" s="519"/>
      <c r="J399" s="519"/>
      <c r="K399" s="519"/>
      <c r="L399" s="519"/>
      <c r="M399" s="519"/>
      <c r="N399" s="519"/>
      <c r="O399" s="519"/>
      <c r="P399" s="519"/>
      <c r="Q399" s="519"/>
      <c r="R399" s="519"/>
      <c r="S399" s="519"/>
      <c r="T399" s="519"/>
      <c r="U399" s="519"/>
      <c r="V399" s="519"/>
      <c r="W399" s="519"/>
      <c r="X399" s="519"/>
      <c r="Y399" s="519"/>
    </row>
    <row r="400" spans="1:25" ht="15.5" x14ac:dyDescent="0.35">
      <c r="A400" s="519"/>
      <c r="B400" s="522"/>
      <c r="C400" s="519"/>
      <c r="D400" s="519"/>
      <c r="E400" s="519"/>
      <c r="F400" s="520"/>
      <c r="G400" s="519"/>
      <c r="H400" s="519"/>
      <c r="I400" s="519"/>
      <c r="J400" s="519"/>
      <c r="K400" s="519"/>
      <c r="L400" s="519"/>
      <c r="M400" s="519"/>
      <c r="N400" s="519"/>
      <c r="O400" s="519"/>
      <c r="P400" s="519"/>
      <c r="Q400" s="519"/>
      <c r="R400" s="519"/>
      <c r="S400" s="519"/>
      <c r="T400" s="519"/>
      <c r="U400" s="519"/>
      <c r="V400" s="519"/>
      <c r="W400" s="519"/>
      <c r="X400" s="519"/>
      <c r="Y400" s="519"/>
    </row>
    <row r="401" spans="1:25" ht="15.5" x14ac:dyDescent="0.35">
      <c r="A401" s="519"/>
      <c r="B401" s="522"/>
      <c r="C401" s="519"/>
      <c r="D401" s="519"/>
      <c r="E401" s="519"/>
      <c r="F401" s="520"/>
      <c r="G401" s="519"/>
      <c r="H401" s="519"/>
      <c r="I401" s="519"/>
      <c r="J401" s="519"/>
      <c r="K401" s="519"/>
      <c r="L401" s="519"/>
      <c r="M401" s="519"/>
      <c r="N401" s="519"/>
      <c r="O401" s="519"/>
      <c r="P401" s="519"/>
      <c r="Q401" s="519"/>
      <c r="R401" s="519"/>
      <c r="S401" s="519"/>
      <c r="T401" s="519"/>
      <c r="U401" s="519"/>
      <c r="V401" s="519"/>
      <c r="W401" s="519"/>
      <c r="X401" s="519"/>
      <c r="Y401" s="519"/>
    </row>
    <row r="402" spans="1:25" ht="15.5" x14ac:dyDescent="0.35">
      <c r="A402" s="519"/>
      <c r="B402" s="522"/>
      <c r="C402" s="519"/>
      <c r="D402" s="519"/>
      <c r="E402" s="519"/>
      <c r="F402" s="520"/>
      <c r="G402" s="519"/>
      <c r="H402" s="519"/>
      <c r="I402" s="519"/>
      <c r="J402" s="519"/>
      <c r="K402" s="519"/>
      <c r="L402" s="519"/>
      <c r="M402" s="519"/>
      <c r="N402" s="519"/>
      <c r="O402" s="519"/>
      <c r="P402" s="519"/>
      <c r="Q402" s="519"/>
      <c r="R402" s="519"/>
      <c r="S402" s="519"/>
      <c r="T402" s="519"/>
      <c r="U402" s="519"/>
      <c r="V402" s="519"/>
      <c r="W402" s="519"/>
      <c r="X402" s="519"/>
      <c r="Y402" s="519"/>
    </row>
    <row r="403" spans="1:25" ht="15.5" x14ac:dyDescent="0.35">
      <c r="A403" s="519"/>
      <c r="B403" s="522"/>
      <c r="C403" s="519"/>
      <c r="D403" s="519"/>
      <c r="E403" s="519"/>
      <c r="F403" s="520"/>
      <c r="G403" s="519"/>
      <c r="H403" s="519"/>
      <c r="I403" s="519"/>
      <c r="J403" s="519"/>
      <c r="K403" s="519"/>
      <c r="L403" s="519"/>
      <c r="M403" s="519"/>
      <c r="N403" s="519"/>
      <c r="O403" s="519"/>
      <c r="P403" s="519"/>
      <c r="Q403" s="519"/>
      <c r="R403" s="519"/>
      <c r="S403" s="519"/>
      <c r="T403" s="519"/>
      <c r="U403" s="519"/>
      <c r="V403" s="519"/>
      <c r="W403" s="519"/>
      <c r="X403" s="519"/>
      <c r="Y403" s="519"/>
    </row>
    <row r="404" spans="1:25" ht="15.5" x14ac:dyDescent="0.35">
      <c r="A404" s="519"/>
      <c r="B404" s="522"/>
      <c r="C404" s="519"/>
      <c r="D404" s="519"/>
      <c r="E404" s="519"/>
      <c r="F404" s="520"/>
      <c r="G404" s="519"/>
      <c r="H404" s="519"/>
      <c r="I404" s="519"/>
      <c r="J404" s="519"/>
      <c r="K404" s="519"/>
      <c r="L404" s="519"/>
      <c r="M404" s="519"/>
      <c r="N404" s="519"/>
      <c r="O404" s="519"/>
      <c r="P404" s="519"/>
      <c r="Q404" s="519"/>
      <c r="R404" s="519"/>
      <c r="S404" s="519"/>
      <c r="T404" s="519"/>
      <c r="U404" s="519"/>
      <c r="V404" s="519"/>
      <c r="W404" s="519"/>
      <c r="X404" s="519"/>
      <c r="Y404" s="519"/>
    </row>
    <row r="405" spans="1:25" ht="15.5" x14ac:dyDescent="0.35">
      <c r="A405" s="519"/>
      <c r="B405" s="522"/>
      <c r="C405" s="519"/>
      <c r="D405" s="519"/>
      <c r="E405" s="519"/>
      <c r="F405" s="520"/>
      <c r="G405" s="519"/>
      <c r="H405" s="519"/>
      <c r="I405" s="519"/>
      <c r="J405" s="519"/>
      <c r="K405" s="519"/>
      <c r="L405" s="519"/>
      <c r="M405" s="519"/>
      <c r="N405" s="519"/>
      <c r="O405" s="519"/>
      <c r="P405" s="519"/>
      <c r="Q405" s="519"/>
      <c r="R405" s="519"/>
      <c r="S405" s="519"/>
      <c r="T405" s="519"/>
      <c r="U405" s="519"/>
      <c r="V405" s="519"/>
      <c r="W405" s="519"/>
      <c r="X405" s="519"/>
      <c r="Y405" s="519"/>
    </row>
    <row r="406" spans="1:25" ht="15.5" x14ac:dyDescent="0.35">
      <c r="A406" s="519"/>
      <c r="B406" s="522"/>
      <c r="C406" s="519"/>
      <c r="D406" s="519"/>
      <c r="E406" s="519"/>
      <c r="F406" s="520"/>
      <c r="G406" s="519"/>
      <c r="H406" s="519"/>
      <c r="I406" s="519"/>
      <c r="J406" s="519"/>
      <c r="K406" s="519"/>
      <c r="L406" s="519"/>
      <c r="M406" s="519"/>
      <c r="N406" s="519"/>
      <c r="O406" s="519"/>
      <c r="P406" s="519"/>
      <c r="Q406" s="519"/>
      <c r="R406" s="519"/>
      <c r="S406" s="519"/>
      <c r="T406" s="519"/>
      <c r="U406" s="519"/>
      <c r="V406" s="519"/>
      <c r="W406" s="519"/>
      <c r="X406" s="519"/>
      <c r="Y406" s="519"/>
    </row>
    <row r="407" spans="1:25" ht="15.5" x14ac:dyDescent="0.35">
      <c r="A407" s="519"/>
      <c r="B407" s="522"/>
      <c r="C407" s="519"/>
      <c r="D407" s="519"/>
      <c r="E407" s="519"/>
      <c r="F407" s="520"/>
      <c r="G407" s="519"/>
      <c r="H407" s="519"/>
      <c r="I407" s="519"/>
      <c r="J407" s="519"/>
      <c r="K407" s="519"/>
      <c r="L407" s="519"/>
      <c r="M407" s="519"/>
      <c r="N407" s="519"/>
      <c r="O407" s="519"/>
      <c r="P407" s="519"/>
      <c r="Q407" s="519"/>
      <c r="R407" s="519"/>
      <c r="S407" s="519"/>
      <c r="T407" s="519"/>
      <c r="U407" s="519"/>
      <c r="V407" s="519"/>
      <c r="W407" s="519"/>
      <c r="X407" s="519"/>
      <c r="Y407" s="519"/>
    </row>
    <row r="408" spans="1:25" ht="15.5" x14ac:dyDescent="0.35">
      <c r="A408" s="519"/>
      <c r="B408" s="522"/>
      <c r="C408" s="519"/>
      <c r="D408" s="519"/>
      <c r="E408" s="519"/>
      <c r="F408" s="520"/>
      <c r="G408" s="519"/>
      <c r="H408" s="519"/>
      <c r="I408" s="519"/>
      <c r="J408" s="519"/>
      <c r="K408" s="519"/>
      <c r="L408" s="519"/>
      <c r="M408" s="519"/>
      <c r="N408" s="519"/>
      <c r="O408" s="519"/>
      <c r="P408" s="519"/>
      <c r="Q408" s="519"/>
      <c r="R408" s="519"/>
      <c r="S408" s="519"/>
      <c r="T408" s="519"/>
      <c r="U408" s="519"/>
      <c r="V408" s="519"/>
      <c r="W408" s="519"/>
      <c r="X408" s="519"/>
      <c r="Y408" s="519"/>
    </row>
    <row r="409" spans="1:25" ht="15.5" x14ac:dyDescent="0.35">
      <c r="A409" s="519"/>
      <c r="B409" s="522"/>
      <c r="C409" s="519"/>
      <c r="D409" s="519"/>
      <c r="E409" s="519"/>
      <c r="F409" s="520"/>
      <c r="G409" s="519"/>
      <c r="H409" s="519"/>
      <c r="I409" s="519"/>
      <c r="J409" s="519"/>
      <c r="K409" s="519"/>
      <c r="L409" s="519"/>
      <c r="M409" s="519"/>
      <c r="N409" s="519"/>
      <c r="O409" s="519"/>
      <c r="P409" s="519"/>
      <c r="Q409" s="519"/>
      <c r="R409" s="519"/>
      <c r="S409" s="519"/>
      <c r="T409" s="519"/>
      <c r="U409" s="519"/>
      <c r="V409" s="519"/>
      <c r="W409" s="519"/>
      <c r="X409" s="519"/>
      <c r="Y409" s="519"/>
    </row>
    <row r="410" spans="1:25" ht="15.5" x14ac:dyDescent="0.35">
      <c r="A410" s="519"/>
      <c r="B410" s="522"/>
      <c r="C410" s="519"/>
      <c r="D410" s="519"/>
      <c r="E410" s="519"/>
      <c r="F410" s="520"/>
      <c r="G410" s="519"/>
      <c r="H410" s="519"/>
      <c r="I410" s="519"/>
      <c r="J410" s="519"/>
      <c r="K410" s="519"/>
      <c r="L410" s="519"/>
      <c r="M410" s="519"/>
      <c r="N410" s="519"/>
      <c r="O410" s="519"/>
      <c r="P410" s="519"/>
      <c r="Q410" s="519"/>
      <c r="R410" s="519"/>
      <c r="S410" s="519"/>
      <c r="T410" s="519"/>
      <c r="U410" s="519"/>
      <c r="V410" s="519"/>
      <c r="W410" s="519"/>
      <c r="X410" s="519"/>
      <c r="Y410" s="519"/>
    </row>
    <row r="411" spans="1:25" ht="15.5" x14ac:dyDescent="0.35">
      <c r="A411" s="519"/>
      <c r="B411" s="522"/>
      <c r="C411" s="519"/>
      <c r="D411" s="519"/>
      <c r="E411" s="519"/>
      <c r="F411" s="520"/>
      <c r="G411" s="519"/>
      <c r="H411" s="519"/>
      <c r="I411" s="519"/>
      <c r="J411" s="519"/>
      <c r="K411" s="519"/>
      <c r="L411" s="519"/>
      <c r="M411" s="519"/>
      <c r="N411" s="519"/>
      <c r="O411" s="519"/>
      <c r="P411" s="519"/>
      <c r="Q411" s="519"/>
      <c r="R411" s="519"/>
      <c r="S411" s="519"/>
      <c r="T411" s="519"/>
      <c r="U411" s="519"/>
      <c r="V411" s="519"/>
      <c r="W411" s="519"/>
      <c r="X411" s="519"/>
      <c r="Y411" s="519"/>
    </row>
    <row r="412" spans="1:25" ht="15.5" x14ac:dyDescent="0.35">
      <c r="A412" s="519"/>
      <c r="B412" s="522"/>
      <c r="C412" s="519"/>
      <c r="D412" s="519"/>
      <c r="E412" s="519"/>
      <c r="F412" s="520"/>
      <c r="G412" s="519"/>
      <c r="H412" s="519"/>
      <c r="I412" s="519"/>
      <c r="J412" s="519"/>
      <c r="K412" s="519"/>
      <c r="L412" s="519"/>
      <c r="M412" s="519"/>
      <c r="N412" s="519"/>
      <c r="O412" s="519"/>
      <c r="P412" s="519"/>
      <c r="Q412" s="519"/>
      <c r="R412" s="519"/>
      <c r="S412" s="519"/>
      <c r="T412" s="519"/>
      <c r="U412" s="519"/>
      <c r="V412" s="519"/>
      <c r="W412" s="519"/>
      <c r="X412" s="519"/>
      <c r="Y412" s="519"/>
    </row>
    <row r="413" spans="1:25" ht="15.5" x14ac:dyDescent="0.35">
      <c r="A413" s="519"/>
      <c r="B413" s="522"/>
      <c r="C413" s="519"/>
      <c r="D413" s="519"/>
      <c r="E413" s="519"/>
      <c r="F413" s="520"/>
      <c r="G413" s="519"/>
      <c r="H413" s="519"/>
      <c r="I413" s="519"/>
      <c r="J413" s="519"/>
      <c r="K413" s="519"/>
      <c r="L413" s="519"/>
      <c r="M413" s="519"/>
      <c r="N413" s="519"/>
      <c r="O413" s="519"/>
      <c r="P413" s="519"/>
      <c r="Q413" s="519"/>
      <c r="R413" s="519"/>
      <c r="S413" s="519"/>
      <c r="T413" s="519"/>
      <c r="U413" s="519"/>
      <c r="V413" s="519"/>
      <c r="W413" s="519"/>
      <c r="X413" s="519"/>
      <c r="Y413" s="519"/>
    </row>
    <row r="414" spans="1:25" ht="15.5" x14ac:dyDescent="0.35">
      <c r="A414" s="519"/>
      <c r="B414" s="522"/>
      <c r="C414" s="519"/>
      <c r="D414" s="519"/>
      <c r="E414" s="519"/>
      <c r="F414" s="520"/>
      <c r="G414" s="519"/>
      <c r="H414" s="519"/>
      <c r="I414" s="519"/>
      <c r="J414" s="519"/>
      <c r="K414" s="519"/>
      <c r="L414" s="519"/>
      <c r="M414" s="519"/>
      <c r="N414" s="519"/>
      <c r="O414" s="519"/>
      <c r="P414" s="519"/>
      <c r="Q414" s="519"/>
      <c r="R414" s="519"/>
      <c r="S414" s="519"/>
      <c r="T414" s="519"/>
      <c r="U414" s="519"/>
      <c r="V414" s="519"/>
      <c r="W414" s="519"/>
      <c r="X414" s="519"/>
      <c r="Y414" s="519"/>
    </row>
    <row r="415" spans="1:25" ht="15.5" x14ac:dyDescent="0.35">
      <c r="A415" s="519"/>
      <c r="B415" s="522"/>
      <c r="C415" s="519"/>
      <c r="D415" s="519"/>
      <c r="E415" s="519"/>
      <c r="F415" s="520"/>
      <c r="G415" s="519"/>
      <c r="H415" s="519"/>
      <c r="I415" s="519"/>
      <c r="J415" s="519"/>
      <c r="K415" s="519"/>
      <c r="L415" s="519"/>
      <c r="M415" s="519"/>
      <c r="N415" s="519"/>
      <c r="O415" s="519"/>
      <c r="P415" s="519"/>
      <c r="Q415" s="519"/>
      <c r="R415" s="519"/>
      <c r="S415" s="519"/>
      <c r="T415" s="519"/>
      <c r="U415" s="519"/>
      <c r="V415" s="519"/>
      <c r="W415" s="519"/>
      <c r="X415" s="519"/>
      <c r="Y415" s="519"/>
    </row>
    <row r="416" spans="1:25" ht="15.5" x14ac:dyDescent="0.35">
      <c r="A416" s="519"/>
      <c r="B416" s="522"/>
      <c r="C416" s="519"/>
      <c r="D416" s="519"/>
      <c r="E416" s="519"/>
      <c r="F416" s="520"/>
      <c r="G416" s="519"/>
      <c r="H416" s="519"/>
      <c r="I416" s="519"/>
      <c r="J416" s="519"/>
      <c r="K416" s="519"/>
      <c r="L416" s="519"/>
      <c r="M416" s="519"/>
      <c r="N416" s="519"/>
      <c r="O416" s="519"/>
      <c r="P416" s="519"/>
      <c r="Q416" s="519"/>
      <c r="R416" s="519"/>
      <c r="S416" s="519"/>
      <c r="T416" s="519"/>
      <c r="U416" s="519"/>
      <c r="V416" s="519"/>
      <c r="W416" s="519"/>
      <c r="X416" s="519"/>
      <c r="Y416" s="519"/>
    </row>
    <row r="417" spans="1:25" ht="15.5" x14ac:dyDescent="0.35">
      <c r="A417" s="519"/>
      <c r="B417" s="522"/>
      <c r="C417" s="519"/>
      <c r="D417" s="519"/>
      <c r="E417" s="519"/>
      <c r="F417" s="520"/>
      <c r="G417" s="519"/>
      <c r="H417" s="519"/>
      <c r="I417" s="519"/>
      <c r="J417" s="519"/>
      <c r="K417" s="519"/>
      <c r="L417" s="519"/>
      <c r="M417" s="519"/>
      <c r="N417" s="519"/>
      <c r="O417" s="519"/>
      <c r="P417" s="519"/>
      <c r="Q417" s="519"/>
      <c r="R417" s="519"/>
      <c r="S417" s="519"/>
      <c r="T417" s="519"/>
      <c r="U417" s="519"/>
      <c r="V417" s="519"/>
      <c r="W417" s="519"/>
      <c r="X417" s="519"/>
      <c r="Y417" s="519"/>
    </row>
    <row r="418" spans="1:25" ht="15.5" x14ac:dyDescent="0.35">
      <c r="A418" s="519"/>
      <c r="B418" s="522"/>
      <c r="C418" s="519"/>
      <c r="D418" s="519"/>
      <c r="E418" s="519"/>
      <c r="F418" s="520"/>
      <c r="G418" s="519"/>
      <c r="H418" s="519"/>
      <c r="I418" s="519"/>
      <c r="J418" s="519"/>
      <c r="K418" s="519"/>
      <c r="L418" s="519"/>
      <c r="M418" s="519"/>
      <c r="N418" s="519"/>
      <c r="O418" s="519"/>
      <c r="P418" s="519"/>
      <c r="Q418" s="519"/>
      <c r="R418" s="519"/>
      <c r="S418" s="519"/>
      <c r="T418" s="519"/>
      <c r="U418" s="519"/>
      <c r="V418" s="519"/>
      <c r="W418" s="519"/>
      <c r="X418" s="519"/>
      <c r="Y418" s="519"/>
    </row>
    <row r="419" spans="1:25" ht="15.5" x14ac:dyDescent="0.35">
      <c r="A419" s="519"/>
      <c r="B419" s="522"/>
      <c r="C419" s="519"/>
      <c r="D419" s="519"/>
      <c r="E419" s="519"/>
      <c r="F419" s="520"/>
      <c r="G419" s="519"/>
      <c r="H419" s="519"/>
      <c r="I419" s="519"/>
      <c r="J419" s="519"/>
      <c r="K419" s="519"/>
      <c r="L419" s="519"/>
      <c r="M419" s="519"/>
      <c r="N419" s="519"/>
      <c r="O419" s="519"/>
      <c r="P419" s="519"/>
      <c r="Q419" s="519"/>
      <c r="R419" s="519"/>
      <c r="S419" s="519"/>
      <c r="T419" s="519"/>
      <c r="U419" s="519"/>
      <c r="V419" s="519"/>
      <c r="W419" s="519"/>
      <c r="X419" s="519"/>
      <c r="Y419" s="519"/>
    </row>
    <row r="420" spans="1:25" ht="15.5" x14ac:dyDescent="0.35">
      <c r="A420" s="519"/>
      <c r="B420" s="522"/>
      <c r="C420" s="519"/>
      <c r="D420" s="519"/>
      <c r="E420" s="519"/>
      <c r="F420" s="520"/>
      <c r="G420" s="519"/>
      <c r="H420" s="519"/>
      <c r="I420" s="519"/>
      <c r="J420" s="519"/>
      <c r="K420" s="519"/>
      <c r="L420" s="519"/>
      <c r="M420" s="519"/>
      <c r="N420" s="519"/>
      <c r="O420" s="519"/>
      <c r="P420" s="519"/>
      <c r="Q420" s="519"/>
      <c r="R420" s="519"/>
      <c r="S420" s="519"/>
      <c r="T420" s="519"/>
      <c r="U420" s="519"/>
      <c r="V420" s="519"/>
      <c r="W420" s="519"/>
      <c r="X420" s="519"/>
      <c r="Y420" s="519"/>
    </row>
    <row r="421" spans="1:25" ht="15.5" x14ac:dyDescent="0.35">
      <c r="A421" s="519"/>
      <c r="B421" s="522"/>
      <c r="C421" s="519"/>
      <c r="D421" s="519"/>
      <c r="E421" s="519"/>
      <c r="F421" s="520"/>
      <c r="G421" s="519"/>
      <c r="H421" s="519"/>
      <c r="I421" s="519"/>
      <c r="J421" s="519"/>
      <c r="K421" s="519"/>
      <c r="L421" s="519"/>
      <c r="M421" s="519"/>
      <c r="N421" s="519"/>
      <c r="O421" s="519"/>
      <c r="P421" s="519"/>
      <c r="Q421" s="519"/>
      <c r="R421" s="519"/>
      <c r="S421" s="519"/>
      <c r="T421" s="519"/>
      <c r="U421" s="519"/>
      <c r="V421" s="519"/>
      <c r="W421" s="519"/>
      <c r="X421" s="519"/>
      <c r="Y421" s="519"/>
    </row>
    <row r="422" spans="1:25" ht="15.5" x14ac:dyDescent="0.35">
      <c r="A422" s="519"/>
      <c r="B422" s="522"/>
      <c r="C422" s="519"/>
      <c r="D422" s="519"/>
      <c r="E422" s="519"/>
      <c r="F422" s="520"/>
      <c r="G422" s="519"/>
      <c r="H422" s="519"/>
      <c r="I422" s="519"/>
      <c r="J422" s="519"/>
      <c r="K422" s="519"/>
      <c r="L422" s="519"/>
      <c r="M422" s="519"/>
      <c r="N422" s="519"/>
      <c r="O422" s="519"/>
      <c r="P422" s="519"/>
      <c r="Q422" s="519"/>
      <c r="R422" s="519"/>
      <c r="S422" s="519"/>
      <c r="T422" s="519"/>
      <c r="U422" s="519"/>
      <c r="V422" s="519"/>
      <c r="W422" s="519"/>
      <c r="X422" s="519"/>
      <c r="Y422" s="519"/>
    </row>
    <row r="423" spans="1:25" ht="15.5" x14ac:dyDescent="0.35">
      <c r="A423" s="519"/>
      <c r="B423" s="522"/>
      <c r="C423" s="519"/>
      <c r="D423" s="519"/>
      <c r="E423" s="519"/>
      <c r="F423" s="520"/>
      <c r="G423" s="519"/>
      <c r="H423" s="519"/>
      <c r="I423" s="519"/>
      <c r="J423" s="519"/>
      <c r="K423" s="519"/>
      <c r="L423" s="519"/>
      <c r="M423" s="519"/>
      <c r="N423" s="519"/>
      <c r="O423" s="519"/>
      <c r="P423" s="519"/>
      <c r="Q423" s="519"/>
      <c r="R423" s="519"/>
      <c r="S423" s="519"/>
      <c r="T423" s="519"/>
      <c r="U423" s="519"/>
      <c r="V423" s="519"/>
      <c r="W423" s="519"/>
      <c r="X423" s="519"/>
      <c r="Y423" s="519"/>
    </row>
    <row r="424" spans="1:25" ht="15.5" x14ac:dyDescent="0.35">
      <c r="A424" s="519"/>
      <c r="B424" s="522"/>
      <c r="C424" s="519"/>
      <c r="D424" s="519"/>
      <c r="E424" s="519"/>
      <c r="F424" s="520"/>
      <c r="G424" s="519"/>
      <c r="H424" s="519"/>
      <c r="I424" s="519"/>
      <c r="J424" s="519"/>
      <c r="K424" s="519"/>
      <c r="L424" s="519"/>
      <c r="M424" s="519"/>
      <c r="N424" s="519"/>
      <c r="O424" s="519"/>
      <c r="P424" s="519"/>
      <c r="Q424" s="519"/>
      <c r="R424" s="519"/>
      <c r="S424" s="519"/>
      <c r="T424" s="519"/>
      <c r="U424" s="519"/>
      <c r="V424" s="519"/>
      <c r="W424" s="519"/>
      <c r="X424" s="519"/>
      <c r="Y424" s="519"/>
    </row>
    <row r="425" spans="1:25" ht="15.5" x14ac:dyDescent="0.35">
      <c r="A425" s="519"/>
      <c r="B425" s="522"/>
      <c r="C425" s="519"/>
      <c r="D425" s="519"/>
      <c r="E425" s="519"/>
      <c r="F425" s="520"/>
      <c r="G425" s="519"/>
      <c r="H425" s="519"/>
      <c r="I425" s="519"/>
      <c r="J425" s="519"/>
      <c r="K425" s="519"/>
      <c r="L425" s="519"/>
      <c r="M425" s="519"/>
      <c r="N425" s="519"/>
      <c r="O425" s="519"/>
      <c r="P425" s="519"/>
      <c r="Q425" s="519"/>
      <c r="R425" s="519"/>
      <c r="S425" s="519"/>
      <c r="T425" s="519"/>
      <c r="U425" s="519"/>
      <c r="V425" s="519"/>
      <c r="W425" s="519"/>
      <c r="X425" s="519"/>
      <c r="Y425" s="519"/>
    </row>
    <row r="426" spans="1:25" ht="15.5" x14ac:dyDescent="0.35">
      <c r="A426" s="519"/>
      <c r="B426" s="522"/>
      <c r="C426" s="519"/>
      <c r="D426" s="519"/>
      <c r="E426" s="519"/>
      <c r="F426" s="520"/>
      <c r="G426" s="519"/>
      <c r="H426" s="519"/>
      <c r="I426" s="519"/>
      <c r="J426" s="519"/>
      <c r="K426" s="519"/>
      <c r="L426" s="519"/>
      <c r="M426" s="519"/>
      <c r="N426" s="519"/>
      <c r="O426" s="519"/>
      <c r="P426" s="519"/>
      <c r="Q426" s="519"/>
      <c r="R426" s="519"/>
      <c r="S426" s="519"/>
      <c r="T426" s="519"/>
      <c r="U426" s="519"/>
      <c r="V426" s="519"/>
      <c r="W426" s="519"/>
      <c r="X426" s="519"/>
      <c r="Y426" s="519"/>
    </row>
    <row r="427" spans="1:25" ht="15.5" x14ac:dyDescent="0.35">
      <c r="A427" s="519"/>
      <c r="B427" s="522"/>
      <c r="C427" s="519"/>
      <c r="D427" s="519"/>
      <c r="E427" s="519"/>
      <c r="F427" s="520"/>
      <c r="G427" s="519"/>
      <c r="H427" s="519"/>
      <c r="I427" s="519"/>
      <c r="J427" s="519"/>
      <c r="K427" s="519"/>
      <c r="L427" s="519"/>
      <c r="M427" s="519"/>
      <c r="N427" s="519"/>
      <c r="O427" s="519"/>
      <c r="P427" s="519"/>
      <c r="Q427" s="519"/>
      <c r="R427" s="519"/>
      <c r="S427" s="519"/>
      <c r="T427" s="519"/>
      <c r="U427" s="519"/>
      <c r="V427" s="519"/>
      <c r="W427" s="519"/>
      <c r="X427" s="519"/>
      <c r="Y427" s="519"/>
    </row>
    <row r="428" spans="1:25" ht="15.5" x14ac:dyDescent="0.35">
      <c r="A428" s="519"/>
      <c r="B428" s="522"/>
      <c r="C428" s="519"/>
      <c r="D428" s="519"/>
      <c r="E428" s="519"/>
      <c r="F428" s="520"/>
      <c r="G428" s="519"/>
      <c r="H428" s="519"/>
      <c r="I428" s="519"/>
      <c r="J428" s="519"/>
      <c r="K428" s="519"/>
      <c r="L428" s="519"/>
      <c r="M428" s="519"/>
      <c r="N428" s="519"/>
      <c r="O428" s="519"/>
      <c r="P428" s="519"/>
      <c r="Q428" s="519"/>
      <c r="R428" s="519"/>
      <c r="S428" s="519"/>
      <c r="T428" s="519"/>
      <c r="U428" s="519"/>
      <c r="V428" s="519"/>
      <c r="W428" s="519"/>
      <c r="X428" s="519"/>
      <c r="Y428" s="519"/>
    </row>
    <row r="429" spans="1:25" ht="15.5" x14ac:dyDescent="0.35">
      <c r="A429" s="519"/>
      <c r="B429" s="522"/>
      <c r="C429" s="519"/>
      <c r="D429" s="519"/>
      <c r="E429" s="519"/>
      <c r="F429" s="520"/>
      <c r="G429" s="519"/>
      <c r="H429" s="519"/>
      <c r="I429" s="519"/>
      <c r="J429" s="519"/>
      <c r="K429" s="519"/>
      <c r="L429" s="519"/>
      <c r="M429" s="519"/>
      <c r="N429" s="519"/>
      <c r="O429" s="519"/>
      <c r="P429" s="519"/>
      <c r="Q429" s="519"/>
      <c r="R429" s="519"/>
      <c r="S429" s="519"/>
      <c r="T429" s="519"/>
      <c r="U429" s="519"/>
      <c r="V429" s="519"/>
      <c r="W429" s="519"/>
      <c r="X429" s="519"/>
      <c r="Y429" s="519"/>
    </row>
    <row r="430" spans="1:25" ht="15.5" x14ac:dyDescent="0.35">
      <c r="A430" s="519"/>
      <c r="B430" s="522"/>
      <c r="C430" s="519"/>
      <c r="D430" s="519"/>
      <c r="E430" s="519"/>
      <c r="F430" s="520"/>
      <c r="G430" s="519"/>
      <c r="H430" s="519"/>
      <c r="I430" s="519"/>
      <c r="J430" s="519"/>
      <c r="K430" s="519"/>
      <c r="L430" s="519"/>
      <c r="M430" s="519"/>
      <c r="N430" s="519"/>
      <c r="O430" s="519"/>
      <c r="P430" s="519"/>
      <c r="Q430" s="519"/>
      <c r="R430" s="519"/>
      <c r="S430" s="519"/>
      <c r="T430" s="519"/>
      <c r="U430" s="519"/>
      <c r="V430" s="519"/>
      <c r="W430" s="519"/>
      <c r="X430" s="519"/>
      <c r="Y430" s="519"/>
    </row>
    <row r="431" spans="1:25" ht="15.5" x14ac:dyDescent="0.35">
      <c r="A431" s="519"/>
      <c r="B431" s="522"/>
      <c r="C431" s="519"/>
      <c r="D431" s="519"/>
      <c r="E431" s="519"/>
      <c r="F431" s="520"/>
      <c r="G431" s="519"/>
      <c r="H431" s="519"/>
      <c r="I431" s="519"/>
      <c r="J431" s="519"/>
      <c r="K431" s="519"/>
      <c r="L431" s="519"/>
      <c r="M431" s="519"/>
      <c r="N431" s="519"/>
      <c r="O431" s="519"/>
      <c r="P431" s="519"/>
      <c r="Q431" s="519"/>
      <c r="R431" s="519"/>
      <c r="S431" s="519"/>
      <c r="T431" s="519"/>
      <c r="U431" s="519"/>
      <c r="V431" s="519"/>
      <c r="W431" s="519"/>
      <c r="X431" s="519"/>
      <c r="Y431" s="519"/>
    </row>
    <row r="432" spans="1:25" ht="15.5" x14ac:dyDescent="0.35">
      <c r="A432" s="519"/>
      <c r="B432" s="522"/>
      <c r="C432" s="519"/>
      <c r="D432" s="519"/>
      <c r="E432" s="519"/>
      <c r="F432" s="520"/>
      <c r="G432" s="519"/>
      <c r="H432" s="519"/>
      <c r="I432" s="519"/>
      <c r="J432" s="519"/>
      <c r="K432" s="519"/>
      <c r="L432" s="519"/>
      <c r="M432" s="519"/>
      <c r="N432" s="519"/>
      <c r="O432" s="519"/>
      <c r="P432" s="519"/>
      <c r="Q432" s="519"/>
      <c r="R432" s="519"/>
      <c r="S432" s="519"/>
      <c r="T432" s="519"/>
      <c r="U432" s="519"/>
      <c r="V432" s="519"/>
      <c r="W432" s="519"/>
      <c r="X432" s="519"/>
      <c r="Y432" s="519"/>
    </row>
    <row r="433" spans="1:25" ht="15.5" x14ac:dyDescent="0.35">
      <c r="A433" s="519"/>
      <c r="B433" s="522"/>
      <c r="C433" s="519"/>
      <c r="D433" s="519"/>
      <c r="E433" s="519"/>
      <c r="F433" s="520"/>
      <c r="G433" s="519"/>
      <c r="H433" s="519"/>
      <c r="I433" s="519"/>
      <c r="J433" s="519"/>
      <c r="K433" s="519"/>
      <c r="L433" s="519"/>
      <c r="M433" s="519"/>
      <c r="N433" s="519"/>
      <c r="O433" s="519"/>
      <c r="P433" s="519"/>
      <c r="Q433" s="519"/>
      <c r="R433" s="519"/>
      <c r="S433" s="519"/>
      <c r="T433" s="519"/>
      <c r="U433" s="519"/>
      <c r="V433" s="519"/>
      <c r="W433" s="519"/>
      <c r="X433" s="519"/>
      <c r="Y433" s="519"/>
    </row>
    <row r="434" spans="1:25" ht="15.5" x14ac:dyDescent="0.35">
      <c r="A434" s="519"/>
      <c r="B434" s="522"/>
      <c r="C434" s="519"/>
      <c r="D434" s="519"/>
      <c r="E434" s="519"/>
      <c r="F434" s="520"/>
      <c r="G434" s="519"/>
      <c r="H434" s="519"/>
      <c r="I434" s="519"/>
      <c r="J434" s="519"/>
      <c r="K434" s="519"/>
      <c r="L434" s="519"/>
      <c r="M434" s="519"/>
      <c r="N434" s="519"/>
      <c r="O434" s="519"/>
      <c r="P434" s="519"/>
      <c r="Q434" s="519"/>
      <c r="R434" s="519"/>
      <c r="S434" s="519"/>
      <c r="T434" s="519"/>
      <c r="U434" s="519"/>
      <c r="V434" s="519"/>
      <c r="W434" s="519"/>
      <c r="X434" s="519"/>
      <c r="Y434" s="519"/>
    </row>
    <row r="435" spans="1:25" ht="15.5" x14ac:dyDescent="0.35">
      <c r="A435" s="519"/>
      <c r="B435" s="522"/>
      <c r="C435" s="519"/>
      <c r="D435" s="519"/>
      <c r="E435" s="519"/>
      <c r="F435" s="520"/>
      <c r="G435" s="519"/>
      <c r="H435" s="519"/>
      <c r="I435" s="519"/>
      <c r="J435" s="519"/>
      <c r="K435" s="519"/>
      <c r="L435" s="519"/>
      <c r="M435" s="519"/>
      <c r="N435" s="519"/>
      <c r="O435" s="519"/>
      <c r="P435" s="519"/>
      <c r="Q435" s="519"/>
      <c r="R435" s="519"/>
      <c r="S435" s="519"/>
      <c r="T435" s="519"/>
      <c r="U435" s="519"/>
      <c r="V435" s="519"/>
      <c r="W435" s="519"/>
      <c r="X435" s="519"/>
      <c r="Y435" s="519"/>
    </row>
    <row r="436" spans="1:25" ht="15.5" x14ac:dyDescent="0.35">
      <c r="A436" s="519"/>
      <c r="B436" s="522"/>
      <c r="C436" s="519"/>
      <c r="D436" s="519"/>
      <c r="E436" s="519"/>
      <c r="F436" s="520"/>
      <c r="G436" s="519"/>
      <c r="H436" s="519"/>
      <c r="I436" s="519"/>
      <c r="J436" s="519"/>
      <c r="K436" s="519"/>
      <c r="L436" s="519"/>
      <c r="M436" s="519"/>
      <c r="N436" s="519"/>
      <c r="O436" s="519"/>
      <c r="P436" s="519"/>
      <c r="Q436" s="519"/>
      <c r="R436" s="519"/>
      <c r="S436" s="519"/>
      <c r="T436" s="519"/>
      <c r="U436" s="519"/>
      <c r="V436" s="519"/>
      <c r="W436" s="519"/>
      <c r="X436" s="519"/>
      <c r="Y436" s="519"/>
    </row>
    <row r="437" spans="1:25" ht="15.5" x14ac:dyDescent="0.35">
      <c r="A437" s="519"/>
      <c r="B437" s="522"/>
      <c r="C437" s="519"/>
      <c r="D437" s="519"/>
      <c r="E437" s="519"/>
      <c r="F437" s="520"/>
      <c r="G437" s="519"/>
      <c r="H437" s="519"/>
      <c r="I437" s="519"/>
      <c r="J437" s="519"/>
      <c r="K437" s="519"/>
      <c r="L437" s="519"/>
      <c r="M437" s="519"/>
      <c r="N437" s="519"/>
      <c r="O437" s="519"/>
      <c r="P437" s="519"/>
      <c r="Q437" s="519"/>
      <c r="R437" s="519"/>
      <c r="S437" s="519"/>
      <c r="T437" s="519"/>
      <c r="U437" s="519"/>
      <c r="V437" s="519"/>
      <c r="W437" s="519"/>
      <c r="X437" s="519"/>
      <c r="Y437" s="519"/>
    </row>
    <row r="438" spans="1:25" ht="15.5" x14ac:dyDescent="0.35">
      <c r="A438" s="519"/>
      <c r="B438" s="522"/>
      <c r="C438" s="519"/>
      <c r="D438" s="519"/>
      <c r="E438" s="519"/>
      <c r="F438" s="520"/>
      <c r="G438" s="519"/>
      <c r="H438" s="519"/>
      <c r="I438" s="519"/>
      <c r="J438" s="519"/>
      <c r="K438" s="519"/>
      <c r="L438" s="519"/>
      <c r="M438" s="519"/>
      <c r="N438" s="519"/>
      <c r="O438" s="519"/>
      <c r="P438" s="519"/>
      <c r="Q438" s="519"/>
      <c r="R438" s="519"/>
      <c r="S438" s="519"/>
      <c r="T438" s="519"/>
      <c r="U438" s="519"/>
      <c r="V438" s="519"/>
      <c r="W438" s="519"/>
      <c r="X438" s="519"/>
      <c r="Y438" s="519"/>
    </row>
    <row r="439" spans="1:25" ht="15.5" x14ac:dyDescent="0.35">
      <c r="A439" s="519"/>
      <c r="B439" s="522"/>
      <c r="C439" s="519"/>
      <c r="D439" s="519"/>
      <c r="E439" s="519"/>
      <c r="F439" s="520"/>
      <c r="G439" s="519"/>
      <c r="H439" s="519"/>
      <c r="I439" s="519"/>
      <c r="J439" s="519"/>
      <c r="K439" s="519"/>
      <c r="L439" s="519"/>
      <c r="M439" s="519"/>
      <c r="N439" s="519"/>
      <c r="O439" s="519"/>
      <c r="P439" s="519"/>
      <c r="Q439" s="519"/>
      <c r="R439" s="519"/>
      <c r="S439" s="519"/>
      <c r="T439" s="519"/>
      <c r="U439" s="519"/>
      <c r="V439" s="519"/>
      <c r="W439" s="519"/>
      <c r="X439" s="519"/>
      <c r="Y439" s="519"/>
    </row>
    <row r="440" spans="1:25" ht="15.5" x14ac:dyDescent="0.35">
      <c r="A440" s="519"/>
      <c r="B440" s="522"/>
      <c r="C440" s="519"/>
      <c r="D440" s="519"/>
      <c r="E440" s="519"/>
      <c r="F440" s="520"/>
      <c r="G440" s="519"/>
      <c r="H440" s="519"/>
      <c r="I440" s="519"/>
      <c r="J440" s="519"/>
      <c r="K440" s="519"/>
      <c r="L440" s="519"/>
      <c r="M440" s="519"/>
      <c r="N440" s="519"/>
      <c r="O440" s="519"/>
      <c r="P440" s="519"/>
      <c r="Q440" s="519"/>
      <c r="R440" s="519"/>
      <c r="S440" s="519"/>
      <c r="T440" s="519"/>
      <c r="U440" s="519"/>
      <c r="V440" s="519"/>
      <c r="W440" s="519"/>
      <c r="X440" s="519"/>
      <c r="Y440" s="519"/>
    </row>
    <row r="441" spans="1:25" ht="15.5" x14ac:dyDescent="0.35">
      <c r="A441" s="519"/>
      <c r="B441" s="522"/>
      <c r="C441" s="519"/>
      <c r="D441" s="519"/>
      <c r="E441" s="519"/>
      <c r="F441" s="520"/>
      <c r="G441" s="519"/>
      <c r="H441" s="519"/>
      <c r="I441" s="519"/>
      <c r="J441" s="519"/>
      <c r="K441" s="519"/>
      <c r="L441" s="519"/>
      <c r="M441" s="519"/>
      <c r="N441" s="519"/>
      <c r="O441" s="519"/>
      <c r="P441" s="519"/>
      <c r="Q441" s="519"/>
      <c r="R441" s="519"/>
      <c r="S441" s="519"/>
      <c r="T441" s="519"/>
      <c r="U441" s="519"/>
      <c r="V441" s="519"/>
      <c r="W441" s="519"/>
      <c r="X441" s="519"/>
      <c r="Y441" s="519"/>
    </row>
    <row r="442" spans="1:25" ht="15.5" x14ac:dyDescent="0.35">
      <c r="A442" s="519"/>
      <c r="B442" s="522"/>
      <c r="C442" s="519"/>
      <c r="D442" s="519"/>
      <c r="E442" s="519"/>
      <c r="F442" s="520"/>
      <c r="G442" s="519"/>
      <c r="H442" s="519"/>
      <c r="I442" s="519"/>
      <c r="J442" s="519"/>
      <c r="K442" s="519"/>
      <c r="L442" s="519"/>
      <c r="M442" s="519"/>
      <c r="N442" s="519"/>
      <c r="O442" s="519"/>
      <c r="P442" s="519"/>
      <c r="Q442" s="519"/>
      <c r="R442" s="519"/>
      <c r="S442" s="519"/>
      <c r="T442" s="519"/>
      <c r="U442" s="519"/>
      <c r="V442" s="519"/>
      <c r="W442" s="519"/>
      <c r="X442" s="519"/>
      <c r="Y442" s="519"/>
    </row>
    <row r="443" spans="1:25" ht="15.5" x14ac:dyDescent="0.35">
      <c r="A443" s="519"/>
      <c r="B443" s="522"/>
      <c r="C443" s="519"/>
      <c r="D443" s="519"/>
      <c r="E443" s="519"/>
      <c r="F443" s="520"/>
      <c r="G443" s="519"/>
      <c r="H443" s="519"/>
      <c r="I443" s="519"/>
      <c r="J443" s="519"/>
      <c r="K443" s="519"/>
      <c r="L443" s="519"/>
      <c r="M443" s="519"/>
      <c r="N443" s="519"/>
      <c r="O443" s="519"/>
      <c r="P443" s="519"/>
      <c r="Q443" s="519"/>
      <c r="R443" s="519"/>
      <c r="S443" s="519"/>
      <c r="T443" s="519"/>
      <c r="U443" s="519"/>
      <c r="V443" s="519"/>
      <c r="W443" s="519"/>
      <c r="X443" s="519"/>
      <c r="Y443" s="519"/>
    </row>
    <row r="444" spans="1:25" ht="15.5" x14ac:dyDescent="0.35">
      <c r="A444" s="519"/>
      <c r="B444" s="522"/>
      <c r="C444" s="519"/>
      <c r="D444" s="519"/>
      <c r="E444" s="519"/>
      <c r="F444" s="520"/>
      <c r="G444" s="519"/>
      <c r="H444" s="519"/>
      <c r="I444" s="519"/>
      <c r="J444" s="519"/>
      <c r="K444" s="519"/>
      <c r="L444" s="519"/>
      <c r="M444" s="519"/>
      <c r="N444" s="519"/>
      <c r="O444" s="519"/>
      <c r="P444" s="519"/>
      <c r="Q444" s="519"/>
      <c r="R444" s="519"/>
      <c r="S444" s="519"/>
      <c r="T444" s="519"/>
      <c r="U444" s="519"/>
      <c r="V444" s="519"/>
      <c r="W444" s="519"/>
      <c r="X444" s="519"/>
      <c r="Y444" s="519"/>
    </row>
    <row r="445" spans="1:25" ht="15.5" x14ac:dyDescent="0.35">
      <c r="A445" s="519"/>
      <c r="B445" s="522"/>
      <c r="C445" s="519"/>
      <c r="D445" s="519"/>
      <c r="E445" s="519"/>
      <c r="F445" s="520"/>
      <c r="G445" s="519"/>
      <c r="H445" s="519"/>
      <c r="I445" s="519"/>
      <c r="J445" s="519"/>
      <c r="K445" s="519"/>
      <c r="L445" s="519"/>
      <c r="M445" s="519"/>
      <c r="N445" s="519"/>
      <c r="O445" s="519"/>
      <c r="P445" s="519"/>
      <c r="Q445" s="519"/>
      <c r="R445" s="519"/>
      <c r="S445" s="519"/>
      <c r="T445" s="519"/>
      <c r="U445" s="519"/>
      <c r="V445" s="519"/>
      <c r="W445" s="519"/>
      <c r="X445" s="519"/>
      <c r="Y445" s="519"/>
    </row>
    <row r="446" spans="1:25" ht="15.5" x14ac:dyDescent="0.35">
      <c r="A446" s="519"/>
      <c r="B446" s="522"/>
      <c r="C446" s="519"/>
      <c r="D446" s="519"/>
      <c r="E446" s="519"/>
      <c r="F446" s="520"/>
      <c r="G446" s="519"/>
      <c r="H446" s="519"/>
      <c r="I446" s="519"/>
      <c r="J446" s="519"/>
      <c r="K446" s="519"/>
      <c r="L446" s="519"/>
      <c r="M446" s="519"/>
      <c r="N446" s="519"/>
      <c r="O446" s="519"/>
      <c r="P446" s="519"/>
      <c r="Q446" s="519"/>
      <c r="R446" s="519"/>
      <c r="S446" s="519"/>
      <c r="T446" s="519"/>
      <c r="U446" s="519"/>
      <c r="V446" s="519"/>
      <c r="W446" s="519"/>
      <c r="X446" s="519"/>
      <c r="Y446" s="519"/>
    </row>
    <row r="447" spans="1:25" ht="15.5" x14ac:dyDescent="0.35">
      <c r="A447" s="519"/>
      <c r="B447" s="522"/>
      <c r="C447" s="519"/>
      <c r="D447" s="519"/>
      <c r="E447" s="519"/>
      <c r="F447" s="520"/>
      <c r="G447" s="519"/>
      <c r="H447" s="519"/>
      <c r="I447" s="519"/>
      <c r="J447" s="519"/>
      <c r="K447" s="519"/>
      <c r="L447" s="519"/>
      <c r="M447" s="519"/>
      <c r="N447" s="519"/>
      <c r="O447" s="519"/>
      <c r="P447" s="519"/>
      <c r="Q447" s="519"/>
      <c r="R447" s="519"/>
      <c r="S447" s="519"/>
      <c r="T447" s="519"/>
      <c r="U447" s="519"/>
      <c r="V447" s="519"/>
      <c r="W447" s="519"/>
      <c r="X447" s="519"/>
      <c r="Y447" s="519"/>
    </row>
    <row r="448" spans="1:25" ht="15.5" x14ac:dyDescent="0.35">
      <c r="A448" s="519"/>
      <c r="B448" s="522"/>
      <c r="C448" s="519"/>
      <c r="D448" s="519"/>
      <c r="E448" s="519"/>
      <c r="F448" s="520"/>
      <c r="G448" s="519"/>
      <c r="H448" s="519"/>
      <c r="I448" s="519"/>
      <c r="J448" s="519"/>
      <c r="K448" s="519"/>
      <c r="L448" s="519"/>
      <c r="M448" s="519"/>
      <c r="N448" s="519"/>
      <c r="O448" s="519"/>
      <c r="P448" s="519"/>
      <c r="Q448" s="519"/>
      <c r="R448" s="519"/>
      <c r="S448" s="519"/>
      <c r="T448" s="519"/>
      <c r="U448" s="519"/>
      <c r="V448" s="519"/>
      <c r="W448" s="519"/>
      <c r="X448" s="519"/>
      <c r="Y448" s="519"/>
    </row>
    <row r="449" spans="1:25" ht="15.5" x14ac:dyDescent="0.35">
      <c r="A449" s="519"/>
      <c r="B449" s="522"/>
      <c r="C449" s="519"/>
      <c r="D449" s="519"/>
      <c r="E449" s="519"/>
      <c r="F449" s="520"/>
      <c r="G449" s="519"/>
      <c r="H449" s="519"/>
      <c r="I449" s="519"/>
      <c r="J449" s="519"/>
      <c r="K449" s="519"/>
      <c r="L449" s="519"/>
      <c r="M449" s="519"/>
      <c r="N449" s="519"/>
      <c r="O449" s="519"/>
      <c r="P449" s="519"/>
      <c r="Q449" s="519"/>
      <c r="R449" s="519"/>
      <c r="S449" s="519"/>
      <c r="T449" s="519"/>
      <c r="U449" s="519"/>
      <c r="V449" s="519"/>
      <c r="W449" s="519"/>
      <c r="X449" s="519"/>
      <c r="Y449" s="519"/>
    </row>
    <row r="450" spans="1:25" ht="15.5" x14ac:dyDescent="0.35">
      <c r="A450" s="519"/>
      <c r="B450" s="522"/>
      <c r="C450" s="519"/>
      <c r="D450" s="519"/>
      <c r="E450" s="519"/>
      <c r="F450" s="520"/>
      <c r="G450" s="519"/>
      <c r="H450" s="519"/>
      <c r="I450" s="519"/>
      <c r="J450" s="519"/>
      <c r="K450" s="519"/>
      <c r="L450" s="519"/>
      <c r="M450" s="519"/>
      <c r="N450" s="519"/>
      <c r="O450" s="519"/>
      <c r="P450" s="519"/>
      <c r="Q450" s="519"/>
      <c r="R450" s="519"/>
      <c r="S450" s="519"/>
      <c r="T450" s="519"/>
      <c r="U450" s="519"/>
      <c r="V450" s="519"/>
      <c r="W450" s="519"/>
      <c r="X450" s="519"/>
      <c r="Y450" s="519"/>
    </row>
    <row r="451" spans="1:25" ht="15.5" x14ac:dyDescent="0.35">
      <c r="A451" s="519"/>
      <c r="B451" s="522"/>
      <c r="C451" s="519"/>
      <c r="D451" s="519"/>
      <c r="E451" s="519"/>
      <c r="F451" s="520"/>
      <c r="G451" s="519"/>
      <c r="H451" s="519"/>
      <c r="I451" s="519"/>
      <c r="J451" s="519"/>
      <c r="K451" s="519"/>
      <c r="L451" s="519"/>
      <c r="M451" s="519"/>
      <c r="N451" s="519"/>
      <c r="O451" s="519"/>
      <c r="P451" s="519"/>
      <c r="Q451" s="519"/>
      <c r="R451" s="519"/>
      <c r="S451" s="519"/>
      <c r="T451" s="519"/>
      <c r="U451" s="519"/>
      <c r="V451" s="519"/>
      <c r="W451" s="519"/>
      <c r="X451" s="519"/>
      <c r="Y451" s="519"/>
    </row>
    <row r="452" spans="1:25" ht="15.5" x14ac:dyDescent="0.35">
      <c r="A452" s="519"/>
      <c r="B452" s="522"/>
      <c r="C452" s="519"/>
      <c r="D452" s="519"/>
      <c r="E452" s="519"/>
      <c r="F452" s="520"/>
      <c r="G452" s="519"/>
      <c r="H452" s="519"/>
      <c r="I452" s="519"/>
      <c r="J452" s="519"/>
      <c r="K452" s="519"/>
      <c r="L452" s="519"/>
      <c r="M452" s="519"/>
      <c r="N452" s="519"/>
      <c r="O452" s="519"/>
      <c r="P452" s="519"/>
      <c r="Q452" s="519"/>
      <c r="R452" s="519"/>
      <c r="S452" s="519"/>
      <c r="T452" s="519"/>
      <c r="U452" s="519"/>
      <c r="V452" s="519"/>
      <c r="W452" s="519"/>
      <c r="X452" s="519"/>
      <c r="Y452" s="519"/>
    </row>
    <row r="453" spans="1:25" ht="15.5" x14ac:dyDescent="0.35">
      <c r="A453" s="519"/>
      <c r="B453" s="522"/>
      <c r="C453" s="519"/>
      <c r="D453" s="519"/>
      <c r="E453" s="519"/>
      <c r="F453" s="520"/>
      <c r="G453" s="519"/>
      <c r="H453" s="519"/>
      <c r="I453" s="519"/>
      <c r="J453" s="519"/>
      <c r="K453" s="519"/>
      <c r="L453" s="519"/>
      <c r="M453" s="519"/>
      <c r="N453" s="519"/>
      <c r="O453" s="519"/>
      <c r="P453" s="519"/>
      <c r="Q453" s="519"/>
      <c r="R453" s="519"/>
      <c r="S453" s="519"/>
      <c r="T453" s="519"/>
      <c r="U453" s="519"/>
      <c r="V453" s="519"/>
      <c r="W453" s="519"/>
      <c r="X453" s="519"/>
      <c r="Y453" s="519"/>
    </row>
    <row r="454" spans="1:25" ht="15.5" x14ac:dyDescent="0.35">
      <c r="A454" s="519"/>
      <c r="B454" s="522"/>
      <c r="C454" s="519"/>
      <c r="D454" s="519"/>
      <c r="E454" s="519"/>
      <c r="F454" s="520"/>
      <c r="G454" s="519"/>
      <c r="H454" s="519"/>
      <c r="I454" s="519"/>
      <c r="J454" s="519"/>
      <c r="K454" s="519"/>
      <c r="L454" s="519"/>
      <c r="M454" s="519"/>
      <c r="N454" s="519"/>
      <c r="O454" s="519"/>
      <c r="P454" s="519"/>
      <c r="Q454" s="519"/>
      <c r="R454" s="519"/>
      <c r="S454" s="519"/>
      <c r="T454" s="519"/>
      <c r="U454" s="519"/>
      <c r="V454" s="519"/>
      <c r="W454" s="519"/>
      <c r="X454" s="519"/>
      <c r="Y454" s="519"/>
    </row>
    <row r="455" spans="1:25" ht="15.5" x14ac:dyDescent="0.35">
      <c r="A455" s="519"/>
      <c r="B455" s="522"/>
      <c r="C455" s="519"/>
      <c r="D455" s="519"/>
      <c r="E455" s="519"/>
      <c r="F455" s="520"/>
      <c r="G455" s="519"/>
      <c r="H455" s="519"/>
      <c r="I455" s="519"/>
      <c r="J455" s="519"/>
      <c r="K455" s="519"/>
      <c r="L455" s="519"/>
      <c r="M455" s="519"/>
      <c r="N455" s="519"/>
      <c r="O455" s="519"/>
      <c r="P455" s="519"/>
      <c r="Q455" s="519"/>
      <c r="R455" s="519"/>
      <c r="S455" s="519"/>
      <c r="T455" s="519"/>
      <c r="U455" s="519"/>
      <c r="V455" s="519"/>
      <c r="W455" s="519"/>
      <c r="X455" s="519"/>
      <c r="Y455" s="519"/>
    </row>
    <row r="456" spans="1:25" ht="15.5" x14ac:dyDescent="0.35">
      <c r="A456" s="519"/>
      <c r="B456" s="522"/>
      <c r="C456" s="519"/>
      <c r="D456" s="519"/>
      <c r="E456" s="519"/>
      <c r="F456" s="520"/>
      <c r="G456" s="519"/>
      <c r="H456" s="519"/>
      <c r="I456" s="519"/>
      <c r="J456" s="519"/>
      <c r="K456" s="519"/>
      <c r="L456" s="519"/>
      <c r="M456" s="519"/>
      <c r="N456" s="519"/>
      <c r="O456" s="519"/>
      <c r="P456" s="519"/>
      <c r="Q456" s="519"/>
      <c r="R456" s="519"/>
      <c r="S456" s="519"/>
      <c r="T456" s="519"/>
      <c r="U456" s="519"/>
      <c r="V456" s="519"/>
      <c r="W456" s="519"/>
      <c r="X456" s="519"/>
      <c r="Y456" s="519"/>
    </row>
    <row r="457" spans="1:25" ht="15.5" x14ac:dyDescent="0.35">
      <c r="A457" s="519"/>
      <c r="B457" s="522"/>
      <c r="C457" s="519"/>
      <c r="D457" s="519"/>
      <c r="E457" s="519"/>
      <c r="F457" s="520"/>
      <c r="G457" s="519"/>
      <c r="H457" s="519"/>
      <c r="I457" s="519"/>
      <c r="J457" s="519"/>
      <c r="K457" s="519"/>
      <c r="L457" s="519"/>
      <c r="M457" s="519"/>
      <c r="N457" s="519"/>
      <c r="O457" s="519"/>
      <c r="P457" s="519"/>
      <c r="Q457" s="519"/>
      <c r="R457" s="519"/>
      <c r="S457" s="519"/>
      <c r="T457" s="519"/>
      <c r="U457" s="519"/>
      <c r="V457" s="519"/>
      <c r="W457" s="519"/>
      <c r="X457" s="519"/>
      <c r="Y457" s="519"/>
    </row>
    <row r="458" spans="1:25" ht="15.5" x14ac:dyDescent="0.35">
      <c r="A458" s="519"/>
      <c r="B458" s="522"/>
      <c r="C458" s="519"/>
      <c r="D458" s="519"/>
      <c r="E458" s="519"/>
      <c r="F458" s="520"/>
      <c r="G458" s="519"/>
      <c r="H458" s="519"/>
      <c r="I458" s="519"/>
      <c r="J458" s="519"/>
      <c r="K458" s="519"/>
      <c r="L458" s="519"/>
      <c r="M458" s="519"/>
      <c r="N458" s="519"/>
      <c r="O458" s="519"/>
      <c r="P458" s="519"/>
      <c r="Q458" s="519"/>
      <c r="R458" s="519"/>
      <c r="S458" s="519"/>
      <c r="T458" s="519"/>
      <c r="U458" s="519"/>
      <c r="V458" s="519"/>
      <c r="W458" s="519"/>
      <c r="X458" s="519"/>
      <c r="Y458" s="519"/>
    </row>
    <row r="459" spans="1:25" ht="15.5" x14ac:dyDescent="0.35">
      <c r="A459" s="519"/>
      <c r="B459" s="522"/>
      <c r="C459" s="519"/>
      <c r="D459" s="519"/>
      <c r="E459" s="519"/>
      <c r="F459" s="520"/>
      <c r="G459" s="519"/>
      <c r="H459" s="519"/>
      <c r="I459" s="519"/>
      <c r="J459" s="519"/>
      <c r="K459" s="519"/>
      <c r="L459" s="519"/>
      <c r="M459" s="519"/>
      <c r="N459" s="519"/>
      <c r="O459" s="519"/>
      <c r="P459" s="519"/>
      <c r="Q459" s="519"/>
      <c r="R459" s="519"/>
      <c r="S459" s="519"/>
      <c r="T459" s="519"/>
      <c r="U459" s="519"/>
      <c r="V459" s="519"/>
      <c r="W459" s="519"/>
      <c r="X459" s="519"/>
      <c r="Y459" s="519"/>
    </row>
    <row r="460" spans="1:25" ht="15.5" x14ac:dyDescent="0.35">
      <c r="A460" s="519"/>
      <c r="B460" s="522"/>
      <c r="C460" s="519"/>
      <c r="D460" s="519"/>
      <c r="E460" s="519"/>
      <c r="F460" s="520"/>
      <c r="G460" s="519"/>
      <c r="H460" s="519"/>
      <c r="I460" s="519"/>
      <c r="J460" s="519"/>
      <c r="K460" s="519"/>
      <c r="L460" s="519"/>
      <c r="M460" s="519"/>
      <c r="N460" s="519"/>
      <c r="O460" s="519"/>
      <c r="P460" s="519"/>
      <c r="Q460" s="519"/>
      <c r="R460" s="519"/>
      <c r="S460" s="519"/>
      <c r="T460" s="519"/>
      <c r="U460" s="519"/>
      <c r="V460" s="519"/>
      <c r="W460" s="519"/>
      <c r="X460" s="519"/>
      <c r="Y460" s="519"/>
    </row>
    <row r="461" spans="1:25" ht="15.5" x14ac:dyDescent="0.35">
      <c r="A461" s="519"/>
      <c r="B461" s="522"/>
      <c r="C461" s="519"/>
      <c r="D461" s="519"/>
      <c r="E461" s="519"/>
      <c r="F461" s="520"/>
      <c r="G461" s="519"/>
      <c r="H461" s="519"/>
      <c r="I461" s="519"/>
      <c r="J461" s="519"/>
      <c r="K461" s="519"/>
      <c r="L461" s="519"/>
      <c r="M461" s="519"/>
      <c r="N461" s="519"/>
      <c r="O461" s="519"/>
      <c r="P461" s="519"/>
      <c r="Q461" s="519"/>
      <c r="R461" s="519"/>
      <c r="S461" s="519"/>
      <c r="T461" s="519"/>
      <c r="U461" s="519"/>
      <c r="V461" s="519"/>
      <c r="W461" s="519"/>
      <c r="X461" s="519"/>
      <c r="Y461" s="519"/>
    </row>
    <row r="462" spans="1:25" ht="15.5" x14ac:dyDescent="0.35">
      <c r="A462" s="519"/>
      <c r="B462" s="522"/>
      <c r="C462" s="519"/>
      <c r="D462" s="519"/>
      <c r="E462" s="519"/>
      <c r="F462" s="520"/>
      <c r="G462" s="519"/>
      <c r="H462" s="519"/>
      <c r="I462" s="519"/>
      <c r="J462" s="519"/>
      <c r="K462" s="519"/>
      <c r="L462" s="519"/>
      <c r="M462" s="519"/>
      <c r="N462" s="519"/>
      <c r="O462" s="519"/>
      <c r="P462" s="519"/>
      <c r="Q462" s="519"/>
      <c r="R462" s="519"/>
      <c r="S462" s="519"/>
      <c r="T462" s="519"/>
      <c r="U462" s="519"/>
      <c r="V462" s="519"/>
      <c r="W462" s="519"/>
      <c r="X462" s="519"/>
      <c r="Y462" s="519"/>
    </row>
    <row r="463" spans="1:25" ht="15.5" x14ac:dyDescent="0.35">
      <c r="A463" s="519"/>
      <c r="B463" s="522"/>
      <c r="C463" s="519"/>
      <c r="D463" s="519"/>
      <c r="E463" s="519"/>
      <c r="F463" s="520"/>
      <c r="G463" s="519"/>
      <c r="H463" s="519"/>
      <c r="I463" s="519"/>
      <c r="J463" s="519"/>
      <c r="K463" s="519"/>
      <c r="L463" s="519"/>
      <c r="M463" s="519"/>
      <c r="N463" s="519"/>
      <c r="O463" s="519"/>
      <c r="P463" s="519"/>
      <c r="Q463" s="519"/>
      <c r="R463" s="519"/>
      <c r="S463" s="519"/>
      <c r="T463" s="519"/>
      <c r="U463" s="519"/>
      <c r="V463" s="519"/>
      <c r="W463" s="519"/>
      <c r="X463" s="519"/>
      <c r="Y463" s="519"/>
    </row>
    <row r="464" spans="1:25" ht="15.5" x14ac:dyDescent="0.35">
      <c r="A464" s="519"/>
      <c r="B464" s="522"/>
      <c r="C464" s="519"/>
      <c r="D464" s="519"/>
      <c r="E464" s="519"/>
      <c r="F464" s="520"/>
      <c r="G464" s="519"/>
      <c r="H464" s="519"/>
      <c r="I464" s="519"/>
      <c r="J464" s="519"/>
      <c r="K464" s="519"/>
      <c r="L464" s="519"/>
      <c r="M464" s="519"/>
      <c r="N464" s="519"/>
      <c r="O464" s="519"/>
      <c r="P464" s="519"/>
      <c r="Q464" s="519"/>
      <c r="R464" s="519"/>
      <c r="S464" s="519"/>
      <c r="T464" s="519"/>
      <c r="U464" s="519"/>
      <c r="V464" s="519"/>
      <c r="W464" s="519"/>
      <c r="X464" s="519"/>
      <c r="Y464" s="519"/>
    </row>
    <row r="465" spans="1:25" ht="15.5" x14ac:dyDescent="0.35">
      <c r="A465" s="519"/>
      <c r="B465" s="522"/>
      <c r="C465" s="519"/>
      <c r="D465" s="519"/>
      <c r="E465" s="519"/>
      <c r="F465" s="520"/>
      <c r="G465" s="519"/>
      <c r="H465" s="519"/>
      <c r="I465" s="519"/>
      <c r="J465" s="519"/>
      <c r="K465" s="519"/>
      <c r="L465" s="519"/>
      <c r="M465" s="519"/>
      <c r="N465" s="519"/>
      <c r="O465" s="519"/>
      <c r="P465" s="519"/>
      <c r="Q465" s="519"/>
      <c r="R465" s="519"/>
      <c r="S465" s="519"/>
      <c r="T465" s="519"/>
      <c r="U465" s="519"/>
      <c r="V465" s="519"/>
      <c r="W465" s="519"/>
      <c r="X465" s="519"/>
      <c r="Y465" s="519"/>
    </row>
    <row r="466" spans="1:25" ht="15.5" x14ac:dyDescent="0.35">
      <c r="A466" s="519"/>
      <c r="B466" s="522"/>
      <c r="C466" s="519"/>
      <c r="D466" s="519"/>
      <c r="E466" s="519"/>
      <c r="F466" s="520"/>
      <c r="G466" s="519"/>
      <c r="H466" s="519"/>
      <c r="I466" s="519"/>
      <c r="J466" s="519"/>
      <c r="K466" s="519"/>
      <c r="L466" s="519"/>
      <c r="M466" s="519"/>
      <c r="N466" s="519"/>
      <c r="O466" s="519"/>
      <c r="P466" s="519"/>
      <c r="Q466" s="519"/>
      <c r="R466" s="519"/>
      <c r="S466" s="519"/>
      <c r="T466" s="519"/>
      <c r="U466" s="519"/>
      <c r="V466" s="519"/>
      <c r="W466" s="519"/>
      <c r="X466" s="519"/>
      <c r="Y466" s="519"/>
    </row>
    <row r="467" spans="1:25" ht="15.5" x14ac:dyDescent="0.35">
      <c r="A467" s="519"/>
      <c r="B467" s="522"/>
      <c r="C467" s="519"/>
      <c r="D467" s="519"/>
      <c r="E467" s="519"/>
      <c r="F467" s="520"/>
      <c r="G467" s="519"/>
      <c r="H467" s="519"/>
      <c r="I467" s="519"/>
      <c r="J467" s="519"/>
      <c r="K467" s="519"/>
      <c r="L467" s="519"/>
      <c r="M467" s="519"/>
      <c r="N467" s="519"/>
      <c r="O467" s="519"/>
      <c r="P467" s="519"/>
      <c r="Q467" s="519"/>
      <c r="R467" s="519"/>
      <c r="S467" s="519"/>
      <c r="T467" s="519"/>
      <c r="U467" s="519"/>
      <c r="V467" s="519"/>
      <c r="W467" s="519"/>
      <c r="X467" s="519"/>
      <c r="Y467" s="519"/>
    </row>
    <row r="468" spans="1:25" ht="15.5" x14ac:dyDescent="0.35">
      <c r="A468" s="519"/>
      <c r="B468" s="522"/>
      <c r="C468" s="519"/>
      <c r="D468" s="519"/>
      <c r="E468" s="519"/>
      <c r="F468" s="520"/>
      <c r="G468" s="519"/>
      <c r="H468" s="519"/>
      <c r="I468" s="519"/>
      <c r="J468" s="519"/>
      <c r="K468" s="519"/>
      <c r="L468" s="519"/>
      <c r="M468" s="519"/>
      <c r="N468" s="519"/>
      <c r="O468" s="519"/>
      <c r="P468" s="519"/>
      <c r="Q468" s="519"/>
      <c r="R468" s="519"/>
      <c r="S468" s="519"/>
      <c r="T468" s="519"/>
      <c r="U468" s="519"/>
      <c r="V468" s="519"/>
      <c r="W468" s="519"/>
      <c r="X468" s="519"/>
      <c r="Y468" s="519"/>
    </row>
    <row r="469" spans="1:25" ht="15.5" x14ac:dyDescent="0.35">
      <c r="A469" s="519"/>
      <c r="B469" s="522"/>
      <c r="C469" s="519"/>
      <c r="D469" s="519"/>
      <c r="E469" s="519"/>
      <c r="F469" s="520"/>
      <c r="G469" s="519"/>
      <c r="H469" s="519"/>
      <c r="I469" s="519"/>
      <c r="J469" s="519"/>
      <c r="K469" s="519"/>
      <c r="L469" s="519"/>
      <c r="M469" s="519"/>
      <c r="N469" s="519"/>
      <c r="O469" s="519"/>
      <c r="P469" s="519"/>
      <c r="Q469" s="519"/>
      <c r="R469" s="519"/>
      <c r="S469" s="519"/>
      <c r="T469" s="519"/>
      <c r="U469" s="519"/>
      <c r="V469" s="519"/>
      <c r="W469" s="519"/>
      <c r="X469" s="519"/>
      <c r="Y469" s="519"/>
    </row>
    <row r="470" spans="1:25" ht="15.5" x14ac:dyDescent="0.35">
      <c r="A470" s="519"/>
      <c r="B470" s="522"/>
      <c r="C470" s="519"/>
      <c r="D470" s="519"/>
      <c r="E470" s="519"/>
      <c r="F470" s="520"/>
      <c r="G470" s="519"/>
      <c r="H470" s="519"/>
      <c r="I470" s="519"/>
      <c r="J470" s="519"/>
      <c r="K470" s="519"/>
      <c r="L470" s="519"/>
      <c r="M470" s="519"/>
      <c r="N470" s="519"/>
      <c r="O470" s="519"/>
      <c r="P470" s="519"/>
      <c r="Q470" s="519"/>
      <c r="R470" s="519"/>
      <c r="S470" s="519"/>
      <c r="T470" s="519"/>
      <c r="U470" s="519"/>
      <c r="V470" s="519"/>
      <c r="W470" s="519"/>
      <c r="X470" s="519"/>
      <c r="Y470" s="519"/>
    </row>
    <row r="471" spans="1:25" ht="15.5" x14ac:dyDescent="0.35">
      <c r="A471" s="519"/>
      <c r="B471" s="522"/>
      <c r="C471" s="519"/>
      <c r="D471" s="519"/>
      <c r="E471" s="519"/>
      <c r="F471" s="520"/>
      <c r="G471" s="519"/>
      <c r="H471" s="519"/>
      <c r="I471" s="519"/>
      <c r="J471" s="519"/>
      <c r="K471" s="519"/>
      <c r="L471" s="519"/>
      <c r="M471" s="519"/>
      <c r="N471" s="519"/>
      <c r="O471" s="519"/>
      <c r="P471" s="519"/>
      <c r="Q471" s="519"/>
      <c r="R471" s="519"/>
      <c r="S471" s="519"/>
      <c r="T471" s="519"/>
      <c r="U471" s="519"/>
      <c r="V471" s="519"/>
      <c r="W471" s="519"/>
      <c r="X471" s="519"/>
      <c r="Y471" s="519"/>
    </row>
    <row r="472" spans="1:25" ht="15.5" x14ac:dyDescent="0.35">
      <c r="A472" s="519"/>
      <c r="B472" s="522"/>
      <c r="C472" s="519"/>
      <c r="D472" s="519"/>
      <c r="E472" s="519"/>
      <c r="F472" s="520"/>
      <c r="G472" s="519"/>
      <c r="H472" s="519"/>
      <c r="I472" s="519"/>
      <c r="J472" s="519"/>
      <c r="K472" s="519"/>
      <c r="L472" s="519"/>
      <c r="M472" s="519"/>
      <c r="N472" s="519"/>
      <c r="O472" s="519"/>
      <c r="P472" s="519"/>
      <c r="Q472" s="519"/>
      <c r="R472" s="519"/>
      <c r="S472" s="519"/>
      <c r="T472" s="519"/>
      <c r="U472" s="519"/>
      <c r="V472" s="519"/>
      <c r="W472" s="519"/>
      <c r="X472" s="519"/>
      <c r="Y472" s="519"/>
    </row>
    <row r="473" spans="1:25" ht="15.5" x14ac:dyDescent="0.35">
      <c r="A473" s="519"/>
      <c r="B473" s="522"/>
      <c r="C473" s="519"/>
      <c r="D473" s="519"/>
      <c r="E473" s="519"/>
      <c r="F473" s="520"/>
      <c r="G473" s="519"/>
      <c r="H473" s="519"/>
      <c r="I473" s="519"/>
      <c r="J473" s="519"/>
      <c r="K473" s="519"/>
      <c r="L473" s="519"/>
      <c r="M473" s="519"/>
      <c r="N473" s="519"/>
      <c r="O473" s="519"/>
      <c r="P473" s="519"/>
      <c r="Q473" s="519"/>
      <c r="R473" s="519"/>
      <c r="S473" s="519"/>
      <c r="T473" s="519"/>
      <c r="U473" s="519"/>
      <c r="V473" s="519"/>
      <c r="W473" s="519"/>
      <c r="X473" s="519"/>
      <c r="Y473" s="519"/>
    </row>
    <row r="474" spans="1:25" ht="15.5" x14ac:dyDescent="0.35">
      <c r="A474" s="519"/>
      <c r="B474" s="522"/>
      <c r="C474" s="519"/>
      <c r="D474" s="519"/>
      <c r="E474" s="519"/>
      <c r="F474" s="520"/>
      <c r="G474" s="519"/>
      <c r="H474" s="519"/>
      <c r="I474" s="519"/>
      <c r="J474" s="519"/>
      <c r="K474" s="519"/>
      <c r="L474" s="519"/>
      <c r="M474" s="519"/>
      <c r="N474" s="519"/>
      <c r="O474" s="519"/>
      <c r="P474" s="519"/>
      <c r="Q474" s="519"/>
      <c r="R474" s="519"/>
      <c r="S474" s="519"/>
      <c r="T474" s="519"/>
      <c r="U474" s="519"/>
      <c r="V474" s="519"/>
      <c r="W474" s="519"/>
      <c r="X474" s="519"/>
      <c r="Y474" s="519"/>
    </row>
    <row r="475" spans="1:25" ht="15.5" x14ac:dyDescent="0.35">
      <c r="A475" s="519"/>
      <c r="B475" s="522"/>
      <c r="C475" s="519"/>
      <c r="D475" s="519"/>
      <c r="E475" s="519"/>
      <c r="F475" s="520"/>
      <c r="G475" s="519"/>
      <c r="H475" s="519"/>
      <c r="I475" s="519"/>
      <c r="J475" s="519"/>
      <c r="K475" s="519"/>
      <c r="L475" s="519"/>
      <c r="M475" s="519"/>
      <c r="N475" s="519"/>
      <c r="O475" s="519"/>
      <c r="P475" s="519"/>
      <c r="Q475" s="519"/>
      <c r="R475" s="519"/>
      <c r="S475" s="519"/>
      <c r="T475" s="519"/>
      <c r="U475" s="519"/>
      <c r="V475" s="519"/>
      <c r="W475" s="519"/>
      <c r="X475" s="519"/>
      <c r="Y475" s="519"/>
    </row>
    <row r="476" spans="1:25" ht="15.5" x14ac:dyDescent="0.35">
      <c r="A476" s="519"/>
      <c r="B476" s="522"/>
      <c r="C476" s="519"/>
      <c r="D476" s="519"/>
      <c r="E476" s="519"/>
      <c r="F476" s="520"/>
      <c r="G476" s="519"/>
      <c r="H476" s="519"/>
      <c r="I476" s="519"/>
      <c r="J476" s="519"/>
      <c r="K476" s="519"/>
      <c r="L476" s="519"/>
      <c r="M476" s="519"/>
      <c r="N476" s="519"/>
      <c r="O476" s="519"/>
      <c r="P476" s="519"/>
      <c r="Q476" s="519"/>
      <c r="R476" s="519"/>
      <c r="S476" s="519"/>
      <c r="T476" s="519"/>
      <c r="U476" s="519"/>
      <c r="V476" s="519"/>
      <c r="W476" s="519"/>
      <c r="X476" s="519"/>
      <c r="Y476" s="519"/>
    </row>
    <row r="477" spans="1:25" ht="15.5" x14ac:dyDescent="0.35">
      <c r="A477" s="519"/>
      <c r="B477" s="522"/>
      <c r="C477" s="519"/>
      <c r="D477" s="519"/>
      <c r="E477" s="519"/>
      <c r="F477" s="520"/>
      <c r="G477" s="519"/>
      <c r="H477" s="519"/>
      <c r="I477" s="519"/>
      <c r="J477" s="519"/>
      <c r="K477" s="519"/>
      <c r="L477" s="519"/>
      <c r="M477" s="519"/>
      <c r="N477" s="519"/>
      <c r="O477" s="519"/>
      <c r="P477" s="519"/>
      <c r="Q477" s="519"/>
      <c r="R477" s="519"/>
      <c r="S477" s="519"/>
      <c r="T477" s="519"/>
      <c r="U477" s="519"/>
      <c r="V477" s="519"/>
      <c r="W477" s="519"/>
      <c r="X477" s="519"/>
      <c r="Y477" s="519"/>
    </row>
    <row r="478" spans="1:25" ht="15.5" x14ac:dyDescent="0.35">
      <c r="A478" s="519"/>
      <c r="B478" s="522"/>
      <c r="C478" s="519"/>
      <c r="D478" s="519"/>
      <c r="E478" s="519"/>
      <c r="F478" s="520"/>
      <c r="G478" s="519"/>
      <c r="H478" s="519"/>
      <c r="I478" s="519"/>
      <c r="J478" s="519"/>
      <c r="K478" s="519"/>
      <c r="L478" s="519"/>
      <c r="M478" s="519"/>
      <c r="N478" s="519"/>
      <c r="O478" s="519"/>
      <c r="P478" s="519"/>
      <c r="Q478" s="519"/>
      <c r="R478" s="519"/>
      <c r="S478" s="519"/>
      <c r="T478" s="519"/>
      <c r="U478" s="519"/>
      <c r="V478" s="519"/>
      <c r="W478" s="519"/>
      <c r="X478" s="519"/>
      <c r="Y478" s="519"/>
    </row>
    <row r="479" spans="1:25" ht="15.5" x14ac:dyDescent="0.35">
      <c r="A479" s="519"/>
      <c r="B479" s="522"/>
      <c r="C479" s="519"/>
      <c r="D479" s="519"/>
      <c r="E479" s="519"/>
      <c r="F479" s="520"/>
      <c r="G479" s="519"/>
      <c r="H479" s="519"/>
      <c r="I479" s="519"/>
      <c r="J479" s="519"/>
      <c r="K479" s="519"/>
      <c r="L479" s="519"/>
      <c r="M479" s="519"/>
      <c r="N479" s="519"/>
      <c r="O479" s="519"/>
      <c r="P479" s="519"/>
      <c r="Q479" s="519"/>
      <c r="R479" s="519"/>
      <c r="S479" s="519"/>
      <c r="T479" s="519"/>
      <c r="U479" s="519"/>
      <c r="V479" s="519"/>
      <c r="W479" s="519"/>
      <c r="X479" s="519"/>
      <c r="Y479" s="519"/>
    </row>
    <row r="480" spans="1:25" ht="15.5" x14ac:dyDescent="0.35">
      <c r="A480" s="519"/>
      <c r="B480" s="522"/>
      <c r="C480" s="519"/>
      <c r="D480" s="519"/>
      <c r="E480" s="519"/>
      <c r="F480" s="520"/>
      <c r="G480" s="519"/>
      <c r="H480" s="519"/>
      <c r="I480" s="519"/>
      <c r="J480" s="519"/>
      <c r="K480" s="519"/>
      <c r="L480" s="519"/>
      <c r="M480" s="519"/>
      <c r="N480" s="519"/>
      <c r="O480" s="519"/>
      <c r="P480" s="519"/>
      <c r="Q480" s="519"/>
      <c r="R480" s="519"/>
      <c r="S480" s="519"/>
      <c r="T480" s="519"/>
      <c r="U480" s="519"/>
      <c r="V480" s="519"/>
      <c r="W480" s="519"/>
      <c r="X480" s="519"/>
      <c r="Y480" s="519"/>
    </row>
    <row r="481" spans="1:25" ht="15.5" x14ac:dyDescent="0.35">
      <c r="A481" s="519"/>
      <c r="B481" s="522"/>
      <c r="C481" s="519"/>
      <c r="D481" s="519"/>
      <c r="E481" s="519"/>
      <c r="F481" s="520"/>
      <c r="G481" s="519"/>
      <c r="H481" s="519"/>
      <c r="I481" s="519"/>
      <c r="J481" s="519"/>
      <c r="K481" s="519"/>
      <c r="L481" s="519"/>
      <c r="M481" s="519"/>
      <c r="N481" s="519"/>
      <c r="O481" s="519"/>
      <c r="P481" s="519"/>
      <c r="Q481" s="519"/>
      <c r="R481" s="519"/>
      <c r="S481" s="519"/>
      <c r="T481" s="519"/>
      <c r="U481" s="519"/>
      <c r="V481" s="519"/>
      <c r="W481" s="519"/>
      <c r="X481" s="519"/>
      <c r="Y481" s="519"/>
    </row>
    <row r="482" spans="1:25" ht="15.5" x14ac:dyDescent="0.35">
      <c r="A482" s="519"/>
      <c r="B482" s="522"/>
      <c r="C482" s="519"/>
      <c r="D482" s="519"/>
      <c r="E482" s="519"/>
      <c r="F482" s="520"/>
      <c r="G482" s="519"/>
      <c r="H482" s="519"/>
      <c r="I482" s="519"/>
      <c r="J482" s="519"/>
      <c r="K482" s="519"/>
      <c r="L482" s="519"/>
      <c r="M482" s="519"/>
      <c r="N482" s="519"/>
      <c r="O482" s="519"/>
      <c r="P482" s="519"/>
      <c r="Q482" s="519"/>
      <c r="R482" s="519"/>
      <c r="S482" s="519"/>
      <c r="T482" s="519"/>
      <c r="U482" s="519"/>
      <c r="V482" s="519"/>
      <c r="W482" s="519"/>
      <c r="X482" s="519"/>
      <c r="Y482" s="519"/>
    </row>
    <row r="483" spans="1:25" ht="15.5" x14ac:dyDescent="0.35">
      <c r="A483" s="519"/>
      <c r="B483" s="522"/>
      <c r="C483" s="519"/>
      <c r="D483" s="519"/>
      <c r="E483" s="519"/>
      <c r="F483" s="520"/>
      <c r="G483" s="519"/>
      <c r="H483" s="519"/>
      <c r="I483" s="519"/>
      <c r="J483" s="519"/>
      <c r="K483" s="519"/>
      <c r="L483" s="519"/>
      <c r="M483" s="519"/>
      <c r="N483" s="519"/>
      <c r="O483" s="519"/>
      <c r="P483" s="519"/>
      <c r="Q483" s="519"/>
      <c r="R483" s="519"/>
      <c r="S483" s="519"/>
      <c r="T483" s="519"/>
      <c r="U483" s="519"/>
      <c r="V483" s="519"/>
      <c r="W483" s="519"/>
      <c r="X483" s="519"/>
      <c r="Y483" s="519"/>
    </row>
    <row r="484" spans="1:25" ht="15.5" x14ac:dyDescent="0.35">
      <c r="A484" s="519"/>
      <c r="B484" s="522"/>
      <c r="C484" s="519"/>
      <c r="D484" s="519"/>
      <c r="E484" s="519"/>
      <c r="F484" s="520"/>
      <c r="G484" s="519"/>
      <c r="H484" s="519"/>
      <c r="I484" s="519"/>
      <c r="J484" s="519"/>
      <c r="K484" s="519"/>
      <c r="L484" s="519"/>
      <c r="M484" s="519"/>
      <c r="N484" s="519"/>
      <c r="O484" s="519"/>
      <c r="P484" s="519"/>
      <c r="Q484" s="519"/>
      <c r="R484" s="519"/>
      <c r="S484" s="519"/>
      <c r="T484" s="519"/>
      <c r="U484" s="519"/>
      <c r="V484" s="519"/>
      <c r="W484" s="519"/>
      <c r="X484" s="519"/>
      <c r="Y484" s="519"/>
    </row>
    <row r="485" spans="1:25" ht="15.5" x14ac:dyDescent="0.35">
      <c r="A485" s="519"/>
      <c r="B485" s="522"/>
      <c r="C485" s="519"/>
      <c r="D485" s="519"/>
      <c r="E485" s="519"/>
      <c r="F485" s="520"/>
      <c r="G485" s="519"/>
      <c r="H485" s="519"/>
      <c r="I485" s="519"/>
      <c r="J485" s="519"/>
      <c r="K485" s="519"/>
      <c r="L485" s="519"/>
      <c r="M485" s="519"/>
      <c r="N485" s="519"/>
      <c r="O485" s="519"/>
      <c r="P485" s="519"/>
      <c r="Q485" s="519"/>
      <c r="R485" s="519"/>
      <c r="S485" s="519"/>
      <c r="T485" s="519"/>
      <c r="U485" s="519"/>
      <c r="V485" s="519"/>
      <c r="W485" s="519"/>
      <c r="X485" s="519"/>
      <c r="Y485" s="519"/>
    </row>
    <row r="486" spans="1:25" ht="15.5" x14ac:dyDescent="0.35">
      <c r="A486" s="519"/>
      <c r="B486" s="522"/>
      <c r="C486" s="519"/>
      <c r="D486" s="519"/>
      <c r="E486" s="519"/>
      <c r="F486" s="520"/>
      <c r="G486" s="519"/>
      <c r="H486" s="519"/>
      <c r="I486" s="519"/>
      <c r="J486" s="519"/>
      <c r="K486" s="519"/>
      <c r="L486" s="519"/>
      <c r="M486" s="519"/>
      <c r="N486" s="519"/>
      <c r="O486" s="519"/>
      <c r="P486" s="519"/>
      <c r="Q486" s="519"/>
      <c r="R486" s="519"/>
      <c r="S486" s="519"/>
      <c r="T486" s="519"/>
      <c r="U486" s="519"/>
      <c r="V486" s="519"/>
      <c r="W486" s="519"/>
      <c r="X486" s="519"/>
      <c r="Y486" s="519"/>
    </row>
    <row r="487" spans="1:25" ht="15.5" x14ac:dyDescent="0.35">
      <c r="A487" s="519"/>
      <c r="B487" s="522"/>
      <c r="C487" s="519"/>
      <c r="D487" s="519"/>
      <c r="E487" s="519"/>
      <c r="F487" s="520"/>
      <c r="G487" s="519"/>
      <c r="H487" s="519"/>
      <c r="I487" s="519"/>
      <c r="J487" s="519"/>
      <c r="K487" s="519"/>
      <c r="L487" s="519"/>
      <c r="M487" s="519"/>
      <c r="N487" s="519"/>
      <c r="O487" s="519"/>
      <c r="P487" s="519"/>
      <c r="Q487" s="519"/>
      <c r="R487" s="519"/>
      <c r="S487" s="519"/>
      <c r="T487" s="519"/>
      <c r="U487" s="519"/>
      <c r="V487" s="519"/>
      <c r="W487" s="519"/>
      <c r="X487" s="519"/>
      <c r="Y487" s="519"/>
    </row>
    <row r="488" spans="1:25" ht="15.5" x14ac:dyDescent="0.35">
      <c r="A488" s="519"/>
      <c r="B488" s="522"/>
      <c r="C488" s="519"/>
      <c r="D488" s="519"/>
      <c r="E488" s="519"/>
      <c r="F488" s="520"/>
      <c r="G488" s="519"/>
      <c r="H488" s="519"/>
      <c r="I488" s="519"/>
      <c r="J488" s="519"/>
      <c r="K488" s="519"/>
      <c r="L488" s="519"/>
      <c r="M488" s="519"/>
      <c r="N488" s="519"/>
      <c r="O488" s="519"/>
      <c r="P488" s="519"/>
      <c r="Q488" s="519"/>
      <c r="R488" s="519"/>
      <c r="S488" s="519"/>
      <c r="T488" s="519"/>
      <c r="U488" s="519"/>
      <c r="V488" s="519"/>
      <c r="W488" s="519"/>
      <c r="X488" s="519"/>
      <c r="Y488" s="519"/>
    </row>
    <row r="489" spans="1:25" ht="15.5" x14ac:dyDescent="0.35">
      <c r="A489" s="519"/>
      <c r="B489" s="522"/>
      <c r="C489" s="519"/>
      <c r="D489" s="519"/>
      <c r="E489" s="519"/>
      <c r="F489" s="520"/>
      <c r="G489" s="519"/>
      <c r="H489" s="519"/>
      <c r="I489" s="519"/>
      <c r="J489" s="519"/>
      <c r="K489" s="519"/>
      <c r="L489" s="519"/>
      <c r="M489" s="519"/>
      <c r="N489" s="519"/>
      <c r="O489" s="519"/>
      <c r="P489" s="519"/>
      <c r="Q489" s="519"/>
      <c r="R489" s="519"/>
      <c r="S489" s="519"/>
      <c r="T489" s="519"/>
      <c r="U489" s="519"/>
      <c r="V489" s="519"/>
      <c r="W489" s="519"/>
      <c r="X489" s="519"/>
      <c r="Y489" s="519"/>
    </row>
    <row r="490" spans="1:25" ht="15.5" x14ac:dyDescent="0.35">
      <c r="A490" s="519"/>
      <c r="B490" s="522"/>
      <c r="C490" s="519"/>
      <c r="D490" s="519"/>
      <c r="E490" s="519"/>
      <c r="F490" s="520"/>
      <c r="G490" s="519"/>
      <c r="H490" s="519"/>
      <c r="I490" s="519"/>
      <c r="J490" s="519"/>
      <c r="K490" s="519"/>
      <c r="L490" s="519"/>
      <c r="M490" s="519"/>
      <c r="N490" s="519"/>
      <c r="O490" s="519"/>
      <c r="P490" s="519"/>
      <c r="Q490" s="519"/>
      <c r="R490" s="519"/>
      <c r="S490" s="519"/>
      <c r="T490" s="519"/>
      <c r="U490" s="519"/>
      <c r="V490" s="519"/>
      <c r="W490" s="519"/>
      <c r="X490" s="519"/>
      <c r="Y490" s="519"/>
    </row>
    <row r="491" spans="1:25" ht="15.5" x14ac:dyDescent="0.35">
      <c r="A491" s="519"/>
      <c r="B491" s="522"/>
      <c r="C491" s="519"/>
      <c r="D491" s="519"/>
      <c r="E491" s="519"/>
      <c r="F491" s="520"/>
      <c r="G491" s="519"/>
      <c r="H491" s="519"/>
      <c r="I491" s="519"/>
      <c r="J491" s="519"/>
      <c r="K491" s="519"/>
      <c r="L491" s="519"/>
      <c r="M491" s="519"/>
      <c r="N491" s="519"/>
      <c r="O491" s="519"/>
      <c r="P491" s="519"/>
      <c r="Q491" s="519"/>
      <c r="R491" s="519"/>
      <c r="S491" s="519"/>
      <c r="T491" s="519"/>
      <c r="U491" s="519"/>
      <c r="V491" s="519"/>
      <c r="W491" s="519"/>
      <c r="X491" s="519"/>
      <c r="Y491" s="519"/>
    </row>
    <row r="492" spans="1:25" ht="15.5" x14ac:dyDescent="0.35">
      <c r="A492" s="519"/>
      <c r="B492" s="522"/>
      <c r="C492" s="519"/>
      <c r="D492" s="519"/>
      <c r="E492" s="519"/>
      <c r="F492" s="520"/>
      <c r="G492" s="519"/>
      <c r="H492" s="519"/>
      <c r="I492" s="519"/>
      <c r="J492" s="519"/>
      <c r="K492" s="519"/>
      <c r="L492" s="519"/>
      <c r="M492" s="519"/>
      <c r="N492" s="519"/>
      <c r="O492" s="519"/>
      <c r="P492" s="519"/>
      <c r="Q492" s="519"/>
      <c r="R492" s="519"/>
      <c r="S492" s="519"/>
      <c r="T492" s="519"/>
      <c r="U492" s="519"/>
      <c r="V492" s="519"/>
      <c r="W492" s="519"/>
      <c r="X492" s="519"/>
      <c r="Y492" s="519"/>
    </row>
    <row r="493" spans="1:25" ht="15.5" x14ac:dyDescent="0.35">
      <c r="A493" s="519"/>
      <c r="B493" s="522"/>
      <c r="C493" s="519"/>
      <c r="D493" s="519"/>
      <c r="E493" s="519"/>
      <c r="F493" s="520"/>
      <c r="G493" s="519"/>
      <c r="H493" s="519"/>
      <c r="I493" s="519"/>
      <c r="J493" s="519"/>
      <c r="K493" s="519"/>
      <c r="L493" s="519"/>
      <c r="M493" s="519"/>
      <c r="N493" s="519"/>
      <c r="O493" s="519"/>
      <c r="P493" s="519"/>
      <c r="Q493" s="519"/>
      <c r="R493" s="519"/>
      <c r="S493" s="519"/>
      <c r="T493" s="519"/>
      <c r="U493" s="519"/>
      <c r="V493" s="519"/>
      <c r="W493" s="519"/>
      <c r="X493" s="519"/>
      <c r="Y493" s="519"/>
    </row>
    <row r="494" spans="1:25" ht="15.5" x14ac:dyDescent="0.35">
      <c r="A494" s="519"/>
      <c r="B494" s="522"/>
      <c r="C494" s="519"/>
      <c r="D494" s="519"/>
      <c r="E494" s="519"/>
      <c r="F494" s="520"/>
      <c r="G494" s="519"/>
      <c r="H494" s="519"/>
      <c r="I494" s="519"/>
      <c r="J494" s="519"/>
      <c r="K494" s="519"/>
      <c r="L494" s="519"/>
      <c r="M494" s="519"/>
      <c r="N494" s="519"/>
      <c r="O494" s="519"/>
      <c r="P494" s="519"/>
      <c r="Q494" s="519"/>
      <c r="R494" s="519"/>
      <c r="S494" s="519"/>
      <c r="T494" s="519"/>
      <c r="U494" s="519"/>
      <c r="V494" s="519"/>
      <c r="W494" s="519"/>
      <c r="X494" s="519"/>
      <c r="Y494" s="519"/>
    </row>
    <row r="495" spans="1:25" ht="15.5" x14ac:dyDescent="0.35">
      <c r="A495" s="519"/>
      <c r="B495" s="522"/>
      <c r="C495" s="519"/>
      <c r="D495" s="519"/>
      <c r="E495" s="519"/>
      <c r="F495" s="520"/>
      <c r="G495" s="519"/>
      <c r="H495" s="519"/>
      <c r="I495" s="519"/>
      <c r="J495" s="519"/>
      <c r="K495" s="519"/>
      <c r="L495" s="519"/>
      <c r="M495" s="519"/>
      <c r="N495" s="519"/>
      <c r="O495" s="519"/>
      <c r="P495" s="519"/>
      <c r="Q495" s="519"/>
      <c r="R495" s="519"/>
      <c r="S495" s="519"/>
      <c r="T495" s="519"/>
      <c r="U495" s="519"/>
      <c r="V495" s="519"/>
      <c r="W495" s="519"/>
      <c r="X495" s="519"/>
      <c r="Y495" s="519"/>
    </row>
    <row r="496" spans="1:25" ht="15.5" x14ac:dyDescent="0.35">
      <c r="A496" s="519"/>
      <c r="B496" s="522"/>
      <c r="C496" s="519"/>
      <c r="D496" s="519"/>
      <c r="E496" s="519"/>
      <c r="F496" s="520"/>
      <c r="G496" s="519"/>
      <c r="H496" s="519"/>
      <c r="I496" s="519"/>
      <c r="J496" s="519"/>
      <c r="K496" s="519"/>
      <c r="L496" s="519"/>
      <c r="M496" s="519"/>
      <c r="N496" s="519"/>
      <c r="O496" s="519"/>
      <c r="P496" s="519"/>
      <c r="Q496" s="519"/>
      <c r="R496" s="519"/>
      <c r="S496" s="519"/>
      <c r="T496" s="519"/>
      <c r="U496" s="519"/>
      <c r="V496" s="519"/>
      <c r="W496" s="519"/>
      <c r="X496" s="519"/>
      <c r="Y496" s="519"/>
    </row>
    <row r="497" spans="1:25" ht="15.5" x14ac:dyDescent="0.35">
      <c r="A497" s="519"/>
      <c r="B497" s="522"/>
      <c r="C497" s="519"/>
      <c r="D497" s="519"/>
      <c r="E497" s="519"/>
      <c r="F497" s="520"/>
      <c r="G497" s="519"/>
      <c r="H497" s="519"/>
      <c r="I497" s="519"/>
      <c r="J497" s="519"/>
      <c r="K497" s="519"/>
      <c r="L497" s="519"/>
      <c r="M497" s="519"/>
      <c r="N497" s="519"/>
      <c r="O497" s="519"/>
      <c r="P497" s="519"/>
      <c r="Q497" s="519"/>
      <c r="R497" s="519"/>
      <c r="S497" s="519"/>
      <c r="T497" s="519"/>
      <c r="U497" s="519"/>
      <c r="V497" s="519"/>
      <c r="W497" s="519"/>
      <c r="X497" s="519"/>
      <c r="Y497" s="519"/>
    </row>
    <row r="498" spans="1:25" ht="15.5" x14ac:dyDescent="0.35">
      <c r="A498" s="519"/>
      <c r="B498" s="522"/>
      <c r="C498" s="519"/>
      <c r="D498" s="519"/>
      <c r="E498" s="519"/>
      <c r="F498" s="520"/>
      <c r="G498" s="519"/>
      <c r="H498" s="519"/>
      <c r="I498" s="519"/>
      <c r="J498" s="519"/>
      <c r="K498" s="519"/>
      <c r="L498" s="519"/>
      <c r="M498" s="519"/>
      <c r="N498" s="519"/>
      <c r="O498" s="519"/>
      <c r="P498" s="519"/>
      <c r="Q498" s="519"/>
      <c r="R498" s="519"/>
      <c r="S498" s="519"/>
      <c r="T498" s="519"/>
      <c r="U498" s="519"/>
      <c r="V498" s="519"/>
      <c r="W498" s="519"/>
      <c r="X498" s="519"/>
      <c r="Y498" s="519"/>
    </row>
    <row r="499" spans="1:25" ht="15.5" x14ac:dyDescent="0.35">
      <c r="A499" s="519"/>
      <c r="B499" s="522"/>
      <c r="C499" s="519"/>
      <c r="D499" s="519"/>
      <c r="E499" s="519"/>
      <c r="F499" s="520"/>
      <c r="G499" s="519"/>
      <c r="H499" s="519"/>
      <c r="I499" s="519"/>
      <c r="J499" s="519"/>
      <c r="K499" s="519"/>
      <c r="L499" s="519"/>
      <c r="M499" s="519"/>
      <c r="N499" s="519"/>
      <c r="O499" s="519"/>
      <c r="P499" s="519"/>
      <c r="Q499" s="519"/>
      <c r="R499" s="519"/>
      <c r="S499" s="519"/>
      <c r="T499" s="519"/>
      <c r="U499" s="519"/>
      <c r="V499" s="519"/>
      <c r="W499" s="519"/>
      <c r="X499" s="519"/>
      <c r="Y499" s="519"/>
    </row>
    <row r="500" spans="1:25" ht="15.5" x14ac:dyDescent="0.35">
      <c r="A500" s="519"/>
      <c r="B500" s="522"/>
      <c r="C500" s="519"/>
      <c r="D500" s="519"/>
      <c r="E500" s="519"/>
      <c r="F500" s="520"/>
      <c r="G500" s="519"/>
      <c r="H500" s="519"/>
      <c r="I500" s="519"/>
      <c r="J500" s="519"/>
      <c r="K500" s="519"/>
      <c r="L500" s="519"/>
      <c r="M500" s="519"/>
      <c r="N500" s="519"/>
      <c r="O500" s="519"/>
      <c r="P500" s="519"/>
      <c r="Q500" s="519"/>
      <c r="R500" s="519"/>
      <c r="S500" s="519"/>
      <c r="T500" s="519"/>
      <c r="U500" s="519"/>
      <c r="V500" s="519"/>
      <c r="W500" s="519"/>
      <c r="X500" s="519"/>
      <c r="Y500" s="519"/>
    </row>
    <row r="501" spans="1:25" ht="15.5" x14ac:dyDescent="0.35">
      <c r="A501" s="519"/>
      <c r="B501" s="522"/>
      <c r="C501" s="519"/>
      <c r="D501" s="519"/>
      <c r="E501" s="519"/>
      <c r="F501" s="520"/>
      <c r="G501" s="519"/>
      <c r="H501" s="519"/>
      <c r="I501" s="519"/>
      <c r="J501" s="519"/>
      <c r="K501" s="519"/>
      <c r="L501" s="519"/>
      <c r="M501" s="519"/>
      <c r="N501" s="519"/>
      <c r="O501" s="519"/>
      <c r="P501" s="519"/>
      <c r="Q501" s="519"/>
      <c r="R501" s="519"/>
      <c r="S501" s="519"/>
      <c r="T501" s="519"/>
      <c r="U501" s="519"/>
      <c r="V501" s="519"/>
      <c r="W501" s="519"/>
      <c r="X501" s="519"/>
      <c r="Y501" s="519"/>
    </row>
    <row r="502" spans="1:25" ht="15.5" x14ac:dyDescent="0.35">
      <c r="A502" s="519"/>
      <c r="B502" s="522"/>
      <c r="C502" s="519"/>
      <c r="D502" s="519"/>
      <c r="E502" s="519"/>
      <c r="F502" s="520"/>
      <c r="G502" s="519"/>
      <c r="H502" s="519"/>
      <c r="I502" s="519"/>
      <c r="J502" s="519"/>
      <c r="K502" s="519"/>
      <c r="L502" s="519"/>
      <c r="M502" s="519"/>
      <c r="N502" s="519"/>
      <c r="O502" s="519"/>
      <c r="P502" s="519"/>
      <c r="Q502" s="519"/>
      <c r="R502" s="519"/>
      <c r="S502" s="519"/>
      <c r="T502" s="519"/>
      <c r="U502" s="519"/>
      <c r="V502" s="519"/>
      <c r="W502" s="519"/>
      <c r="X502" s="519"/>
      <c r="Y502" s="519"/>
    </row>
    <row r="503" spans="1:25" ht="15.5" x14ac:dyDescent="0.35">
      <c r="A503" s="519"/>
      <c r="B503" s="522"/>
      <c r="C503" s="519"/>
      <c r="D503" s="519"/>
      <c r="E503" s="519"/>
      <c r="F503" s="520"/>
      <c r="G503" s="519"/>
      <c r="H503" s="519"/>
      <c r="I503" s="519"/>
      <c r="J503" s="519"/>
      <c r="K503" s="519"/>
      <c r="L503" s="519"/>
      <c r="M503" s="519"/>
      <c r="N503" s="519"/>
      <c r="O503" s="519"/>
      <c r="P503" s="519"/>
      <c r="Q503" s="519"/>
      <c r="R503" s="519"/>
      <c r="S503" s="519"/>
      <c r="T503" s="519"/>
      <c r="U503" s="519"/>
      <c r="V503" s="519"/>
      <c r="W503" s="519"/>
      <c r="X503" s="519"/>
      <c r="Y503" s="519"/>
    </row>
    <row r="504" spans="1:25" ht="15.5" x14ac:dyDescent="0.35">
      <c r="A504" s="519"/>
      <c r="B504" s="522"/>
      <c r="C504" s="519"/>
      <c r="D504" s="519"/>
      <c r="E504" s="519"/>
      <c r="F504" s="520"/>
      <c r="G504" s="519"/>
      <c r="H504" s="519"/>
      <c r="I504" s="519"/>
      <c r="J504" s="519"/>
      <c r="K504" s="519"/>
      <c r="L504" s="519"/>
      <c r="M504" s="519"/>
      <c r="N504" s="519"/>
      <c r="O504" s="519"/>
      <c r="P504" s="519"/>
      <c r="Q504" s="519"/>
      <c r="R504" s="519"/>
      <c r="S504" s="519"/>
      <c r="T504" s="519"/>
      <c r="U504" s="519"/>
      <c r="V504" s="519"/>
      <c r="W504" s="519"/>
      <c r="X504" s="519"/>
      <c r="Y504" s="519"/>
    </row>
    <row r="505" spans="1:25" ht="15.5" x14ac:dyDescent="0.35">
      <c r="A505" s="519"/>
      <c r="B505" s="522"/>
      <c r="C505" s="519"/>
      <c r="D505" s="519"/>
      <c r="E505" s="519"/>
      <c r="F505" s="520"/>
      <c r="G505" s="519"/>
      <c r="H505" s="519"/>
      <c r="I505" s="519"/>
      <c r="J505" s="519"/>
      <c r="K505" s="519"/>
      <c r="L505" s="519"/>
      <c r="M505" s="519"/>
      <c r="N505" s="519"/>
      <c r="O505" s="519"/>
      <c r="P505" s="519"/>
      <c r="Q505" s="519"/>
      <c r="R505" s="519"/>
      <c r="S505" s="519"/>
      <c r="T505" s="519"/>
      <c r="U505" s="519"/>
      <c r="V505" s="519"/>
      <c r="W505" s="519"/>
      <c r="X505" s="519"/>
      <c r="Y505" s="519"/>
    </row>
    <row r="506" spans="1:25" ht="15.5" x14ac:dyDescent="0.35">
      <c r="A506" s="519"/>
      <c r="B506" s="522"/>
      <c r="C506" s="519"/>
      <c r="D506" s="519"/>
      <c r="E506" s="519"/>
      <c r="F506" s="520"/>
      <c r="G506" s="519"/>
      <c r="H506" s="519"/>
      <c r="I506" s="519"/>
      <c r="J506" s="519"/>
      <c r="K506" s="519"/>
      <c r="L506" s="519"/>
      <c r="M506" s="519"/>
      <c r="N506" s="519"/>
      <c r="O506" s="519"/>
      <c r="P506" s="519"/>
      <c r="Q506" s="519"/>
      <c r="R506" s="519"/>
      <c r="S506" s="519"/>
      <c r="T506" s="519"/>
      <c r="U506" s="519"/>
      <c r="V506" s="519"/>
      <c r="W506" s="519"/>
      <c r="X506" s="519"/>
      <c r="Y506" s="519"/>
    </row>
    <row r="507" spans="1:25" ht="15.5" x14ac:dyDescent="0.35">
      <c r="A507" s="519"/>
      <c r="B507" s="522"/>
      <c r="C507" s="519"/>
      <c r="D507" s="519"/>
      <c r="E507" s="519"/>
      <c r="F507" s="520"/>
      <c r="G507" s="519"/>
      <c r="H507" s="519"/>
      <c r="I507" s="519"/>
      <c r="J507" s="519"/>
      <c r="K507" s="519"/>
      <c r="L507" s="519"/>
      <c r="M507" s="519"/>
      <c r="N507" s="519"/>
      <c r="O507" s="519"/>
      <c r="P507" s="519"/>
      <c r="Q507" s="519"/>
      <c r="R507" s="519"/>
      <c r="S507" s="519"/>
      <c r="T507" s="519"/>
      <c r="U507" s="519"/>
      <c r="V507" s="519"/>
      <c r="W507" s="519"/>
      <c r="X507" s="519"/>
      <c r="Y507" s="519"/>
    </row>
    <row r="508" spans="1:25" ht="15.5" x14ac:dyDescent="0.35">
      <c r="A508" s="519"/>
      <c r="B508" s="522"/>
      <c r="C508" s="519"/>
      <c r="D508" s="519"/>
      <c r="E508" s="519"/>
      <c r="F508" s="520"/>
      <c r="G508" s="519"/>
      <c r="H508" s="519"/>
      <c r="I508" s="519"/>
      <c r="J508" s="519"/>
      <c r="K508" s="519"/>
      <c r="L508" s="519"/>
      <c r="M508" s="519"/>
      <c r="N508" s="519"/>
      <c r="O508" s="519"/>
      <c r="P508" s="519"/>
      <c r="Q508" s="519"/>
      <c r="R508" s="519"/>
      <c r="S508" s="519"/>
      <c r="T508" s="519"/>
      <c r="U508" s="519"/>
      <c r="V508" s="519"/>
      <c r="W508" s="519"/>
      <c r="X508" s="519"/>
      <c r="Y508" s="519"/>
    </row>
    <row r="509" spans="1:25" ht="15.5" x14ac:dyDescent="0.35">
      <c r="A509" s="519"/>
      <c r="B509" s="522"/>
      <c r="C509" s="519"/>
      <c r="D509" s="519"/>
      <c r="E509" s="519"/>
      <c r="F509" s="520"/>
      <c r="G509" s="519"/>
      <c r="H509" s="519"/>
      <c r="I509" s="519"/>
      <c r="J509" s="519"/>
      <c r="K509" s="519"/>
      <c r="L509" s="519"/>
      <c r="M509" s="519"/>
      <c r="N509" s="519"/>
      <c r="O509" s="519"/>
      <c r="P509" s="519"/>
      <c r="Q509" s="519"/>
      <c r="R509" s="519"/>
      <c r="S509" s="519"/>
      <c r="T509" s="519"/>
      <c r="U509" s="519"/>
      <c r="V509" s="519"/>
      <c r="W509" s="519"/>
      <c r="X509" s="519"/>
      <c r="Y509" s="519"/>
    </row>
    <row r="510" spans="1:25" ht="15.5" x14ac:dyDescent="0.35">
      <c r="A510" s="519"/>
      <c r="B510" s="522"/>
      <c r="C510" s="519"/>
      <c r="D510" s="519"/>
      <c r="E510" s="519"/>
      <c r="F510" s="520"/>
      <c r="G510" s="519"/>
      <c r="H510" s="519"/>
      <c r="I510" s="519"/>
      <c r="J510" s="519"/>
      <c r="K510" s="519"/>
      <c r="L510" s="519"/>
      <c r="M510" s="519"/>
      <c r="N510" s="519"/>
      <c r="O510" s="519"/>
      <c r="P510" s="519"/>
      <c r="Q510" s="519"/>
      <c r="R510" s="519"/>
      <c r="S510" s="519"/>
      <c r="T510" s="519"/>
      <c r="U510" s="519"/>
      <c r="V510" s="519"/>
      <c r="W510" s="519"/>
      <c r="X510" s="519"/>
      <c r="Y510" s="519"/>
    </row>
    <row r="511" spans="1:25" ht="15.5" x14ac:dyDescent="0.35">
      <c r="A511" s="519"/>
      <c r="B511" s="522"/>
      <c r="C511" s="519"/>
      <c r="D511" s="519"/>
      <c r="E511" s="519"/>
      <c r="F511" s="520"/>
      <c r="G511" s="519"/>
      <c r="H511" s="519"/>
      <c r="I511" s="519"/>
      <c r="J511" s="519"/>
      <c r="K511" s="519"/>
      <c r="L511" s="519"/>
      <c r="M511" s="519"/>
      <c r="N511" s="519"/>
      <c r="O511" s="519"/>
      <c r="P511" s="519"/>
      <c r="Q511" s="519"/>
      <c r="R511" s="519"/>
      <c r="S511" s="519"/>
      <c r="T511" s="519"/>
      <c r="U511" s="519"/>
      <c r="V511" s="519"/>
      <c r="W511" s="519"/>
      <c r="X511" s="519"/>
      <c r="Y511" s="519"/>
    </row>
    <row r="512" spans="1:25" ht="15.5" x14ac:dyDescent="0.35">
      <c r="A512" s="519"/>
      <c r="B512" s="522"/>
      <c r="C512" s="519"/>
      <c r="D512" s="519"/>
      <c r="E512" s="519"/>
      <c r="F512" s="520"/>
      <c r="G512" s="519"/>
      <c r="H512" s="519"/>
      <c r="I512" s="519"/>
      <c r="J512" s="519"/>
      <c r="K512" s="519"/>
      <c r="L512" s="519"/>
      <c r="M512" s="519"/>
      <c r="N512" s="519"/>
      <c r="O512" s="519"/>
      <c r="P512" s="519"/>
      <c r="Q512" s="519"/>
      <c r="R512" s="519"/>
      <c r="S512" s="519"/>
      <c r="T512" s="519"/>
      <c r="U512" s="519"/>
      <c r="V512" s="519"/>
      <c r="W512" s="519"/>
      <c r="X512" s="519"/>
      <c r="Y512" s="519"/>
    </row>
    <row r="513" spans="1:25" ht="15.5" x14ac:dyDescent="0.35">
      <c r="A513" s="519"/>
      <c r="B513" s="522"/>
      <c r="C513" s="519"/>
      <c r="D513" s="519"/>
      <c r="E513" s="519"/>
      <c r="F513" s="520"/>
      <c r="G513" s="519"/>
      <c r="H513" s="519"/>
      <c r="I513" s="519"/>
      <c r="J513" s="519"/>
      <c r="K513" s="519"/>
      <c r="L513" s="519"/>
      <c r="M513" s="519"/>
      <c r="N513" s="519"/>
      <c r="O513" s="519"/>
      <c r="P513" s="519"/>
      <c r="Q513" s="519"/>
      <c r="R513" s="519"/>
      <c r="S513" s="519"/>
      <c r="T513" s="519"/>
      <c r="U513" s="519"/>
      <c r="V513" s="519"/>
      <c r="W513" s="519"/>
      <c r="X513" s="519"/>
      <c r="Y513" s="519"/>
    </row>
    <row r="514" spans="1:25" ht="15.5" x14ac:dyDescent="0.35">
      <c r="A514" s="519"/>
      <c r="B514" s="522"/>
      <c r="C514" s="519"/>
      <c r="D514" s="519"/>
      <c r="E514" s="519"/>
      <c r="F514" s="520"/>
      <c r="G514" s="519"/>
      <c r="H514" s="519"/>
      <c r="I514" s="519"/>
      <c r="J514" s="519"/>
      <c r="K514" s="519"/>
      <c r="L514" s="519"/>
      <c r="M514" s="519"/>
      <c r="N514" s="519"/>
      <c r="O514" s="519"/>
      <c r="P514" s="519"/>
      <c r="Q514" s="519"/>
      <c r="R514" s="519"/>
      <c r="S514" s="519"/>
      <c r="T514" s="519"/>
      <c r="U514" s="519"/>
      <c r="V514" s="519"/>
      <c r="W514" s="519"/>
      <c r="X514" s="519"/>
      <c r="Y514" s="519"/>
    </row>
    <row r="515" spans="1:25" ht="15.5" x14ac:dyDescent="0.35">
      <c r="A515" s="519"/>
      <c r="B515" s="522"/>
      <c r="C515" s="519"/>
      <c r="D515" s="519"/>
      <c r="E515" s="519"/>
      <c r="F515" s="520"/>
      <c r="G515" s="519"/>
      <c r="H515" s="519"/>
      <c r="I515" s="519"/>
      <c r="J515" s="519"/>
      <c r="K515" s="519"/>
      <c r="L515" s="519"/>
      <c r="M515" s="519"/>
      <c r="N515" s="519"/>
      <c r="O515" s="519"/>
      <c r="P515" s="519"/>
      <c r="Q515" s="519"/>
      <c r="R515" s="519"/>
      <c r="S515" s="519"/>
      <c r="T515" s="519"/>
      <c r="U515" s="519"/>
      <c r="V515" s="519"/>
      <c r="W515" s="519"/>
      <c r="X515" s="519"/>
      <c r="Y515" s="519"/>
    </row>
    <row r="516" spans="1:25" ht="15.5" x14ac:dyDescent="0.35">
      <c r="A516" s="519"/>
      <c r="B516" s="522"/>
      <c r="C516" s="519"/>
      <c r="D516" s="519"/>
      <c r="E516" s="519"/>
      <c r="F516" s="520"/>
      <c r="G516" s="519"/>
      <c r="H516" s="519"/>
      <c r="I516" s="519"/>
      <c r="J516" s="519"/>
      <c r="K516" s="519"/>
      <c r="L516" s="519"/>
      <c r="M516" s="519"/>
      <c r="N516" s="519"/>
      <c r="O516" s="519"/>
      <c r="P516" s="519"/>
      <c r="Q516" s="519"/>
      <c r="R516" s="519"/>
      <c r="S516" s="519"/>
      <c r="T516" s="519"/>
      <c r="U516" s="519"/>
      <c r="V516" s="519"/>
      <c r="W516" s="519"/>
      <c r="X516" s="519"/>
      <c r="Y516" s="519"/>
    </row>
    <row r="517" spans="1:25" ht="15.5" x14ac:dyDescent="0.35">
      <c r="A517" s="519"/>
      <c r="B517" s="522"/>
      <c r="C517" s="519"/>
      <c r="D517" s="519"/>
      <c r="E517" s="519"/>
      <c r="F517" s="520"/>
      <c r="G517" s="519"/>
      <c r="H517" s="519"/>
      <c r="I517" s="519"/>
      <c r="J517" s="519"/>
      <c r="K517" s="519"/>
      <c r="L517" s="519"/>
      <c r="M517" s="519"/>
      <c r="N517" s="519"/>
      <c r="O517" s="519"/>
      <c r="P517" s="519"/>
      <c r="Q517" s="519"/>
      <c r="R517" s="519"/>
      <c r="S517" s="519"/>
      <c r="T517" s="519"/>
      <c r="U517" s="519"/>
      <c r="V517" s="519"/>
      <c r="W517" s="519"/>
      <c r="X517" s="519"/>
      <c r="Y517" s="519"/>
    </row>
    <row r="518" spans="1:25" ht="15.5" x14ac:dyDescent="0.35">
      <c r="A518" s="519"/>
      <c r="B518" s="522"/>
      <c r="C518" s="519"/>
      <c r="D518" s="519"/>
      <c r="E518" s="519"/>
      <c r="F518" s="520"/>
      <c r="G518" s="519"/>
      <c r="H518" s="519"/>
      <c r="I518" s="519"/>
      <c r="J518" s="519"/>
      <c r="K518" s="519"/>
      <c r="L518" s="519"/>
      <c r="M518" s="519"/>
      <c r="N518" s="519"/>
      <c r="O518" s="519"/>
      <c r="P518" s="519"/>
      <c r="Q518" s="519"/>
      <c r="R518" s="519"/>
      <c r="S518" s="519"/>
      <c r="T518" s="519"/>
      <c r="U518" s="519"/>
      <c r="V518" s="519"/>
      <c r="W518" s="519"/>
      <c r="X518" s="519"/>
      <c r="Y518" s="519"/>
    </row>
    <row r="519" spans="1:25" ht="15.5" x14ac:dyDescent="0.35">
      <c r="A519" s="519"/>
      <c r="B519" s="522"/>
      <c r="C519" s="519"/>
      <c r="D519" s="519"/>
      <c r="E519" s="519"/>
      <c r="F519" s="520"/>
      <c r="G519" s="519"/>
      <c r="H519" s="519"/>
      <c r="I519" s="519"/>
      <c r="J519" s="519"/>
      <c r="K519" s="519"/>
      <c r="L519" s="519"/>
      <c r="M519" s="519"/>
      <c r="N519" s="519"/>
      <c r="O519" s="519"/>
      <c r="P519" s="519"/>
      <c r="Q519" s="519"/>
      <c r="R519" s="519"/>
      <c r="S519" s="519"/>
      <c r="T519" s="519"/>
      <c r="U519" s="519"/>
      <c r="V519" s="519"/>
      <c r="W519" s="519"/>
      <c r="X519" s="519"/>
      <c r="Y519" s="519"/>
    </row>
    <row r="520" spans="1:25" ht="15.5" x14ac:dyDescent="0.35">
      <c r="A520" s="519"/>
      <c r="B520" s="522"/>
      <c r="C520" s="519"/>
      <c r="D520" s="519"/>
      <c r="E520" s="519"/>
      <c r="F520" s="520"/>
      <c r="G520" s="519"/>
      <c r="H520" s="519"/>
      <c r="I520" s="519"/>
      <c r="J520" s="519"/>
      <c r="K520" s="519"/>
      <c r="L520" s="519"/>
      <c r="M520" s="519"/>
      <c r="N520" s="519"/>
      <c r="O520" s="519"/>
      <c r="P520" s="519"/>
      <c r="Q520" s="519"/>
      <c r="R520" s="519"/>
      <c r="S520" s="519"/>
      <c r="T520" s="519"/>
      <c r="U520" s="519"/>
      <c r="V520" s="519"/>
      <c r="W520" s="519"/>
      <c r="X520" s="519"/>
      <c r="Y520" s="519"/>
    </row>
    <row r="521" spans="1:25" ht="15.5" x14ac:dyDescent="0.35">
      <c r="A521" s="519"/>
      <c r="B521" s="522"/>
      <c r="C521" s="519"/>
      <c r="D521" s="519"/>
      <c r="E521" s="519"/>
      <c r="F521" s="520"/>
      <c r="G521" s="519"/>
      <c r="H521" s="519"/>
      <c r="I521" s="519"/>
      <c r="J521" s="519"/>
      <c r="K521" s="519"/>
      <c r="L521" s="519"/>
      <c r="M521" s="519"/>
      <c r="N521" s="519"/>
      <c r="O521" s="519"/>
      <c r="P521" s="519"/>
      <c r="Q521" s="519"/>
      <c r="R521" s="519"/>
      <c r="S521" s="519"/>
      <c r="T521" s="519"/>
      <c r="U521" s="519"/>
      <c r="V521" s="519"/>
      <c r="W521" s="519"/>
      <c r="X521" s="519"/>
      <c r="Y521" s="519"/>
    </row>
    <row r="522" spans="1:25" ht="15.5" x14ac:dyDescent="0.35">
      <c r="A522" s="519"/>
      <c r="B522" s="522"/>
      <c r="C522" s="519"/>
      <c r="D522" s="519"/>
      <c r="E522" s="519"/>
      <c r="F522" s="520"/>
      <c r="G522" s="519"/>
      <c r="H522" s="519"/>
      <c r="I522" s="519"/>
      <c r="J522" s="519"/>
      <c r="K522" s="519"/>
      <c r="L522" s="519"/>
      <c r="M522" s="519"/>
      <c r="N522" s="519"/>
      <c r="O522" s="519"/>
      <c r="P522" s="519"/>
      <c r="Q522" s="519"/>
      <c r="R522" s="519"/>
      <c r="S522" s="519"/>
      <c r="T522" s="519"/>
      <c r="U522" s="519"/>
      <c r="V522" s="519"/>
      <c r="W522" s="519"/>
      <c r="X522" s="519"/>
      <c r="Y522" s="519"/>
    </row>
    <row r="523" spans="1:25" ht="15.5" x14ac:dyDescent="0.35">
      <c r="A523" s="519"/>
      <c r="B523" s="522"/>
      <c r="C523" s="519"/>
      <c r="D523" s="519"/>
      <c r="E523" s="519"/>
      <c r="F523" s="520"/>
      <c r="G523" s="519"/>
      <c r="H523" s="519"/>
      <c r="I523" s="519"/>
      <c r="J523" s="519"/>
      <c r="K523" s="519"/>
      <c r="L523" s="519"/>
      <c r="M523" s="519"/>
      <c r="N523" s="519"/>
      <c r="O523" s="519"/>
      <c r="P523" s="519"/>
      <c r="Q523" s="519"/>
      <c r="R523" s="519"/>
      <c r="S523" s="519"/>
      <c r="T523" s="519"/>
      <c r="U523" s="519"/>
      <c r="V523" s="519"/>
      <c r="W523" s="519"/>
      <c r="X523" s="519"/>
      <c r="Y523" s="519"/>
    </row>
    <row r="524" spans="1:25" ht="15.5" x14ac:dyDescent="0.35">
      <c r="A524" s="519"/>
      <c r="B524" s="522"/>
      <c r="C524" s="519"/>
      <c r="D524" s="519"/>
      <c r="E524" s="519"/>
      <c r="F524" s="520"/>
      <c r="G524" s="519"/>
      <c r="H524" s="519"/>
      <c r="I524" s="519"/>
      <c r="J524" s="519"/>
      <c r="K524" s="519"/>
      <c r="L524" s="519"/>
      <c r="M524" s="519"/>
      <c r="N524" s="519"/>
      <c r="O524" s="519"/>
      <c r="P524" s="519"/>
      <c r="Q524" s="519"/>
      <c r="R524" s="519"/>
      <c r="S524" s="519"/>
      <c r="T524" s="519"/>
      <c r="U524" s="519"/>
      <c r="V524" s="519"/>
      <c r="W524" s="519"/>
      <c r="X524" s="519"/>
      <c r="Y524" s="519"/>
    </row>
    <row r="525" spans="1:25" ht="15.5" x14ac:dyDescent="0.35">
      <c r="A525" s="519"/>
      <c r="B525" s="522"/>
      <c r="C525" s="519"/>
      <c r="D525" s="519"/>
      <c r="E525" s="519"/>
      <c r="F525" s="520"/>
      <c r="G525" s="519"/>
      <c r="H525" s="519"/>
      <c r="I525" s="519"/>
      <c r="J525" s="519"/>
      <c r="K525" s="519"/>
      <c r="L525" s="519"/>
      <c r="M525" s="519"/>
      <c r="N525" s="519"/>
      <c r="O525" s="519"/>
      <c r="P525" s="519"/>
      <c r="Q525" s="519"/>
      <c r="R525" s="519"/>
      <c r="S525" s="519"/>
      <c r="T525" s="519"/>
      <c r="U525" s="519"/>
      <c r="V525" s="519"/>
      <c r="W525" s="519"/>
      <c r="X525" s="519"/>
      <c r="Y525" s="519"/>
    </row>
    <row r="526" spans="1:25" ht="15.5" x14ac:dyDescent="0.35">
      <c r="A526" s="519"/>
      <c r="B526" s="522"/>
      <c r="C526" s="519"/>
      <c r="D526" s="519"/>
      <c r="E526" s="519"/>
      <c r="F526" s="520"/>
      <c r="G526" s="519"/>
      <c r="H526" s="519"/>
      <c r="I526" s="519"/>
      <c r="J526" s="519"/>
      <c r="K526" s="519"/>
      <c r="L526" s="519"/>
      <c r="M526" s="519"/>
      <c r="N526" s="519"/>
      <c r="O526" s="519"/>
      <c r="P526" s="519"/>
      <c r="Q526" s="519"/>
      <c r="R526" s="519"/>
      <c r="S526" s="519"/>
      <c r="T526" s="519"/>
      <c r="U526" s="519"/>
      <c r="V526" s="519"/>
      <c r="W526" s="519"/>
      <c r="X526" s="519"/>
      <c r="Y526" s="519"/>
    </row>
    <row r="527" spans="1:25" ht="15.5" x14ac:dyDescent="0.35">
      <c r="A527" s="519"/>
      <c r="B527" s="522"/>
      <c r="C527" s="519"/>
      <c r="D527" s="519"/>
      <c r="E527" s="519"/>
      <c r="F527" s="520"/>
      <c r="G527" s="519"/>
      <c r="H527" s="519"/>
      <c r="I527" s="519"/>
      <c r="J527" s="519"/>
      <c r="K527" s="519"/>
      <c r="L527" s="519"/>
      <c r="M527" s="519"/>
      <c r="N527" s="519"/>
      <c r="O527" s="519"/>
      <c r="P527" s="519"/>
      <c r="Q527" s="519"/>
      <c r="R527" s="519"/>
      <c r="S527" s="519"/>
      <c r="T527" s="519"/>
      <c r="U527" s="519"/>
      <c r="V527" s="519"/>
      <c r="W527" s="519"/>
      <c r="X527" s="519"/>
      <c r="Y527" s="519"/>
    </row>
    <row r="528" spans="1:25" ht="15.5" x14ac:dyDescent="0.35">
      <c r="A528" s="519"/>
      <c r="B528" s="522"/>
      <c r="C528" s="519"/>
      <c r="D528" s="519"/>
      <c r="E528" s="519"/>
      <c r="F528" s="520"/>
      <c r="G528" s="519"/>
      <c r="H528" s="519"/>
      <c r="I528" s="519"/>
      <c r="J528" s="519"/>
      <c r="K528" s="519"/>
      <c r="L528" s="519"/>
      <c r="M528" s="519"/>
      <c r="N528" s="519"/>
      <c r="O528" s="519"/>
      <c r="P528" s="519"/>
      <c r="Q528" s="519"/>
      <c r="R528" s="519"/>
      <c r="S528" s="519"/>
      <c r="T528" s="519"/>
      <c r="U528" s="519"/>
      <c r="V528" s="519"/>
      <c r="W528" s="519"/>
      <c r="X528" s="519"/>
      <c r="Y528" s="519"/>
    </row>
    <row r="529" spans="1:25" ht="15.5" x14ac:dyDescent="0.35">
      <c r="A529" s="519"/>
      <c r="B529" s="522"/>
      <c r="C529" s="519"/>
      <c r="D529" s="519"/>
      <c r="E529" s="519"/>
      <c r="F529" s="520"/>
      <c r="G529" s="519"/>
      <c r="H529" s="519"/>
      <c r="I529" s="519"/>
      <c r="J529" s="519"/>
      <c r="K529" s="519"/>
      <c r="L529" s="519"/>
      <c r="M529" s="519"/>
      <c r="N529" s="519"/>
      <c r="O529" s="519"/>
      <c r="P529" s="519"/>
      <c r="Q529" s="519"/>
      <c r="R529" s="519"/>
      <c r="S529" s="519"/>
      <c r="T529" s="519"/>
      <c r="U529" s="519"/>
      <c r="V529" s="519"/>
      <c r="W529" s="519"/>
      <c r="X529" s="519"/>
      <c r="Y529" s="519"/>
    </row>
    <row r="530" spans="1:25" ht="15.5" x14ac:dyDescent="0.35">
      <c r="A530" s="519"/>
      <c r="B530" s="522"/>
      <c r="C530" s="519"/>
      <c r="D530" s="519"/>
      <c r="E530" s="519"/>
      <c r="F530" s="520"/>
      <c r="G530" s="519"/>
      <c r="H530" s="519"/>
      <c r="I530" s="519"/>
      <c r="J530" s="519"/>
      <c r="K530" s="519"/>
      <c r="L530" s="519"/>
      <c r="M530" s="519"/>
      <c r="N530" s="519"/>
      <c r="O530" s="519"/>
      <c r="P530" s="519"/>
      <c r="Q530" s="519"/>
      <c r="R530" s="519"/>
      <c r="S530" s="519"/>
      <c r="T530" s="519"/>
      <c r="U530" s="519"/>
      <c r="V530" s="519"/>
      <c r="W530" s="519"/>
      <c r="X530" s="519"/>
      <c r="Y530" s="519"/>
    </row>
    <row r="531" spans="1:25" ht="15.5" x14ac:dyDescent="0.35">
      <c r="A531" s="519"/>
      <c r="B531" s="522"/>
      <c r="C531" s="519"/>
      <c r="D531" s="519"/>
      <c r="E531" s="519"/>
      <c r="F531" s="520"/>
      <c r="G531" s="519"/>
      <c r="H531" s="519"/>
      <c r="I531" s="519"/>
      <c r="J531" s="519"/>
      <c r="K531" s="519"/>
      <c r="L531" s="519"/>
      <c r="M531" s="519"/>
      <c r="N531" s="519"/>
      <c r="O531" s="519"/>
      <c r="P531" s="519"/>
      <c r="Q531" s="519"/>
      <c r="R531" s="519"/>
      <c r="S531" s="519"/>
      <c r="T531" s="519"/>
      <c r="U531" s="519"/>
      <c r="V531" s="519"/>
      <c r="W531" s="519"/>
      <c r="X531" s="519"/>
      <c r="Y531" s="519"/>
    </row>
    <row r="532" spans="1:25" ht="15.5" x14ac:dyDescent="0.35">
      <c r="A532" s="519"/>
      <c r="B532" s="522"/>
      <c r="C532" s="519"/>
      <c r="D532" s="519"/>
      <c r="E532" s="519"/>
      <c r="F532" s="520"/>
      <c r="G532" s="519"/>
      <c r="H532" s="519"/>
      <c r="I532" s="519"/>
      <c r="J532" s="519"/>
      <c r="K532" s="519"/>
      <c r="L532" s="519"/>
      <c r="M532" s="519"/>
      <c r="N532" s="519"/>
      <c r="O532" s="519"/>
      <c r="P532" s="519"/>
      <c r="Q532" s="519"/>
      <c r="R532" s="519"/>
      <c r="S532" s="519"/>
      <c r="T532" s="519"/>
      <c r="U532" s="519"/>
      <c r="V532" s="519"/>
      <c r="W532" s="519"/>
      <c r="X532" s="519"/>
      <c r="Y532" s="519"/>
    </row>
    <row r="533" spans="1:25" ht="15.5" x14ac:dyDescent="0.35">
      <c r="A533" s="519"/>
      <c r="B533" s="522"/>
      <c r="C533" s="519"/>
      <c r="D533" s="519"/>
      <c r="E533" s="519"/>
      <c r="F533" s="520"/>
      <c r="G533" s="519"/>
      <c r="H533" s="519"/>
      <c r="I533" s="519"/>
      <c r="J533" s="519"/>
      <c r="K533" s="519"/>
      <c r="L533" s="519"/>
      <c r="M533" s="519"/>
      <c r="N533" s="519"/>
      <c r="O533" s="519"/>
      <c r="P533" s="519"/>
      <c r="Q533" s="519"/>
      <c r="R533" s="519"/>
      <c r="S533" s="519"/>
      <c r="T533" s="519"/>
      <c r="U533" s="519"/>
      <c r="V533" s="519"/>
      <c r="W533" s="519"/>
      <c r="X533" s="519"/>
      <c r="Y533" s="519"/>
    </row>
    <row r="534" spans="1:25" ht="15.5" x14ac:dyDescent="0.35">
      <c r="A534" s="519"/>
      <c r="B534" s="522"/>
      <c r="C534" s="519"/>
      <c r="D534" s="519"/>
      <c r="E534" s="519"/>
      <c r="F534" s="520"/>
      <c r="G534" s="519"/>
      <c r="H534" s="519"/>
      <c r="I534" s="519"/>
      <c r="J534" s="519"/>
      <c r="K534" s="519"/>
      <c r="L534" s="519"/>
      <c r="M534" s="519"/>
      <c r="N534" s="519"/>
      <c r="O534" s="519"/>
      <c r="P534" s="519"/>
      <c r="Q534" s="519"/>
      <c r="R534" s="519"/>
      <c r="S534" s="519"/>
      <c r="T534" s="519"/>
      <c r="U534" s="519"/>
      <c r="V534" s="519"/>
      <c r="W534" s="519"/>
      <c r="X534" s="519"/>
      <c r="Y534" s="519"/>
    </row>
    <row r="535" spans="1:25" ht="15.5" x14ac:dyDescent="0.35">
      <c r="A535" s="519"/>
      <c r="B535" s="522"/>
      <c r="C535" s="519"/>
      <c r="D535" s="519"/>
      <c r="E535" s="519"/>
      <c r="F535" s="520"/>
      <c r="G535" s="519"/>
      <c r="H535" s="519"/>
      <c r="I535" s="519"/>
      <c r="J535" s="519"/>
      <c r="K535" s="519"/>
      <c r="L535" s="519"/>
      <c r="M535" s="519"/>
      <c r="N535" s="519"/>
      <c r="O535" s="519"/>
      <c r="P535" s="519"/>
      <c r="Q535" s="519"/>
      <c r="R535" s="519"/>
      <c r="S535" s="519"/>
      <c r="T535" s="519"/>
      <c r="U535" s="519"/>
      <c r="V535" s="519"/>
      <c r="W535" s="519"/>
      <c r="X535" s="519"/>
      <c r="Y535" s="519"/>
    </row>
    <row r="536" spans="1:25" ht="15.5" x14ac:dyDescent="0.35">
      <c r="A536" s="519"/>
      <c r="B536" s="522"/>
      <c r="C536" s="519"/>
      <c r="D536" s="519"/>
      <c r="E536" s="519"/>
      <c r="F536" s="520"/>
      <c r="G536" s="519"/>
      <c r="H536" s="519"/>
      <c r="I536" s="519"/>
      <c r="J536" s="519"/>
      <c r="K536" s="519"/>
      <c r="L536" s="519"/>
      <c r="M536" s="519"/>
      <c r="N536" s="519"/>
      <c r="O536" s="519"/>
      <c r="P536" s="519"/>
      <c r="Q536" s="519"/>
      <c r="R536" s="519"/>
      <c r="S536" s="519"/>
      <c r="T536" s="519"/>
      <c r="U536" s="519"/>
      <c r="V536" s="519"/>
      <c r="W536" s="519"/>
      <c r="X536" s="519"/>
      <c r="Y536" s="519"/>
    </row>
    <row r="537" spans="1:25" ht="15.5" x14ac:dyDescent="0.35">
      <c r="A537" s="519"/>
      <c r="B537" s="522"/>
      <c r="C537" s="519"/>
      <c r="D537" s="519"/>
      <c r="E537" s="519"/>
      <c r="F537" s="520"/>
      <c r="G537" s="519"/>
      <c r="H537" s="519"/>
      <c r="I537" s="519"/>
      <c r="J537" s="519"/>
      <c r="K537" s="519"/>
      <c r="L537" s="519"/>
      <c r="M537" s="519"/>
      <c r="N537" s="519"/>
      <c r="O537" s="519"/>
      <c r="P537" s="519"/>
      <c r="Q537" s="519"/>
      <c r="R537" s="519"/>
      <c r="S537" s="519"/>
      <c r="T537" s="519"/>
      <c r="U537" s="519"/>
      <c r="V537" s="519"/>
      <c r="W537" s="519"/>
      <c r="X537" s="519"/>
      <c r="Y537" s="519"/>
    </row>
    <row r="538" spans="1:25" ht="15.5" x14ac:dyDescent="0.35">
      <c r="A538" s="519"/>
      <c r="B538" s="522"/>
      <c r="C538" s="519"/>
      <c r="D538" s="519"/>
      <c r="E538" s="519"/>
      <c r="F538" s="520"/>
      <c r="G538" s="519"/>
      <c r="H538" s="519"/>
      <c r="I538" s="519"/>
      <c r="J538" s="519"/>
      <c r="K538" s="519"/>
      <c r="L538" s="519"/>
      <c r="M538" s="519"/>
      <c r="N538" s="519"/>
      <c r="O538" s="519"/>
      <c r="P538" s="519"/>
      <c r="Q538" s="519"/>
      <c r="R538" s="519"/>
      <c r="S538" s="519"/>
      <c r="T538" s="519"/>
      <c r="U538" s="519"/>
      <c r="V538" s="519"/>
      <c r="W538" s="519"/>
      <c r="X538" s="519"/>
      <c r="Y538" s="519"/>
    </row>
    <row r="539" spans="1:25" ht="15.5" x14ac:dyDescent="0.35">
      <c r="A539" s="519"/>
      <c r="B539" s="522"/>
      <c r="C539" s="519"/>
      <c r="D539" s="519"/>
      <c r="E539" s="519"/>
      <c r="F539" s="520"/>
      <c r="G539" s="519"/>
      <c r="H539" s="519"/>
      <c r="I539" s="519"/>
      <c r="J539" s="519"/>
      <c r="K539" s="519"/>
      <c r="L539" s="519"/>
      <c r="M539" s="519"/>
      <c r="N539" s="519"/>
      <c r="O539" s="519"/>
      <c r="P539" s="519"/>
      <c r="Q539" s="519"/>
      <c r="R539" s="519"/>
      <c r="S539" s="519"/>
      <c r="T539" s="519"/>
      <c r="U539" s="519"/>
      <c r="V539" s="519"/>
      <c r="W539" s="519"/>
      <c r="X539" s="519"/>
      <c r="Y539" s="519"/>
    </row>
    <row r="540" spans="1:25" ht="15.5" x14ac:dyDescent="0.35">
      <c r="A540" s="519"/>
      <c r="B540" s="522"/>
      <c r="C540" s="519"/>
      <c r="D540" s="519"/>
      <c r="E540" s="519"/>
      <c r="F540" s="520"/>
      <c r="G540" s="519"/>
      <c r="H540" s="519"/>
      <c r="I540" s="519"/>
      <c r="J540" s="519"/>
      <c r="K540" s="519"/>
      <c r="L540" s="519"/>
      <c r="M540" s="519"/>
      <c r="N540" s="519"/>
      <c r="O540" s="519"/>
      <c r="P540" s="519"/>
      <c r="Q540" s="519"/>
      <c r="R540" s="519"/>
      <c r="S540" s="519"/>
      <c r="T540" s="519"/>
      <c r="U540" s="519"/>
      <c r="V540" s="519"/>
      <c r="W540" s="519"/>
      <c r="X540" s="519"/>
      <c r="Y540" s="519"/>
    </row>
    <row r="541" spans="1:25" ht="15.5" x14ac:dyDescent="0.35">
      <c r="A541" s="519"/>
      <c r="B541" s="522"/>
      <c r="C541" s="519"/>
      <c r="D541" s="519"/>
      <c r="E541" s="519"/>
      <c r="F541" s="520"/>
      <c r="G541" s="519"/>
      <c r="H541" s="519"/>
      <c r="I541" s="519"/>
      <c r="J541" s="519"/>
      <c r="K541" s="519"/>
      <c r="L541" s="519"/>
      <c r="M541" s="519"/>
      <c r="N541" s="519"/>
      <c r="O541" s="519"/>
      <c r="P541" s="519"/>
      <c r="Q541" s="519"/>
      <c r="R541" s="519"/>
      <c r="S541" s="519"/>
      <c r="T541" s="519"/>
      <c r="U541" s="519"/>
      <c r="V541" s="519"/>
      <c r="W541" s="519"/>
      <c r="X541" s="519"/>
      <c r="Y541" s="519"/>
    </row>
    <row r="542" spans="1:25" ht="15.5" x14ac:dyDescent="0.35">
      <c r="A542" s="519"/>
      <c r="B542" s="522"/>
      <c r="C542" s="519"/>
      <c r="D542" s="519"/>
      <c r="E542" s="519"/>
      <c r="F542" s="520"/>
      <c r="G542" s="519"/>
      <c r="H542" s="519"/>
      <c r="I542" s="519"/>
      <c r="J542" s="519"/>
      <c r="K542" s="519"/>
      <c r="L542" s="519"/>
      <c r="M542" s="519"/>
      <c r="N542" s="519"/>
      <c r="O542" s="519"/>
      <c r="P542" s="519"/>
      <c r="Q542" s="519"/>
      <c r="R542" s="519"/>
      <c r="S542" s="519"/>
      <c r="T542" s="519"/>
      <c r="U542" s="519"/>
      <c r="V542" s="519"/>
      <c r="W542" s="519"/>
      <c r="X542" s="519"/>
      <c r="Y542" s="519"/>
    </row>
    <row r="543" spans="1:25" ht="15.5" x14ac:dyDescent="0.35">
      <c r="A543" s="519"/>
      <c r="B543" s="522"/>
      <c r="C543" s="519"/>
      <c r="D543" s="519"/>
      <c r="E543" s="519"/>
      <c r="F543" s="520"/>
      <c r="G543" s="519"/>
      <c r="H543" s="519"/>
      <c r="I543" s="519"/>
      <c r="J543" s="519"/>
      <c r="K543" s="519"/>
      <c r="L543" s="519"/>
      <c r="M543" s="519"/>
      <c r="N543" s="519"/>
      <c r="O543" s="519"/>
      <c r="P543" s="519"/>
      <c r="Q543" s="519"/>
      <c r="R543" s="519"/>
      <c r="S543" s="519"/>
      <c r="T543" s="519"/>
      <c r="U543" s="519"/>
      <c r="V543" s="519"/>
      <c r="W543" s="519"/>
      <c r="X543" s="519"/>
      <c r="Y543" s="519"/>
    </row>
    <row r="544" spans="1:25" ht="15.5" x14ac:dyDescent="0.35">
      <c r="A544" s="519"/>
      <c r="B544" s="522"/>
      <c r="C544" s="519"/>
      <c r="D544" s="519"/>
      <c r="E544" s="519"/>
      <c r="F544" s="520"/>
      <c r="G544" s="519"/>
      <c r="H544" s="519"/>
      <c r="I544" s="519"/>
      <c r="J544" s="519"/>
      <c r="K544" s="519"/>
      <c r="L544" s="519"/>
      <c r="M544" s="519"/>
      <c r="N544" s="519"/>
      <c r="O544" s="519"/>
      <c r="P544" s="519"/>
      <c r="Q544" s="519"/>
      <c r="R544" s="519"/>
      <c r="S544" s="519"/>
      <c r="T544" s="519"/>
      <c r="U544" s="519"/>
      <c r="V544" s="519"/>
      <c r="W544" s="519"/>
      <c r="X544" s="519"/>
      <c r="Y544" s="519"/>
    </row>
    <row r="545" spans="1:25" ht="15.5" x14ac:dyDescent="0.35">
      <c r="A545" s="519"/>
      <c r="B545" s="522"/>
      <c r="C545" s="519"/>
      <c r="D545" s="519"/>
      <c r="E545" s="519"/>
      <c r="F545" s="520"/>
      <c r="G545" s="519"/>
      <c r="H545" s="519"/>
      <c r="I545" s="519"/>
      <c r="J545" s="519"/>
      <c r="K545" s="519"/>
      <c r="L545" s="519"/>
      <c r="M545" s="519"/>
      <c r="N545" s="519"/>
      <c r="O545" s="519"/>
      <c r="P545" s="519"/>
      <c r="Q545" s="519"/>
      <c r="R545" s="519"/>
      <c r="S545" s="519"/>
      <c r="T545" s="519"/>
      <c r="U545" s="519"/>
      <c r="V545" s="519"/>
      <c r="W545" s="519"/>
      <c r="X545" s="519"/>
      <c r="Y545" s="519"/>
    </row>
    <row r="546" spans="1:25" ht="15.5" x14ac:dyDescent="0.35">
      <c r="A546" s="519"/>
      <c r="B546" s="522"/>
      <c r="C546" s="519"/>
      <c r="D546" s="519"/>
      <c r="E546" s="519"/>
      <c r="F546" s="520"/>
      <c r="G546" s="519"/>
      <c r="H546" s="519"/>
      <c r="I546" s="519"/>
      <c r="J546" s="519"/>
      <c r="K546" s="519"/>
      <c r="L546" s="519"/>
      <c r="M546" s="519"/>
      <c r="N546" s="519"/>
      <c r="O546" s="519"/>
      <c r="P546" s="519"/>
      <c r="Q546" s="519"/>
      <c r="R546" s="519"/>
      <c r="S546" s="519"/>
      <c r="T546" s="519"/>
      <c r="U546" s="519"/>
      <c r="V546" s="519"/>
      <c r="W546" s="519"/>
      <c r="X546" s="519"/>
      <c r="Y546" s="519"/>
    </row>
    <row r="547" spans="1:25" ht="15.5" x14ac:dyDescent="0.35">
      <c r="A547" s="519"/>
      <c r="B547" s="522"/>
      <c r="C547" s="519"/>
      <c r="D547" s="519"/>
      <c r="E547" s="519"/>
      <c r="F547" s="520"/>
      <c r="G547" s="519"/>
      <c r="H547" s="519"/>
      <c r="I547" s="519"/>
      <c r="J547" s="519"/>
      <c r="K547" s="519"/>
      <c r="L547" s="519"/>
      <c r="M547" s="519"/>
      <c r="N547" s="519"/>
      <c r="O547" s="519"/>
      <c r="P547" s="519"/>
      <c r="Q547" s="519"/>
      <c r="R547" s="519"/>
      <c r="S547" s="519"/>
      <c r="T547" s="519"/>
      <c r="U547" s="519"/>
      <c r="V547" s="519"/>
      <c r="W547" s="519"/>
      <c r="X547" s="519"/>
      <c r="Y547" s="519"/>
    </row>
    <row r="548" spans="1:25" ht="15.5" x14ac:dyDescent="0.35">
      <c r="A548" s="519"/>
      <c r="B548" s="522"/>
      <c r="C548" s="519"/>
      <c r="D548" s="519"/>
      <c r="E548" s="519"/>
      <c r="F548" s="520"/>
      <c r="G548" s="519"/>
      <c r="H548" s="519"/>
      <c r="I548" s="519"/>
      <c r="J548" s="519"/>
      <c r="K548" s="519"/>
      <c r="L548" s="519"/>
      <c r="M548" s="519"/>
      <c r="N548" s="519"/>
      <c r="O548" s="519"/>
      <c r="P548" s="519"/>
      <c r="Q548" s="519"/>
      <c r="R548" s="519"/>
      <c r="S548" s="519"/>
      <c r="T548" s="519"/>
      <c r="U548" s="519"/>
      <c r="V548" s="519"/>
      <c r="W548" s="519"/>
      <c r="X548" s="519"/>
      <c r="Y548" s="519"/>
    </row>
    <row r="549" spans="1:25" ht="15.5" x14ac:dyDescent="0.35">
      <c r="A549" s="519"/>
      <c r="B549" s="522"/>
      <c r="C549" s="519"/>
      <c r="D549" s="519"/>
      <c r="E549" s="519"/>
      <c r="F549" s="520"/>
      <c r="G549" s="519"/>
      <c r="H549" s="519"/>
      <c r="I549" s="519"/>
      <c r="J549" s="519"/>
      <c r="K549" s="519"/>
      <c r="L549" s="519"/>
      <c r="M549" s="519"/>
      <c r="N549" s="519"/>
      <c r="O549" s="519"/>
      <c r="P549" s="519"/>
      <c r="Q549" s="519"/>
      <c r="R549" s="519"/>
      <c r="S549" s="519"/>
      <c r="T549" s="519"/>
      <c r="U549" s="519"/>
      <c r="V549" s="519"/>
      <c r="W549" s="519"/>
      <c r="X549" s="519"/>
      <c r="Y549" s="519"/>
    </row>
    <row r="550" spans="1:25" ht="15.5" x14ac:dyDescent="0.35">
      <c r="A550" s="519"/>
      <c r="B550" s="522"/>
      <c r="C550" s="519"/>
      <c r="D550" s="519"/>
      <c r="E550" s="519"/>
      <c r="F550" s="520"/>
      <c r="G550" s="519"/>
      <c r="H550" s="519"/>
      <c r="I550" s="519"/>
      <c r="J550" s="519"/>
      <c r="K550" s="519"/>
      <c r="L550" s="519"/>
      <c r="M550" s="519"/>
      <c r="N550" s="519"/>
      <c r="O550" s="519"/>
      <c r="P550" s="519"/>
      <c r="Q550" s="519"/>
      <c r="R550" s="519"/>
      <c r="S550" s="519"/>
      <c r="T550" s="519"/>
      <c r="U550" s="519"/>
      <c r="V550" s="519"/>
      <c r="W550" s="519"/>
      <c r="X550" s="519"/>
      <c r="Y550" s="519"/>
    </row>
    <row r="551" spans="1:25" ht="15.5" x14ac:dyDescent="0.35">
      <c r="A551" s="519"/>
      <c r="B551" s="522"/>
      <c r="C551" s="519"/>
      <c r="D551" s="519"/>
      <c r="E551" s="519"/>
      <c r="F551" s="520"/>
      <c r="G551" s="519"/>
      <c r="H551" s="519"/>
      <c r="I551" s="519"/>
      <c r="J551" s="519"/>
      <c r="K551" s="519"/>
      <c r="L551" s="519"/>
      <c r="M551" s="519"/>
      <c r="N551" s="519"/>
      <c r="O551" s="519"/>
      <c r="P551" s="519"/>
      <c r="Q551" s="519"/>
      <c r="R551" s="519"/>
      <c r="S551" s="519"/>
      <c r="T551" s="519"/>
      <c r="U551" s="519"/>
      <c r="V551" s="519"/>
      <c r="W551" s="519"/>
      <c r="X551" s="519"/>
      <c r="Y551" s="519"/>
    </row>
    <row r="552" spans="1:25" ht="15.5" x14ac:dyDescent="0.35">
      <c r="A552" s="519"/>
      <c r="B552" s="522"/>
      <c r="C552" s="519"/>
      <c r="D552" s="519"/>
      <c r="E552" s="519"/>
      <c r="F552" s="520"/>
      <c r="G552" s="519"/>
      <c r="H552" s="519"/>
      <c r="I552" s="519"/>
      <c r="J552" s="519"/>
      <c r="K552" s="519"/>
      <c r="L552" s="519"/>
      <c r="M552" s="519"/>
      <c r="N552" s="519"/>
      <c r="O552" s="519"/>
      <c r="P552" s="519"/>
      <c r="Q552" s="519"/>
      <c r="R552" s="519"/>
      <c r="S552" s="519"/>
      <c r="T552" s="519"/>
      <c r="U552" s="519"/>
      <c r="V552" s="519"/>
      <c r="W552" s="519"/>
      <c r="X552" s="519"/>
      <c r="Y552" s="519"/>
    </row>
    <row r="553" spans="1:25" ht="15.5" x14ac:dyDescent="0.35">
      <c r="A553" s="519"/>
      <c r="B553" s="522"/>
      <c r="C553" s="519"/>
      <c r="D553" s="519"/>
      <c r="E553" s="519"/>
      <c r="F553" s="520"/>
      <c r="G553" s="519"/>
      <c r="H553" s="519"/>
      <c r="I553" s="519"/>
      <c r="J553" s="519"/>
      <c r="K553" s="519"/>
      <c r="L553" s="519"/>
      <c r="M553" s="519"/>
      <c r="N553" s="519"/>
      <c r="O553" s="519"/>
      <c r="P553" s="519"/>
      <c r="Q553" s="519"/>
      <c r="R553" s="519"/>
      <c r="S553" s="519"/>
      <c r="T553" s="519"/>
      <c r="U553" s="519"/>
      <c r="V553" s="519"/>
      <c r="W553" s="519"/>
      <c r="X553" s="519"/>
      <c r="Y553" s="519"/>
    </row>
    <row r="554" spans="1:25" ht="15.5" x14ac:dyDescent="0.35">
      <c r="A554" s="519"/>
      <c r="B554" s="522"/>
      <c r="C554" s="519"/>
      <c r="D554" s="519"/>
      <c r="E554" s="519"/>
      <c r="F554" s="520"/>
      <c r="G554" s="519"/>
      <c r="H554" s="519"/>
      <c r="I554" s="519"/>
      <c r="J554" s="519"/>
      <c r="K554" s="519"/>
      <c r="L554" s="519"/>
      <c r="M554" s="519"/>
      <c r="N554" s="519"/>
      <c r="O554" s="519"/>
      <c r="P554" s="519"/>
      <c r="Q554" s="519"/>
      <c r="R554" s="519"/>
      <c r="S554" s="519"/>
      <c r="T554" s="519"/>
      <c r="U554" s="519"/>
      <c r="V554" s="519"/>
      <c r="W554" s="519"/>
      <c r="X554" s="519"/>
      <c r="Y554" s="519"/>
    </row>
    <row r="555" spans="1:25" ht="15.5" x14ac:dyDescent="0.35">
      <c r="A555" s="519"/>
      <c r="B555" s="522"/>
      <c r="C555" s="519"/>
      <c r="D555" s="519"/>
      <c r="E555" s="519"/>
      <c r="F555" s="520"/>
      <c r="G555" s="519"/>
      <c r="H555" s="519"/>
      <c r="I555" s="519"/>
      <c r="J555" s="519"/>
      <c r="K555" s="519"/>
      <c r="L555" s="519"/>
      <c r="M555" s="519"/>
      <c r="N555" s="519"/>
      <c r="O555" s="519"/>
      <c r="P555" s="519"/>
      <c r="Q555" s="519"/>
      <c r="R555" s="519"/>
      <c r="S555" s="519"/>
      <c r="T555" s="519"/>
      <c r="U555" s="519"/>
      <c r="V555" s="519"/>
      <c r="W555" s="519"/>
      <c r="X555" s="519"/>
      <c r="Y555" s="519"/>
    </row>
    <row r="556" spans="1:25" ht="15.5" x14ac:dyDescent="0.35">
      <c r="A556" s="519"/>
      <c r="B556" s="522"/>
      <c r="C556" s="519"/>
      <c r="D556" s="519"/>
      <c r="E556" s="519"/>
      <c r="F556" s="520"/>
      <c r="G556" s="519"/>
      <c r="H556" s="519"/>
      <c r="I556" s="519"/>
      <c r="J556" s="519"/>
      <c r="K556" s="519"/>
      <c r="L556" s="519"/>
      <c r="M556" s="519"/>
      <c r="N556" s="519"/>
      <c r="O556" s="519"/>
      <c r="P556" s="519"/>
      <c r="Q556" s="519"/>
      <c r="R556" s="519"/>
      <c r="S556" s="519"/>
      <c r="T556" s="519"/>
      <c r="U556" s="519"/>
      <c r="V556" s="519"/>
      <c r="W556" s="519"/>
      <c r="X556" s="519"/>
      <c r="Y556" s="519"/>
    </row>
    <row r="557" spans="1:25" ht="15.5" x14ac:dyDescent="0.35">
      <c r="A557" s="519"/>
      <c r="B557" s="522"/>
      <c r="C557" s="519"/>
      <c r="D557" s="519"/>
      <c r="E557" s="519"/>
      <c r="F557" s="520"/>
      <c r="G557" s="519"/>
      <c r="H557" s="519"/>
      <c r="I557" s="519"/>
      <c r="J557" s="519"/>
      <c r="K557" s="519"/>
      <c r="L557" s="519"/>
      <c r="M557" s="519"/>
      <c r="N557" s="519"/>
      <c r="O557" s="519"/>
      <c r="P557" s="519"/>
      <c r="Q557" s="519"/>
      <c r="R557" s="519"/>
      <c r="S557" s="519"/>
      <c r="T557" s="519"/>
      <c r="U557" s="519"/>
      <c r="V557" s="519"/>
      <c r="W557" s="519"/>
      <c r="X557" s="519"/>
      <c r="Y557" s="519"/>
    </row>
    <row r="558" spans="1:25" ht="15.5" x14ac:dyDescent="0.35">
      <c r="A558" s="519"/>
      <c r="B558" s="522"/>
      <c r="C558" s="519"/>
      <c r="D558" s="519"/>
      <c r="E558" s="519"/>
      <c r="F558" s="520"/>
      <c r="G558" s="519"/>
      <c r="H558" s="519"/>
      <c r="I558" s="519"/>
      <c r="J558" s="519"/>
      <c r="K558" s="519"/>
      <c r="L558" s="519"/>
      <c r="M558" s="519"/>
      <c r="N558" s="519"/>
      <c r="O558" s="519"/>
      <c r="P558" s="519"/>
      <c r="Q558" s="519"/>
      <c r="R558" s="519"/>
      <c r="S558" s="519"/>
      <c r="T558" s="519"/>
      <c r="U558" s="519"/>
      <c r="V558" s="519"/>
      <c r="W558" s="519"/>
      <c r="X558" s="519"/>
      <c r="Y558" s="519"/>
    </row>
    <row r="559" spans="1:25" ht="15.5" x14ac:dyDescent="0.35">
      <c r="A559" s="519"/>
      <c r="B559" s="522"/>
      <c r="C559" s="519"/>
      <c r="D559" s="519"/>
      <c r="E559" s="519"/>
      <c r="F559" s="520"/>
      <c r="G559" s="519"/>
      <c r="H559" s="519"/>
      <c r="I559" s="519"/>
      <c r="J559" s="519"/>
      <c r="K559" s="519"/>
      <c r="L559" s="519"/>
      <c r="M559" s="519"/>
      <c r="N559" s="519"/>
      <c r="O559" s="519"/>
      <c r="P559" s="519"/>
      <c r="Q559" s="519"/>
      <c r="R559" s="519"/>
      <c r="S559" s="519"/>
      <c r="T559" s="519"/>
      <c r="U559" s="519"/>
      <c r="V559" s="519"/>
      <c r="W559" s="519"/>
      <c r="X559" s="519"/>
      <c r="Y559" s="519"/>
    </row>
    <row r="560" spans="1:25" ht="15.5" x14ac:dyDescent="0.35">
      <c r="A560" s="519"/>
      <c r="B560" s="522"/>
      <c r="C560" s="519"/>
      <c r="D560" s="519"/>
      <c r="E560" s="519"/>
      <c r="F560" s="520"/>
      <c r="G560" s="519"/>
      <c r="H560" s="519"/>
      <c r="I560" s="519"/>
      <c r="J560" s="519"/>
      <c r="K560" s="519"/>
      <c r="L560" s="519"/>
      <c r="M560" s="519"/>
      <c r="N560" s="519"/>
      <c r="O560" s="519"/>
      <c r="P560" s="519"/>
      <c r="Q560" s="519"/>
      <c r="R560" s="519"/>
      <c r="S560" s="519"/>
      <c r="T560" s="519"/>
      <c r="U560" s="519"/>
      <c r="V560" s="519"/>
      <c r="W560" s="519"/>
      <c r="X560" s="519"/>
      <c r="Y560" s="519"/>
    </row>
    <row r="561" spans="1:25" ht="15.5" x14ac:dyDescent="0.35">
      <c r="A561" s="519"/>
      <c r="B561" s="522"/>
      <c r="C561" s="519"/>
      <c r="D561" s="519"/>
      <c r="E561" s="519"/>
      <c r="F561" s="520"/>
      <c r="G561" s="519"/>
      <c r="H561" s="519"/>
      <c r="I561" s="519"/>
      <c r="J561" s="519"/>
      <c r="K561" s="519"/>
      <c r="L561" s="519"/>
      <c r="M561" s="519"/>
      <c r="N561" s="519"/>
      <c r="O561" s="519"/>
      <c r="P561" s="519"/>
      <c r="Q561" s="519"/>
      <c r="R561" s="519"/>
      <c r="S561" s="519"/>
      <c r="T561" s="519"/>
      <c r="U561" s="519"/>
      <c r="V561" s="519"/>
      <c r="W561" s="519"/>
      <c r="X561" s="519"/>
      <c r="Y561" s="519"/>
    </row>
    <row r="562" spans="1:25" ht="15.5" x14ac:dyDescent="0.35">
      <c r="A562" s="519"/>
      <c r="B562" s="522"/>
      <c r="C562" s="519"/>
      <c r="D562" s="519"/>
      <c r="E562" s="519"/>
      <c r="F562" s="520"/>
      <c r="G562" s="519"/>
      <c r="H562" s="519"/>
      <c r="I562" s="519"/>
      <c r="J562" s="519"/>
      <c r="K562" s="519"/>
      <c r="L562" s="519"/>
      <c r="M562" s="519"/>
      <c r="N562" s="519"/>
      <c r="O562" s="519"/>
      <c r="P562" s="519"/>
      <c r="Q562" s="519"/>
      <c r="R562" s="519"/>
      <c r="S562" s="519"/>
      <c r="T562" s="519"/>
      <c r="U562" s="519"/>
      <c r="V562" s="519"/>
      <c r="W562" s="519"/>
      <c r="X562" s="519"/>
      <c r="Y562" s="519"/>
    </row>
    <row r="563" spans="1:25" ht="15.5" x14ac:dyDescent="0.35">
      <c r="A563" s="519"/>
      <c r="B563" s="522"/>
      <c r="C563" s="519"/>
      <c r="D563" s="519"/>
      <c r="E563" s="519"/>
      <c r="F563" s="520"/>
      <c r="G563" s="519"/>
      <c r="H563" s="519"/>
      <c r="I563" s="519"/>
      <c r="J563" s="519"/>
      <c r="K563" s="519"/>
      <c r="L563" s="519"/>
      <c r="M563" s="519"/>
      <c r="N563" s="519"/>
      <c r="O563" s="519"/>
      <c r="P563" s="519"/>
      <c r="Q563" s="519"/>
      <c r="R563" s="519"/>
      <c r="S563" s="519"/>
      <c r="T563" s="519"/>
      <c r="U563" s="519"/>
      <c r="V563" s="519"/>
      <c r="W563" s="519"/>
      <c r="X563" s="519"/>
      <c r="Y563" s="519"/>
    </row>
    <row r="564" spans="1:25" ht="15.5" x14ac:dyDescent="0.35">
      <c r="A564" s="519"/>
      <c r="B564" s="522"/>
      <c r="C564" s="519"/>
      <c r="D564" s="519"/>
      <c r="E564" s="519"/>
      <c r="F564" s="520"/>
      <c r="G564" s="519"/>
      <c r="H564" s="519"/>
      <c r="I564" s="519"/>
      <c r="J564" s="519"/>
      <c r="K564" s="519"/>
      <c r="L564" s="519"/>
      <c r="M564" s="519"/>
      <c r="N564" s="519"/>
      <c r="O564" s="519"/>
      <c r="P564" s="519"/>
      <c r="Q564" s="519"/>
      <c r="R564" s="519"/>
      <c r="S564" s="519"/>
      <c r="T564" s="519"/>
      <c r="U564" s="519"/>
      <c r="V564" s="519"/>
      <c r="W564" s="519"/>
      <c r="X564" s="519"/>
      <c r="Y564" s="519"/>
    </row>
    <row r="565" spans="1:25" ht="15.5" x14ac:dyDescent="0.35">
      <c r="A565" s="519"/>
      <c r="B565" s="522"/>
      <c r="C565" s="519"/>
      <c r="D565" s="519"/>
      <c r="E565" s="519"/>
      <c r="F565" s="520"/>
      <c r="G565" s="519"/>
      <c r="H565" s="519"/>
      <c r="I565" s="519"/>
      <c r="J565" s="519"/>
      <c r="K565" s="519"/>
      <c r="L565" s="519"/>
      <c r="M565" s="519"/>
      <c r="N565" s="519"/>
      <c r="O565" s="519"/>
      <c r="P565" s="519"/>
      <c r="Q565" s="519"/>
      <c r="R565" s="519"/>
      <c r="S565" s="519"/>
      <c r="T565" s="519"/>
      <c r="U565" s="519"/>
      <c r="V565" s="519"/>
      <c r="W565" s="519"/>
      <c r="X565" s="519"/>
      <c r="Y565" s="519"/>
    </row>
    <row r="566" spans="1:25" ht="15.5" x14ac:dyDescent="0.35">
      <c r="A566" s="519"/>
      <c r="B566" s="522"/>
      <c r="C566" s="519"/>
      <c r="D566" s="519"/>
      <c r="E566" s="519"/>
      <c r="F566" s="520"/>
      <c r="G566" s="519"/>
      <c r="H566" s="519"/>
      <c r="I566" s="519"/>
      <c r="J566" s="519"/>
      <c r="K566" s="519"/>
      <c r="L566" s="519"/>
      <c r="M566" s="519"/>
      <c r="N566" s="519"/>
      <c r="O566" s="519"/>
      <c r="P566" s="519"/>
      <c r="Q566" s="519"/>
      <c r="R566" s="519"/>
      <c r="S566" s="519"/>
      <c r="T566" s="519"/>
      <c r="U566" s="519"/>
      <c r="V566" s="519"/>
      <c r="W566" s="519"/>
      <c r="X566" s="519"/>
      <c r="Y566" s="519"/>
    </row>
    <row r="567" spans="1:25" ht="15.5" x14ac:dyDescent="0.35">
      <c r="A567" s="519"/>
      <c r="B567" s="522"/>
      <c r="C567" s="519"/>
      <c r="D567" s="519"/>
      <c r="E567" s="519"/>
      <c r="F567" s="520"/>
      <c r="G567" s="519"/>
      <c r="H567" s="519"/>
      <c r="I567" s="519"/>
      <c r="J567" s="519"/>
      <c r="K567" s="519"/>
      <c r="L567" s="519"/>
      <c r="M567" s="519"/>
      <c r="N567" s="519"/>
      <c r="O567" s="519"/>
      <c r="P567" s="519"/>
      <c r="Q567" s="519"/>
      <c r="R567" s="519"/>
      <c r="S567" s="519"/>
      <c r="T567" s="519"/>
      <c r="U567" s="519"/>
      <c r="V567" s="519"/>
      <c r="W567" s="519"/>
      <c r="X567" s="519"/>
      <c r="Y567" s="519"/>
    </row>
    <row r="568" spans="1:25" ht="15.5" x14ac:dyDescent="0.35">
      <c r="A568" s="519"/>
      <c r="B568" s="522"/>
      <c r="C568" s="519"/>
      <c r="D568" s="519"/>
      <c r="E568" s="519"/>
      <c r="F568" s="520"/>
      <c r="G568" s="519"/>
      <c r="H568" s="519"/>
      <c r="I568" s="519"/>
      <c r="J568" s="519"/>
      <c r="K568" s="519"/>
      <c r="L568" s="519"/>
      <c r="M568" s="519"/>
      <c r="N568" s="519"/>
      <c r="O568" s="519"/>
      <c r="P568" s="519"/>
      <c r="Q568" s="519"/>
      <c r="R568" s="519"/>
      <c r="S568" s="519"/>
      <c r="T568" s="519"/>
      <c r="U568" s="519"/>
      <c r="V568" s="519"/>
      <c r="W568" s="519"/>
      <c r="X568" s="519"/>
      <c r="Y568" s="519"/>
    </row>
    <row r="569" spans="1:25" ht="15.5" x14ac:dyDescent="0.35">
      <c r="A569" s="519"/>
      <c r="B569" s="522"/>
      <c r="C569" s="519"/>
      <c r="D569" s="519"/>
      <c r="E569" s="519"/>
      <c r="F569" s="520"/>
      <c r="G569" s="519"/>
      <c r="H569" s="519"/>
      <c r="I569" s="519"/>
      <c r="J569" s="519"/>
      <c r="K569" s="519"/>
      <c r="L569" s="519"/>
      <c r="M569" s="519"/>
      <c r="N569" s="519"/>
      <c r="O569" s="519"/>
      <c r="P569" s="519"/>
      <c r="Q569" s="519"/>
      <c r="R569" s="519"/>
      <c r="S569" s="519"/>
      <c r="T569" s="519"/>
      <c r="U569" s="519"/>
      <c r="V569" s="519"/>
      <c r="W569" s="519"/>
      <c r="X569" s="519"/>
      <c r="Y569" s="519"/>
    </row>
    <row r="570" spans="1:25" ht="15.5" x14ac:dyDescent="0.35">
      <c r="A570" s="519"/>
      <c r="B570" s="522"/>
      <c r="C570" s="519"/>
      <c r="D570" s="519"/>
      <c r="E570" s="519"/>
      <c r="F570" s="520"/>
      <c r="G570" s="519"/>
      <c r="H570" s="519"/>
      <c r="I570" s="519"/>
      <c r="J570" s="519"/>
      <c r="K570" s="519"/>
      <c r="L570" s="519"/>
      <c r="M570" s="519"/>
      <c r="N570" s="519"/>
      <c r="O570" s="519"/>
      <c r="P570" s="519"/>
      <c r="Q570" s="519"/>
      <c r="R570" s="519"/>
      <c r="S570" s="519"/>
      <c r="T570" s="519"/>
      <c r="U570" s="519"/>
      <c r="V570" s="519"/>
      <c r="W570" s="519"/>
      <c r="X570" s="519"/>
      <c r="Y570" s="519"/>
    </row>
    <row r="571" spans="1:25" ht="15.5" x14ac:dyDescent="0.35">
      <c r="A571" s="519"/>
      <c r="B571" s="522"/>
      <c r="C571" s="519"/>
      <c r="D571" s="519"/>
      <c r="E571" s="519"/>
      <c r="F571" s="520"/>
      <c r="G571" s="519"/>
      <c r="H571" s="519"/>
      <c r="I571" s="519"/>
      <c r="J571" s="519"/>
      <c r="K571" s="519"/>
      <c r="L571" s="519"/>
      <c r="M571" s="519"/>
      <c r="N571" s="519"/>
      <c r="O571" s="519"/>
      <c r="P571" s="519"/>
      <c r="Q571" s="519"/>
      <c r="R571" s="519"/>
      <c r="S571" s="519"/>
      <c r="T571" s="519"/>
      <c r="U571" s="519"/>
      <c r="V571" s="519"/>
      <c r="W571" s="519"/>
      <c r="X571" s="519"/>
      <c r="Y571" s="519"/>
    </row>
    <row r="572" spans="1:25" ht="15.5" x14ac:dyDescent="0.35">
      <c r="A572" s="519"/>
      <c r="B572" s="522"/>
      <c r="C572" s="519"/>
      <c r="D572" s="519"/>
      <c r="E572" s="519"/>
      <c r="F572" s="520"/>
      <c r="G572" s="519"/>
      <c r="H572" s="519"/>
      <c r="I572" s="519"/>
      <c r="J572" s="519"/>
      <c r="K572" s="519"/>
      <c r="L572" s="519"/>
      <c r="M572" s="519"/>
      <c r="N572" s="519"/>
      <c r="O572" s="519"/>
      <c r="P572" s="519"/>
      <c r="Q572" s="519"/>
      <c r="R572" s="519"/>
      <c r="S572" s="519"/>
      <c r="T572" s="519"/>
      <c r="U572" s="519"/>
      <c r="V572" s="519"/>
      <c r="W572" s="519"/>
      <c r="X572" s="519"/>
      <c r="Y572" s="519"/>
    </row>
    <row r="573" spans="1:25" ht="15.5" x14ac:dyDescent="0.35">
      <c r="A573" s="519"/>
      <c r="B573" s="522"/>
      <c r="C573" s="519"/>
      <c r="D573" s="519"/>
      <c r="E573" s="519"/>
      <c r="F573" s="520"/>
      <c r="G573" s="519"/>
      <c r="H573" s="519"/>
      <c r="I573" s="519"/>
      <c r="J573" s="519"/>
      <c r="K573" s="519"/>
      <c r="L573" s="519"/>
      <c r="M573" s="519"/>
      <c r="N573" s="519"/>
      <c r="O573" s="519"/>
      <c r="P573" s="519"/>
      <c r="Q573" s="519"/>
      <c r="R573" s="519"/>
      <c r="S573" s="519"/>
      <c r="T573" s="519"/>
      <c r="U573" s="519"/>
      <c r="V573" s="519"/>
      <c r="W573" s="519"/>
      <c r="X573" s="519"/>
      <c r="Y573" s="519"/>
    </row>
    <row r="574" spans="1:25" ht="15.5" x14ac:dyDescent="0.35">
      <c r="A574" s="519"/>
      <c r="B574" s="522"/>
      <c r="C574" s="519"/>
      <c r="D574" s="519"/>
      <c r="E574" s="519"/>
      <c r="F574" s="520"/>
      <c r="G574" s="519"/>
      <c r="H574" s="519"/>
      <c r="I574" s="519"/>
      <c r="J574" s="519"/>
      <c r="K574" s="519"/>
      <c r="L574" s="519"/>
      <c r="M574" s="519"/>
      <c r="N574" s="519"/>
      <c r="O574" s="519"/>
      <c r="P574" s="519"/>
      <c r="Q574" s="519"/>
      <c r="R574" s="519"/>
      <c r="S574" s="519"/>
      <c r="T574" s="519"/>
      <c r="U574" s="519"/>
      <c r="V574" s="519"/>
      <c r="W574" s="519"/>
      <c r="X574" s="519"/>
      <c r="Y574" s="519"/>
    </row>
    <row r="575" spans="1:25" ht="15.5" x14ac:dyDescent="0.35">
      <c r="A575" s="519"/>
      <c r="B575" s="522"/>
      <c r="C575" s="519"/>
      <c r="D575" s="519"/>
      <c r="E575" s="519"/>
      <c r="F575" s="520"/>
      <c r="G575" s="519"/>
      <c r="H575" s="519"/>
      <c r="I575" s="519"/>
      <c r="J575" s="519"/>
      <c r="K575" s="519"/>
      <c r="L575" s="519"/>
      <c r="M575" s="519"/>
      <c r="N575" s="519"/>
      <c r="O575" s="519"/>
      <c r="P575" s="519"/>
      <c r="Q575" s="519"/>
      <c r="R575" s="519"/>
      <c r="S575" s="519"/>
      <c r="T575" s="519"/>
      <c r="U575" s="519"/>
      <c r="V575" s="519"/>
      <c r="W575" s="519"/>
      <c r="X575" s="519"/>
      <c r="Y575" s="519"/>
    </row>
    <row r="576" spans="1:25" ht="15.5" x14ac:dyDescent="0.35">
      <c r="A576" s="519"/>
      <c r="B576" s="522"/>
      <c r="C576" s="519"/>
      <c r="D576" s="519"/>
      <c r="E576" s="519"/>
      <c r="F576" s="520"/>
      <c r="G576" s="519"/>
      <c r="H576" s="519"/>
      <c r="I576" s="519"/>
      <c r="J576" s="519"/>
      <c r="K576" s="519"/>
      <c r="L576" s="519"/>
      <c r="M576" s="519"/>
      <c r="N576" s="519"/>
      <c r="O576" s="519"/>
      <c r="P576" s="519"/>
      <c r="Q576" s="519"/>
      <c r="R576" s="519"/>
      <c r="S576" s="519"/>
      <c r="T576" s="519"/>
      <c r="U576" s="519"/>
      <c r="V576" s="519"/>
      <c r="W576" s="519"/>
      <c r="X576" s="519"/>
      <c r="Y576" s="519"/>
    </row>
    <row r="577" spans="1:25" ht="15.5" x14ac:dyDescent="0.35">
      <c r="A577" s="519"/>
      <c r="B577" s="522"/>
      <c r="C577" s="519"/>
      <c r="D577" s="519"/>
      <c r="E577" s="519"/>
      <c r="F577" s="520"/>
      <c r="G577" s="519"/>
      <c r="H577" s="519"/>
      <c r="I577" s="519"/>
      <c r="J577" s="519"/>
      <c r="K577" s="519"/>
      <c r="L577" s="519"/>
      <c r="M577" s="519"/>
      <c r="N577" s="519"/>
      <c r="O577" s="519"/>
      <c r="P577" s="519"/>
      <c r="Q577" s="519"/>
      <c r="R577" s="519"/>
      <c r="S577" s="519"/>
      <c r="T577" s="519"/>
      <c r="U577" s="519"/>
      <c r="V577" s="519"/>
      <c r="W577" s="519"/>
      <c r="X577" s="519"/>
      <c r="Y577" s="519"/>
    </row>
    <row r="578" spans="1:25" ht="15.5" x14ac:dyDescent="0.35">
      <c r="A578" s="519"/>
      <c r="B578" s="522"/>
      <c r="C578" s="519"/>
      <c r="D578" s="519"/>
      <c r="E578" s="519"/>
      <c r="F578" s="520"/>
      <c r="G578" s="519"/>
      <c r="H578" s="519"/>
      <c r="I578" s="519"/>
      <c r="J578" s="519"/>
      <c r="K578" s="519"/>
      <c r="L578" s="519"/>
      <c r="M578" s="519"/>
      <c r="N578" s="519"/>
      <c r="O578" s="519"/>
      <c r="P578" s="519"/>
      <c r="Q578" s="519"/>
      <c r="R578" s="519"/>
      <c r="S578" s="519"/>
      <c r="T578" s="519"/>
      <c r="U578" s="519"/>
      <c r="V578" s="519"/>
      <c r="W578" s="519"/>
      <c r="X578" s="519"/>
      <c r="Y578" s="519"/>
    </row>
    <row r="579" spans="1:25" ht="15.5" x14ac:dyDescent="0.35">
      <c r="A579" s="519"/>
      <c r="B579" s="522"/>
      <c r="C579" s="519"/>
      <c r="D579" s="519"/>
      <c r="E579" s="519"/>
      <c r="F579" s="520"/>
      <c r="G579" s="519"/>
      <c r="H579" s="519"/>
      <c r="I579" s="519"/>
      <c r="J579" s="519"/>
      <c r="K579" s="519"/>
      <c r="L579" s="519"/>
      <c r="M579" s="519"/>
      <c r="N579" s="519"/>
      <c r="O579" s="519"/>
      <c r="P579" s="519"/>
      <c r="Q579" s="519"/>
      <c r="R579" s="519"/>
      <c r="S579" s="519"/>
      <c r="T579" s="519"/>
      <c r="U579" s="519"/>
      <c r="V579" s="519"/>
      <c r="W579" s="519"/>
      <c r="X579" s="519"/>
      <c r="Y579" s="519"/>
    </row>
    <row r="580" spans="1:25" ht="15.5" x14ac:dyDescent="0.35">
      <c r="A580" s="519"/>
      <c r="B580" s="522"/>
      <c r="C580" s="519"/>
      <c r="D580" s="519"/>
      <c r="E580" s="519"/>
      <c r="F580" s="520"/>
      <c r="G580" s="519"/>
      <c r="H580" s="519"/>
      <c r="I580" s="519"/>
      <c r="J580" s="519"/>
      <c r="K580" s="519"/>
      <c r="L580" s="519"/>
      <c r="M580" s="519"/>
      <c r="N580" s="519"/>
      <c r="O580" s="519"/>
      <c r="P580" s="519"/>
      <c r="Q580" s="519"/>
      <c r="R580" s="519"/>
      <c r="S580" s="519"/>
      <c r="T580" s="519"/>
      <c r="U580" s="519"/>
      <c r="V580" s="519"/>
      <c r="W580" s="519"/>
      <c r="X580" s="519"/>
      <c r="Y580" s="519"/>
    </row>
    <row r="581" spans="1:25" ht="15.5" x14ac:dyDescent="0.35">
      <c r="A581" s="519"/>
      <c r="B581" s="522"/>
      <c r="C581" s="519"/>
      <c r="D581" s="519"/>
      <c r="E581" s="519"/>
      <c r="F581" s="520"/>
      <c r="G581" s="519"/>
      <c r="H581" s="519"/>
      <c r="I581" s="519"/>
      <c r="J581" s="519"/>
      <c r="K581" s="519"/>
      <c r="L581" s="519"/>
      <c r="M581" s="519"/>
      <c r="N581" s="519"/>
      <c r="O581" s="519"/>
      <c r="P581" s="519"/>
      <c r="Q581" s="519"/>
      <c r="R581" s="519"/>
      <c r="S581" s="519"/>
      <c r="T581" s="519"/>
      <c r="U581" s="519"/>
      <c r="V581" s="519"/>
      <c r="W581" s="519"/>
      <c r="X581" s="519"/>
      <c r="Y581" s="519"/>
    </row>
    <row r="582" spans="1:25" ht="15.5" x14ac:dyDescent="0.35">
      <c r="A582" s="519"/>
      <c r="B582" s="522"/>
      <c r="C582" s="519"/>
      <c r="D582" s="519"/>
      <c r="E582" s="519"/>
      <c r="F582" s="520"/>
      <c r="G582" s="519"/>
      <c r="H582" s="519"/>
      <c r="I582" s="519"/>
      <c r="J582" s="519"/>
      <c r="K582" s="519"/>
      <c r="L582" s="519"/>
      <c r="M582" s="519"/>
      <c r="N582" s="519"/>
      <c r="O582" s="519"/>
      <c r="P582" s="519"/>
      <c r="Q582" s="519"/>
      <c r="R582" s="519"/>
      <c r="S582" s="519"/>
      <c r="T582" s="519"/>
      <c r="U582" s="519"/>
      <c r="V582" s="519"/>
      <c r="W582" s="519"/>
      <c r="X582" s="519"/>
      <c r="Y582" s="519"/>
    </row>
    <row r="583" spans="1:25" ht="15.5" x14ac:dyDescent="0.35">
      <c r="A583" s="519"/>
      <c r="B583" s="522"/>
      <c r="C583" s="519"/>
      <c r="D583" s="519"/>
      <c r="E583" s="519"/>
      <c r="F583" s="520"/>
      <c r="G583" s="519"/>
      <c r="H583" s="519"/>
      <c r="I583" s="519"/>
      <c r="J583" s="519"/>
      <c r="K583" s="519"/>
      <c r="L583" s="519"/>
      <c r="M583" s="519"/>
      <c r="N583" s="519"/>
      <c r="O583" s="519"/>
      <c r="P583" s="519"/>
      <c r="Q583" s="519"/>
      <c r="R583" s="519"/>
      <c r="S583" s="519"/>
      <c r="T583" s="519"/>
      <c r="U583" s="519"/>
      <c r="V583" s="519"/>
      <c r="W583" s="519"/>
      <c r="X583" s="519"/>
      <c r="Y583" s="519"/>
    </row>
    <row r="584" spans="1:25" ht="15.5" x14ac:dyDescent="0.35">
      <c r="A584" s="519"/>
      <c r="B584" s="522"/>
      <c r="C584" s="519"/>
      <c r="D584" s="519"/>
      <c r="E584" s="519"/>
      <c r="F584" s="520"/>
      <c r="G584" s="519"/>
      <c r="H584" s="519"/>
      <c r="I584" s="519"/>
      <c r="J584" s="519"/>
      <c r="K584" s="519"/>
      <c r="L584" s="519"/>
      <c r="M584" s="519"/>
      <c r="N584" s="519"/>
      <c r="O584" s="519"/>
      <c r="P584" s="519"/>
      <c r="Q584" s="519"/>
      <c r="R584" s="519"/>
      <c r="S584" s="519"/>
      <c r="T584" s="519"/>
      <c r="U584" s="519"/>
      <c r="V584" s="519"/>
      <c r="W584" s="519"/>
      <c r="X584" s="519"/>
      <c r="Y584" s="519"/>
    </row>
    <row r="585" spans="1:25" ht="15.5" x14ac:dyDescent="0.35">
      <c r="A585" s="519"/>
      <c r="B585" s="522"/>
      <c r="C585" s="519"/>
      <c r="D585" s="519"/>
      <c r="E585" s="519"/>
      <c r="F585" s="520"/>
      <c r="G585" s="519"/>
      <c r="H585" s="519"/>
      <c r="I585" s="519"/>
      <c r="J585" s="519"/>
      <c r="K585" s="519"/>
      <c r="L585" s="519"/>
      <c r="M585" s="519"/>
      <c r="N585" s="519"/>
      <c r="O585" s="519"/>
      <c r="P585" s="519"/>
      <c r="Q585" s="519"/>
      <c r="R585" s="519"/>
      <c r="S585" s="519"/>
      <c r="T585" s="519"/>
      <c r="U585" s="519"/>
      <c r="V585" s="519"/>
      <c r="W585" s="519"/>
      <c r="X585" s="519"/>
      <c r="Y585" s="519"/>
    </row>
    <row r="586" spans="1:25" ht="15.5" x14ac:dyDescent="0.35">
      <c r="A586" s="519"/>
      <c r="B586" s="522"/>
      <c r="C586" s="519"/>
      <c r="D586" s="519"/>
      <c r="E586" s="519"/>
      <c r="F586" s="520"/>
      <c r="G586" s="519"/>
      <c r="H586" s="519"/>
      <c r="I586" s="519"/>
      <c r="J586" s="519"/>
      <c r="K586" s="519"/>
      <c r="L586" s="519"/>
      <c r="M586" s="519"/>
      <c r="N586" s="519"/>
      <c r="O586" s="519"/>
      <c r="P586" s="519"/>
      <c r="Q586" s="519"/>
      <c r="R586" s="519"/>
      <c r="S586" s="519"/>
      <c r="T586" s="519"/>
      <c r="U586" s="519"/>
      <c r="V586" s="519"/>
      <c r="W586" s="519"/>
      <c r="X586" s="519"/>
      <c r="Y586" s="519"/>
    </row>
    <row r="587" spans="1:25" ht="15.5" x14ac:dyDescent="0.35">
      <c r="A587" s="519"/>
      <c r="B587" s="522"/>
      <c r="C587" s="519"/>
      <c r="D587" s="519"/>
      <c r="E587" s="519"/>
      <c r="F587" s="520"/>
      <c r="G587" s="519"/>
      <c r="H587" s="519"/>
      <c r="I587" s="519"/>
      <c r="J587" s="519"/>
      <c r="K587" s="519"/>
      <c r="L587" s="519"/>
      <c r="M587" s="519"/>
      <c r="N587" s="519"/>
      <c r="O587" s="519"/>
      <c r="P587" s="519"/>
      <c r="Q587" s="519"/>
      <c r="R587" s="519"/>
      <c r="S587" s="519"/>
      <c r="T587" s="519"/>
      <c r="U587" s="519"/>
      <c r="V587" s="519"/>
      <c r="W587" s="519"/>
      <c r="X587" s="519"/>
      <c r="Y587" s="519"/>
    </row>
    <row r="588" spans="1:25" ht="15.5" x14ac:dyDescent="0.35">
      <c r="A588" s="519"/>
      <c r="B588" s="522"/>
      <c r="C588" s="519"/>
      <c r="D588" s="519"/>
      <c r="E588" s="519"/>
      <c r="F588" s="520"/>
      <c r="G588" s="519"/>
      <c r="H588" s="519"/>
      <c r="I588" s="519"/>
      <c r="J588" s="519"/>
      <c r="K588" s="519"/>
      <c r="L588" s="519"/>
      <c r="M588" s="519"/>
      <c r="N588" s="519"/>
      <c r="O588" s="519"/>
      <c r="P588" s="519"/>
      <c r="Q588" s="519"/>
      <c r="R588" s="519"/>
      <c r="S588" s="519"/>
      <c r="T588" s="519"/>
      <c r="U588" s="519"/>
      <c r="V588" s="519"/>
      <c r="W588" s="519"/>
      <c r="X588" s="519"/>
      <c r="Y588" s="519"/>
    </row>
    <row r="589" spans="1:25" ht="15.5" x14ac:dyDescent="0.35">
      <c r="A589" s="519"/>
      <c r="B589" s="522"/>
      <c r="C589" s="519"/>
      <c r="D589" s="519"/>
      <c r="E589" s="519"/>
      <c r="F589" s="520"/>
      <c r="G589" s="519"/>
      <c r="H589" s="519"/>
      <c r="I589" s="519"/>
      <c r="J589" s="519"/>
      <c r="K589" s="519"/>
      <c r="L589" s="519"/>
      <c r="M589" s="519"/>
      <c r="N589" s="519"/>
      <c r="O589" s="519"/>
      <c r="P589" s="519"/>
      <c r="Q589" s="519"/>
      <c r="R589" s="519"/>
      <c r="S589" s="519"/>
      <c r="T589" s="519"/>
      <c r="U589" s="519"/>
      <c r="V589" s="519"/>
      <c r="W589" s="519"/>
      <c r="X589" s="519"/>
      <c r="Y589" s="519"/>
    </row>
    <row r="590" spans="1:25" ht="15.5" x14ac:dyDescent="0.35">
      <c r="A590" s="519"/>
      <c r="B590" s="522"/>
      <c r="C590" s="519"/>
      <c r="D590" s="519"/>
      <c r="E590" s="519"/>
      <c r="F590" s="520"/>
      <c r="G590" s="519"/>
      <c r="H590" s="519"/>
      <c r="I590" s="519"/>
      <c r="J590" s="519"/>
      <c r="K590" s="519"/>
      <c r="L590" s="519"/>
      <c r="M590" s="519"/>
      <c r="N590" s="519"/>
      <c r="O590" s="519"/>
      <c r="P590" s="519"/>
      <c r="Q590" s="519"/>
      <c r="R590" s="519"/>
      <c r="S590" s="519"/>
      <c r="T590" s="519"/>
      <c r="U590" s="519"/>
      <c r="V590" s="519"/>
      <c r="W590" s="519"/>
      <c r="X590" s="519"/>
      <c r="Y590" s="519"/>
    </row>
    <row r="591" spans="1:25" ht="15.5" x14ac:dyDescent="0.35">
      <c r="A591" s="519"/>
      <c r="B591" s="522"/>
      <c r="C591" s="519"/>
      <c r="D591" s="519"/>
      <c r="E591" s="519"/>
      <c r="F591" s="520"/>
      <c r="G591" s="519"/>
      <c r="H591" s="519"/>
      <c r="I591" s="519"/>
      <c r="J591" s="519"/>
      <c r="K591" s="519"/>
      <c r="L591" s="519"/>
      <c r="M591" s="519"/>
      <c r="N591" s="519"/>
      <c r="O591" s="519"/>
      <c r="P591" s="519"/>
      <c r="Q591" s="519"/>
      <c r="R591" s="519"/>
      <c r="S591" s="519"/>
      <c r="T591" s="519"/>
      <c r="U591" s="519"/>
      <c r="V591" s="519"/>
      <c r="W591" s="519"/>
      <c r="X591" s="519"/>
      <c r="Y591" s="519"/>
    </row>
    <row r="592" spans="1:25" ht="15.5" x14ac:dyDescent="0.35">
      <c r="A592" s="519"/>
      <c r="B592" s="522"/>
      <c r="C592" s="519"/>
      <c r="D592" s="519"/>
      <c r="E592" s="519"/>
      <c r="F592" s="520"/>
      <c r="G592" s="519"/>
      <c r="H592" s="519"/>
      <c r="I592" s="519"/>
      <c r="J592" s="519"/>
      <c r="K592" s="519"/>
      <c r="L592" s="519"/>
      <c r="M592" s="519"/>
      <c r="N592" s="519"/>
      <c r="O592" s="519"/>
      <c r="P592" s="519"/>
      <c r="Q592" s="519"/>
      <c r="R592" s="519"/>
      <c r="S592" s="519"/>
      <c r="T592" s="519"/>
      <c r="U592" s="519"/>
      <c r="V592" s="519"/>
      <c r="W592" s="519"/>
      <c r="X592" s="519"/>
      <c r="Y592" s="519"/>
    </row>
    <row r="593" spans="1:25" ht="15.5" x14ac:dyDescent="0.35">
      <c r="A593" s="519"/>
      <c r="B593" s="522"/>
      <c r="C593" s="519"/>
      <c r="D593" s="519"/>
      <c r="E593" s="519"/>
      <c r="F593" s="520"/>
      <c r="G593" s="519"/>
      <c r="H593" s="519"/>
      <c r="I593" s="519"/>
      <c r="J593" s="519"/>
      <c r="K593" s="519"/>
      <c r="L593" s="519"/>
      <c r="M593" s="519"/>
      <c r="N593" s="519"/>
      <c r="O593" s="519"/>
      <c r="P593" s="519"/>
      <c r="Q593" s="519"/>
      <c r="R593" s="519"/>
      <c r="S593" s="519"/>
      <c r="T593" s="519"/>
      <c r="U593" s="519"/>
      <c r="V593" s="519"/>
      <c r="W593" s="519"/>
      <c r="X593" s="519"/>
      <c r="Y593" s="519"/>
    </row>
    <row r="594" spans="1:25" ht="15.5" x14ac:dyDescent="0.35">
      <c r="A594" s="519"/>
      <c r="B594" s="522"/>
      <c r="C594" s="519"/>
      <c r="D594" s="519"/>
      <c r="E594" s="519"/>
      <c r="F594" s="520"/>
      <c r="G594" s="519"/>
      <c r="H594" s="519"/>
      <c r="I594" s="519"/>
      <c r="J594" s="519"/>
      <c r="K594" s="519"/>
      <c r="L594" s="519"/>
      <c r="M594" s="519"/>
      <c r="N594" s="519"/>
      <c r="O594" s="519"/>
      <c r="P594" s="519"/>
      <c r="Q594" s="519"/>
      <c r="R594" s="519"/>
      <c r="S594" s="519"/>
      <c r="T594" s="519"/>
      <c r="U594" s="519"/>
      <c r="V594" s="519"/>
      <c r="W594" s="519"/>
      <c r="X594" s="519"/>
      <c r="Y594" s="519"/>
    </row>
    <row r="595" spans="1:25" ht="15.5" x14ac:dyDescent="0.35">
      <c r="A595" s="519"/>
      <c r="B595" s="522"/>
      <c r="C595" s="519"/>
      <c r="D595" s="519"/>
      <c r="E595" s="519"/>
      <c r="F595" s="520"/>
      <c r="G595" s="519"/>
      <c r="H595" s="519"/>
      <c r="I595" s="519"/>
      <c r="J595" s="519"/>
      <c r="K595" s="519"/>
      <c r="L595" s="519"/>
      <c r="M595" s="519"/>
      <c r="N595" s="519"/>
      <c r="O595" s="519"/>
      <c r="P595" s="519"/>
      <c r="Q595" s="519"/>
      <c r="R595" s="519"/>
      <c r="S595" s="519"/>
      <c r="T595" s="519"/>
      <c r="U595" s="519"/>
      <c r="V595" s="519"/>
      <c r="W595" s="519"/>
      <c r="X595" s="519"/>
      <c r="Y595" s="519"/>
    </row>
    <row r="596" spans="1:25" ht="15.5" x14ac:dyDescent="0.35">
      <c r="A596" s="519"/>
      <c r="B596" s="522"/>
      <c r="C596" s="519"/>
      <c r="D596" s="519"/>
      <c r="E596" s="519"/>
      <c r="F596" s="520"/>
      <c r="G596" s="519"/>
      <c r="H596" s="519"/>
      <c r="I596" s="519"/>
      <c r="J596" s="519"/>
      <c r="K596" s="519"/>
      <c r="L596" s="519"/>
      <c r="M596" s="519"/>
      <c r="N596" s="519"/>
      <c r="O596" s="519"/>
      <c r="P596" s="519"/>
      <c r="Q596" s="519"/>
      <c r="R596" s="519"/>
      <c r="S596" s="519"/>
      <c r="T596" s="519"/>
      <c r="U596" s="519"/>
      <c r="V596" s="519"/>
      <c r="W596" s="519"/>
      <c r="X596" s="519"/>
      <c r="Y596" s="519"/>
    </row>
    <row r="597" spans="1:25" ht="15.5" x14ac:dyDescent="0.35">
      <c r="A597" s="519"/>
      <c r="B597" s="522"/>
      <c r="C597" s="519"/>
      <c r="D597" s="519"/>
      <c r="E597" s="519"/>
      <c r="F597" s="520"/>
      <c r="G597" s="519"/>
      <c r="H597" s="519"/>
      <c r="I597" s="519"/>
      <c r="J597" s="519"/>
      <c r="K597" s="519"/>
      <c r="L597" s="519"/>
      <c r="M597" s="519"/>
      <c r="N597" s="519"/>
      <c r="O597" s="519"/>
      <c r="P597" s="519"/>
      <c r="Q597" s="519"/>
      <c r="R597" s="519"/>
      <c r="S597" s="519"/>
      <c r="T597" s="519"/>
      <c r="U597" s="519"/>
      <c r="V597" s="519"/>
      <c r="W597" s="519"/>
      <c r="X597" s="519"/>
      <c r="Y597" s="519"/>
    </row>
    <row r="598" spans="1:25" ht="15.5" x14ac:dyDescent="0.35">
      <c r="A598" s="519"/>
      <c r="B598" s="522"/>
      <c r="C598" s="519"/>
      <c r="D598" s="519"/>
      <c r="E598" s="519"/>
      <c r="F598" s="520"/>
      <c r="G598" s="519"/>
      <c r="H598" s="519"/>
      <c r="I598" s="519"/>
      <c r="J598" s="519"/>
      <c r="K598" s="519"/>
      <c r="L598" s="519"/>
      <c r="M598" s="519"/>
      <c r="N598" s="519"/>
      <c r="O598" s="519"/>
      <c r="P598" s="519"/>
      <c r="Q598" s="519"/>
      <c r="R598" s="519"/>
      <c r="S598" s="519"/>
      <c r="T598" s="519"/>
      <c r="U598" s="519"/>
      <c r="V598" s="519"/>
      <c r="W598" s="519"/>
      <c r="X598" s="519"/>
      <c r="Y598" s="519"/>
    </row>
    <row r="599" spans="1:25" ht="15.5" x14ac:dyDescent="0.35">
      <c r="A599" s="519"/>
      <c r="B599" s="522"/>
      <c r="C599" s="519"/>
      <c r="D599" s="519"/>
      <c r="E599" s="519"/>
      <c r="F599" s="520"/>
      <c r="G599" s="519"/>
      <c r="H599" s="519"/>
      <c r="I599" s="519"/>
      <c r="J599" s="519"/>
      <c r="K599" s="519"/>
      <c r="L599" s="519"/>
      <c r="M599" s="519"/>
      <c r="N599" s="519"/>
      <c r="O599" s="519"/>
      <c r="P599" s="519"/>
      <c r="Q599" s="519"/>
      <c r="R599" s="519"/>
      <c r="S599" s="519"/>
      <c r="T599" s="519"/>
      <c r="U599" s="519"/>
      <c r="V599" s="519"/>
      <c r="W599" s="519"/>
      <c r="X599" s="519"/>
      <c r="Y599" s="519"/>
    </row>
    <row r="600" spans="1:25" ht="15.5" x14ac:dyDescent="0.35">
      <c r="A600" s="519"/>
      <c r="B600" s="522"/>
      <c r="C600" s="519"/>
      <c r="D600" s="519"/>
      <c r="E600" s="519"/>
      <c r="F600" s="520"/>
      <c r="G600" s="519"/>
      <c r="H600" s="519"/>
      <c r="I600" s="519"/>
      <c r="J600" s="519"/>
      <c r="K600" s="519"/>
      <c r="L600" s="519"/>
      <c r="M600" s="519"/>
      <c r="N600" s="519"/>
      <c r="O600" s="519"/>
      <c r="P600" s="519"/>
      <c r="Q600" s="519"/>
      <c r="R600" s="519"/>
      <c r="S600" s="519"/>
      <c r="T600" s="519"/>
      <c r="U600" s="519"/>
      <c r="V600" s="519"/>
      <c r="W600" s="519"/>
      <c r="X600" s="519"/>
      <c r="Y600" s="519"/>
    </row>
    <row r="601" spans="1:25" ht="15.5" x14ac:dyDescent="0.35">
      <c r="A601" s="519"/>
      <c r="B601" s="522"/>
      <c r="C601" s="519"/>
      <c r="D601" s="519"/>
      <c r="E601" s="519"/>
      <c r="F601" s="520"/>
      <c r="G601" s="519"/>
      <c r="H601" s="519"/>
      <c r="I601" s="519"/>
      <c r="J601" s="519"/>
      <c r="K601" s="519"/>
      <c r="L601" s="519"/>
      <c r="M601" s="519"/>
      <c r="N601" s="519"/>
      <c r="O601" s="519"/>
      <c r="P601" s="519"/>
      <c r="Q601" s="519"/>
      <c r="R601" s="519"/>
      <c r="S601" s="519"/>
      <c r="T601" s="519"/>
      <c r="U601" s="519"/>
      <c r="V601" s="519"/>
      <c r="W601" s="519"/>
      <c r="X601" s="519"/>
      <c r="Y601" s="519"/>
    </row>
    <row r="602" spans="1:25" ht="15.5" x14ac:dyDescent="0.35">
      <c r="A602" s="519"/>
      <c r="B602" s="522"/>
      <c r="C602" s="519"/>
      <c r="D602" s="519"/>
      <c r="E602" s="519"/>
      <c r="F602" s="520"/>
      <c r="G602" s="519"/>
      <c r="H602" s="519"/>
      <c r="I602" s="519"/>
      <c r="J602" s="519"/>
      <c r="K602" s="519"/>
      <c r="L602" s="519"/>
      <c r="M602" s="519"/>
      <c r="N602" s="519"/>
      <c r="O602" s="519"/>
      <c r="P602" s="519"/>
      <c r="Q602" s="519"/>
      <c r="R602" s="519"/>
      <c r="S602" s="519"/>
      <c r="T602" s="519"/>
      <c r="U602" s="519"/>
      <c r="V602" s="519"/>
      <c r="W602" s="519"/>
      <c r="X602" s="519"/>
      <c r="Y602" s="519"/>
    </row>
    <row r="603" spans="1:25" ht="15.5" x14ac:dyDescent="0.35">
      <c r="A603" s="519"/>
      <c r="B603" s="522"/>
      <c r="C603" s="519"/>
      <c r="D603" s="519"/>
      <c r="E603" s="519"/>
      <c r="F603" s="520"/>
      <c r="G603" s="519"/>
      <c r="H603" s="519"/>
      <c r="I603" s="519"/>
      <c r="J603" s="519"/>
      <c r="K603" s="519"/>
      <c r="L603" s="519"/>
      <c r="M603" s="519"/>
      <c r="N603" s="519"/>
      <c r="O603" s="519"/>
      <c r="P603" s="519"/>
      <c r="Q603" s="519"/>
      <c r="R603" s="519"/>
      <c r="S603" s="519"/>
      <c r="T603" s="519"/>
      <c r="U603" s="519"/>
      <c r="V603" s="519"/>
      <c r="W603" s="519"/>
      <c r="X603" s="519"/>
      <c r="Y603" s="519"/>
    </row>
    <row r="604" spans="1:25" ht="15.5" x14ac:dyDescent="0.35">
      <c r="A604" s="519"/>
      <c r="B604" s="522"/>
      <c r="C604" s="519"/>
      <c r="D604" s="519"/>
      <c r="E604" s="519"/>
      <c r="F604" s="520"/>
      <c r="G604" s="519"/>
      <c r="H604" s="519"/>
      <c r="I604" s="519"/>
      <c r="J604" s="519"/>
      <c r="K604" s="519"/>
      <c r="L604" s="519"/>
      <c r="M604" s="519"/>
      <c r="N604" s="519"/>
      <c r="O604" s="519"/>
      <c r="P604" s="519"/>
      <c r="Q604" s="519"/>
      <c r="R604" s="519"/>
      <c r="S604" s="519"/>
      <c r="T604" s="519"/>
      <c r="U604" s="519"/>
      <c r="V604" s="519"/>
      <c r="W604" s="519"/>
      <c r="X604" s="519"/>
      <c r="Y604" s="519"/>
    </row>
    <row r="605" spans="1:25" ht="15.5" x14ac:dyDescent="0.35">
      <c r="A605" s="519"/>
      <c r="B605" s="522"/>
      <c r="C605" s="519"/>
      <c r="D605" s="519"/>
      <c r="E605" s="519"/>
      <c r="F605" s="520"/>
      <c r="G605" s="519"/>
      <c r="H605" s="519"/>
      <c r="I605" s="519"/>
      <c r="J605" s="519"/>
      <c r="K605" s="519"/>
      <c r="L605" s="519"/>
      <c r="M605" s="519"/>
      <c r="N605" s="519"/>
      <c r="O605" s="519"/>
      <c r="P605" s="519"/>
      <c r="Q605" s="519"/>
      <c r="R605" s="519"/>
      <c r="S605" s="519"/>
      <c r="T605" s="519"/>
      <c r="U605" s="519"/>
      <c r="V605" s="519"/>
      <c r="W605" s="519"/>
      <c r="X605" s="519"/>
      <c r="Y605" s="519"/>
    </row>
    <row r="606" spans="1:25" ht="15.5" x14ac:dyDescent="0.35">
      <c r="A606" s="519"/>
      <c r="B606" s="522"/>
      <c r="C606" s="519"/>
      <c r="D606" s="519"/>
      <c r="E606" s="519"/>
      <c r="F606" s="520"/>
      <c r="G606" s="519"/>
      <c r="H606" s="519"/>
      <c r="I606" s="519"/>
      <c r="J606" s="519"/>
      <c r="K606" s="519"/>
      <c r="L606" s="519"/>
      <c r="M606" s="519"/>
      <c r="N606" s="519"/>
      <c r="O606" s="519"/>
      <c r="P606" s="519"/>
      <c r="Q606" s="519"/>
      <c r="R606" s="519"/>
      <c r="S606" s="519"/>
      <c r="T606" s="519"/>
      <c r="U606" s="519"/>
      <c r="V606" s="519"/>
      <c r="W606" s="519"/>
      <c r="X606" s="519"/>
      <c r="Y606" s="519"/>
    </row>
    <row r="607" spans="1:25" ht="15.5" x14ac:dyDescent="0.35">
      <c r="A607" s="519"/>
      <c r="B607" s="522"/>
      <c r="C607" s="519"/>
      <c r="D607" s="519"/>
      <c r="E607" s="519"/>
      <c r="F607" s="520"/>
      <c r="G607" s="519"/>
      <c r="H607" s="519"/>
      <c r="I607" s="519"/>
      <c r="J607" s="519"/>
      <c r="K607" s="519"/>
      <c r="L607" s="519"/>
      <c r="M607" s="519"/>
      <c r="N607" s="519"/>
      <c r="O607" s="519"/>
      <c r="P607" s="519"/>
      <c r="Q607" s="519"/>
      <c r="R607" s="519"/>
      <c r="S607" s="519"/>
      <c r="T607" s="519"/>
      <c r="U607" s="519"/>
      <c r="V607" s="519"/>
      <c r="W607" s="519"/>
      <c r="X607" s="519"/>
      <c r="Y607" s="519"/>
    </row>
    <row r="608" spans="1:25" ht="15.5" x14ac:dyDescent="0.35">
      <c r="A608" s="519"/>
      <c r="B608" s="522"/>
      <c r="C608" s="519"/>
      <c r="D608" s="519"/>
      <c r="E608" s="519"/>
      <c r="F608" s="520"/>
      <c r="G608" s="519"/>
      <c r="H608" s="519"/>
      <c r="I608" s="519"/>
      <c r="J608" s="519"/>
      <c r="K608" s="519"/>
      <c r="L608" s="519"/>
      <c r="M608" s="519"/>
      <c r="N608" s="519"/>
      <c r="O608" s="519"/>
      <c r="P608" s="519"/>
      <c r="Q608" s="519"/>
      <c r="R608" s="519"/>
      <c r="S608" s="519"/>
      <c r="T608" s="519"/>
      <c r="U608" s="519"/>
      <c r="V608" s="519"/>
      <c r="W608" s="519"/>
      <c r="X608" s="519"/>
      <c r="Y608" s="519"/>
    </row>
    <row r="609" spans="1:25" ht="15.5" x14ac:dyDescent="0.35">
      <c r="A609" s="519"/>
      <c r="B609" s="522"/>
      <c r="C609" s="519"/>
      <c r="D609" s="519"/>
      <c r="E609" s="519"/>
      <c r="F609" s="520"/>
      <c r="G609" s="519"/>
      <c r="H609" s="519"/>
      <c r="I609" s="519"/>
      <c r="J609" s="519"/>
      <c r="K609" s="519"/>
      <c r="L609" s="519"/>
      <c r="M609" s="519"/>
      <c r="N609" s="519"/>
      <c r="O609" s="519"/>
      <c r="P609" s="519"/>
      <c r="Q609" s="519"/>
      <c r="R609" s="519"/>
      <c r="S609" s="519"/>
      <c r="T609" s="519"/>
      <c r="U609" s="519"/>
      <c r="V609" s="519"/>
      <c r="W609" s="519"/>
      <c r="X609" s="519"/>
      <c r="Y609" s="519"/>
    </row>
    <row r="610" spans="1:25" ht="15.5" x14ac:dyDescent="0.35">
      <c r="A610" s="519"/>
      <c r="B610" s="522"/>
      <c r="C610" s="519"/>
      <c r="D610" s="519"/>
      <c r="E610" s="519"/>
      <c r="F610" s="520"/>
      <c r="G610" s="519"/>
      <c r="H610" s="519"/>
      <c r="I610" s="519"/>
      <c r="J610" s="519"/>
      <c r="K610" s="519"/>
      <c r="L610" s="519"/>
      <c r="M610" s="519"/>
      <c r="N610" s="519"/>
      <c r="O610" s="519"/>
      <c r="P610" s="519"/>
      <c r="Q610" s="519"/>
      <c r="R610" s="519"/>
      <c r="S610" s="519"/>
      <c r="T610" s="519"/>
      <c r="U610" s="519"/>
      <c r="V610" s="519"/>
      <c r="W610" s="519"/>
      <c r="X610" s="519"/>
      <c r="Y610" s="519"/>
    </row>
    <row r="611" spans="1:25" ht="15.5" x14ac:dyDescent="0.35">
      <c r="A611" s="519"/>
      <c r="B611" s="522"/>
      <c r="C611" s="519"/>
      <c r="D611" s="519"/>
      <c r="E611" s="519"/>
      <c r="F611" s="520"/>
      <c r="G611" s="519"/>
      <c r="H611" s="519"/>
      <c r="I611" s="519"/>
      <c r="J611" s="519"/>
      <c r="K611" s="519"/>
      <c r="L611" s="519"/>
      <c r="M611" s="519"/>
      <c r="N611" s="519"/>
      <c r="O611" s="519"/>
      <c r="P611" s="519"/>
      <c r="Q611" s="519"/>
      <c r="R611" s="519"/>
      <c r="S611" s="519"/>
      <c r="T611" s="519"/>
      <c r="U611" s="519"/>
      <c r="V611" s="519"/>
      <c r="W611" s="519"/>
      <c r="X611" s="519"/>
      <c r="Y611" s="519"/>
    </row>
    <row r="612" spans="1:25" ht="15.5" x14ac:dyDescent="0.35">
      <c r="A612" s="519"/>
      <c r="B612" s="522"/>
      <c r="C612" s="519"/>
      <c r="D612" s="519"/>
      <c r="E612" s="519"/>
      <c r="F612" s="520"/>
      <c r="G612" s="519"/>
      <c r="H612" s="519"/>
      <c r="I612" s="519"/>
      <c r="J612" s="519"/>
      <c r="K612" s="519"/>
      <c r="L612" s="519"/>
      <c r="M612" s="519"/>
      <c r="N612" s="519"/>
      <c r="O612" s="519"/>
      <c r="P612" s="519"/>
      <c r="Q612" s="519"/>
      <c r="R612" s="519"/>
      <c r="S612" s="519"/>
      <c r="T612" s="519"/>
      <c r="U612" s="519"/>
      <c r="V612" s="519"/>
      <c r="W612" s="519"/>
      <c r="X612" s="519"/>
      <c r="Y612" s="519"/>
    </row>
    <row r="613" spans="1:25" ht="15.5" x14ac:dyDescent="0.35">
      <c r="A613" s="519"/>
      <c r="B613" s="522"/>
      <c r="C613" s="519"/>
      <c r="D613" s="519"/>
      <c r="E613" s="519"/>
      <c r="F613" s="520"/>
      <c r="G613" s="519"/>
      <c r="H613" s="519"/>
      <c r="I613" s="519"/>
      <c r="J613" s="519"/>
      <c r="K613" s="519"/>
      <c r="L613" s="519"/>
      <c r="M613" s="519"/>
      <c r="N613" s="519"/>
      <c r="O613" s="519"/>
      <c r="P613" s="519"/>
      <c r="Q613" s="519"/>
      <c r="R613" s="519"/>
      <c r="S613" s="519"/>
      <c r="T613" s="519"/>
      <c r="U613" s="519"/>
      <c r="V613" s="519"/>
      <c r="W613" s="519"/>
      <c r="X613" s="519"/>
      <c r="Y613" s="519"/>
    </row>
    <row r="614" spans="1:25" ht="15.5" x14ac:dyDescent="0.35">
      <c r="A614" s="519"/>
      <c r="B614" s="522"/>
      <c r="C614" s="519"/>
      <c r="D614" s="519"/>
      <c r="E614" s="519"/>
      <c r="F614" s="520"/>
      <c r="G614" s="519"/>
      <c r="H614" s="519"/>
      <c r="I614" s="519"/>
      <c r="J614" s="519"/>
      <c r="K614" s="519"/>
      <c r="L614" s="519"/>
      <c r="M614" s="519"/>
      <c r="N614" s="519"/>
      <c r="O614" s="519"/>
      <c r="P614" s="519"/>
      <c r="Q614" s="519"/>
      <c r="R614" s="519"/>
      <c r="S614" s="519"/>
      <c r="T614" s="519"/>
      <c r="U614" s="519"/>
      <c r="V614" s="519"/>
      <c r="W614" s="519"/>
      <c r="X614" s="519"/>
      <c r="Y614" s="519"/>
    </row>
    <row r="615" spans="1:25" ht="15.5" x14ac:dyDescent="0.35">
      <c r="A615" s="519"/>
      <c r="B615" s="522"/>
      <c r="C615" s="519"/>
      <c r="D615" s="519"/>
      <c r="E615" s="519"/>
      <c r="F615" s="520"/>
      <c r="G615" s="519"/>
      <c r="H615" s="519"/>
      <c r="I615" s="519"/>
      <c r="J615" s="519"/>
      <c r="K615" s="519"/>
      <c r="L615" s="519"/>
      <c r="M615" s="519"/>
      <c r="N615" s="519"/>
      <c r="O615" s="519"/>
      <c r="P615" s="519"/>
      <c r="Q615" s="519"/>
      <c r="R615" s="519"/>
      <c r="S615" s="519"/>
      <c r="T615" s="519"/>
      <c r="U615" s="519"/>
      <c r="V615" s="519"/>
      <c r="W615" s="519"/>
      <c r="X615" s="519"/>
      <c r="Y615" s="519"/>
    </row>
    <row r="616" spans="1:25" ht="15.5" x14ac:dyDescent="0.35">
      <c r="A616" s="519"/>
      <c r="B616" s="522"/>
      <c r="C616" s="519"/>
      <c r="D616" s="519"/>
      <c r="E616" s="519"/>
      <c r="F616" s="520"/>
      <c r="G616" s="519"/>
      <c r="H616" s="519"/>
      <c r="I616" s="519"/>
      <c r="J616" s="519"/>
      <c r="K616" s="519"/>
      <c r="L616" s="519"/>
      <c r="M616" s="519"/>
      <c r="N616" s="519"/>
      <c r="O616" s="519"/>
      <c r="P616" s="519"/>
      <c r="Q616" s="519"/>
      <c r="R616" s="519"/>
      <c r="S616" s="519"/>
      <c r="T616" s="519"/>
      <c r="U616" s="519"/>
      <c r="V616" s="519"/>
      <c r="W616" s="519"/>
      <c r="X616" s="519"/>
      <c r="Y616" s="519"/>
    </row>
    <row r="617" spans="1:25" ht="15.5" x14ac:dyDescent="0.35">
      <c r="A617" s="519"/>
      <c r="B617" s="522"/>
      <c r="C617" s="519"/>
      <c r="D617" s="519"/>
      <c r="E617" s="519"/>
      <c r="F617" s="520"/>
      <c r="G617" s="519"/>
      <c r="H617" s="519"/>
      <c r="I617" s="519"/>
      <c r="J617" s="519"/>
      <c r="K617" s="519"/>
      <c r="L617" s="519"/>
      <c r="M617" s="519"/>
      <c r="N617" s="519"/>
      <c r="O617" s="519"/>
      <c r="P617" s="519"/>
      <c r="Q617" s="519"/>
      <c r="R617" s="519"/>
      <c r="S617" s="519"/>
      <c r="T617" s="519"/>
      <c r="U617" s="519"/>
      <c r="V617" s="519"/>
      <c r="W617" s="519"/>
      <c r="X617" s="519"/>
      <c r="Y617" s="519"/>
    </row>
    <row r="618" spans="1:25" ht="15.5" x14ac:dyDescent="0.35">
      <c r="A618" s="519"/>
      <c r="B618" s="522"/>
      <c r="C618" s="519"/>
      <c r="D618" s="519"/>
      <c r="E618" s="519"/>
      <c r="F618" s="520"/>
      <c r="G618" s="519"/>
      <c r="H618" s="519"/>
      <c r="I618" s="519"/>
      <c r="J618" s="519"/>
      <c r="K618" s="519"/>
      <c r="L618" s="519"/>
      <c r="M618" s="519"/>
      <c r="N618" s="519"/>
      <c r="O618" s="519"/>
      <c r="P618" s="519"/>
      <c r="Q618" s="519"/>
      <c r="R618" s="519"/>
      <c r="S618" s="519"/>
      <c r="T618" s="519"/>
      <c r="U618" s="519"/>
      <c r="V618" s="519"/>
      <c r="W618" s="519"/>
      <c r="X618" s="519"/>
      <c r="Y618" s="519"/>
    </row>
    <row r="619" spans="1:25" ht="15.5" x14ac:dyDescent="0.35">
      <c r="A619" s="519"/>
      <c r="B619" s="522"/>
      <c r="C619" s="519"/>
      <c r="D619" s="519"/>
      <c r="E619" s="519"/>
      <c r="F619" s="520"/>
      <c r="G619" s="519"/>
      <c r="H619" s="519"/>
      <c r="I619" s="519"/>
      <c r="J619" s="519"/>
      <c r="K619" s="519"/>
      <c r="L619" s="519"/>
      <c r="M619" s="519"/>
      <c r="N619" s="519"/>
      <c r="O619" s="519"/>
      <c r="P619" s="519"/>
      <c r="Q619" s="519"/>
      <c r="R619" s="519"/>
      <c r="S619" s="519"/>
      <c r="T619" s="519"/>
      <c r="U619" s="519"/>
      <c r="V619" s="519"/>
      <c r="W619" s="519"/>
      <c r="X619" s="519"/>
      <c r="Y619" s="519"/>
    </row>
    <row r="620" spans="1:25" ht="15.5" x14ac:dyDescent="0.35">
      <c r="A620" s="519"/>
      <c r="B620" s="522"/>
      <c r="C620" s="519"/>
      <c r="D620" s="519"/>
      <c r="E620" s="519"/>
      <c r="F620" s="520"/>
      <c r="G620" s="519"/>
      <c r="H620" s="519"/>
      <c r="I620" s="519"/>
      <c r="J620" s="519"/>
      <c r="K620" s="519"/>
      <c r="L620" s="519"/>
      <c r="M620" s="519"/>
      <c r="N620" s="519"/>
      <c r="O620" s="519"/>
      <c r="P620" s="519"/>
      <c r="Q620" s="519"/>
      <c r="R620" s="519"/>
      <c r="S620" s="519"/>
      <c r="T620" s="519"/>
      <c r="U620" s="519"/>
      <c r="V620" s="519"/>
      <c r="W620" s="519"/>
      <c r="X620" s="519"/>
      <c r="Y620" s="519"/>
    </row>
    <row r="621" spans="1:25" ht="15.5" x14ac:dyDescent="0.35">
      <c r="A621" s="519"/>
      <c r="B621" s="522"/>
      <c r="C621" s="519"/>
      <c r="D621" s="519"/>
      <c r="E621" s="519"/>
      <c r="F621" s="520"/>
      <c r="G621" s="519"/>
      <c r="H621" s="519"/>
      <c r="I621" s="519"/>
      <c r="J621" s="519"/>
      <c r="K621" s="519"/>
      <c r="L621" s="519"/>
      <c r="M621" s="519"/>
      <c r="N621" s="519"/>
      <c r="O621" s="519"/>
      <c r="P621" s="519"/>
      <c r="Q621" s="519"/>
      <c r="R621" s="519"/>
      <c r="S621" s="519"/>
      <c r="T621" s="519"/>
      <c r="U621" s="519"/>
      <c r="V621" s="519"/>
      <c r="W621" s="519"/>
      <c r="X621" s="519"/>
      <c r="Y621" s="519"/>
    </row>
    <row r="622" spans="1:25" ht="15.5" x14ac:dyDescent="0.35">
      <c r="A622" s="519"/>
      <c r="B622" s="522"/>
      <c r="C622" s="519"/>
      <c r="D622" s="519"/>
      <c r="E622" s="519"/>
      <c r="F622" s="520"/>
      <c r="G622" s="519"/>
      <c r="H622" s="519"/>
      <c r="I622" s="519"/>
      <c r="J622" s="519"/>
      <c r="K622" s="519"/>
      <c r="L622" s="519"/>
      <c r="M622" s="519"/>
      <c r="N622" s="519"/>
      <c r="O622" s="519"/>
      <c r="P622" s="519"/>
      <c r="Q622" s="519"/>
      <c r="R622" s="519"/>
      <c r="S622" s="519"/>
      <c r="T622" s="519"/>
      <c r="U622" s="519"/>
      <c r="V622" s="519"/>
      <c r="W622" s="519"/>
      <c r="X622" s="519"/>
      <c r="Y622" s="519"/>
    </row>
    <row r="623" spans="1:25" ht="15.5" x14ac:dyDescent="0.35">
      <c r="A623" s="519"/>
      <c r="B623" s="522"/>
      <c r="C623" s="519"/>
      <c r="D623" s="519"/>
      <c r="E623" s="519"/>
      <c r="F623" s="520"/>
      <c r="G623" s="519"/>
      <c r="H623" s="519"/>
      <c r="I623" s="519"/>
      <c r="J623" s="519"/>
      <c r="K623" s="519"/>
      <c r="L623" s="519"/>
      <c r="M623" s="519"/>
      <c r="N623" s="519"/>
      <c r="O623" s="519"/>
      <c r="P623" s="519"/>
      <c r="Q623" s="519"/>
      <c r="R623" s="519"/>
      <c r="S623" s="519"/>
      <c r="T623" s="519"/>
      <c r="U623" s="519"/>
      <c r="V623" s="519"/>
      <c r="W623" s="519"/>
      <c r="X623" s="519"/>
      <c r="Y623" s="519"/>
    </row>
    <row r="624" spans="1:25" ht="15.5" x14ac:dyDescent="0.35">
      <c r="A624" s="519"/>
      <c r="B624" s="522"/>
      <c r="C624" s="519"/>
      <c r="D624" s="519"/>
      <c r="E624" s="519"/>
      <c r="F624" s="520"/>
      <c r="G624" s="519"/>
      <c r="H624" s="519"/>
      <c r="I624" s="519"/>
      <c r="J624" s="519"/>
      <c r="K624" s="519"/>
      <c r="L624" s="519"/>
      <c r="M624" s="519"/>
      <c r="N624" s="519"/>
      <c r="O624" s="519"/>
      <c r="P624" s="519"/>
      <c r="Q624" s="519"/>
      <c r="R624" s="519"/>
      <c r="S624" s="519"/>
      <c r="T624" s="519"/>
      <c r="U624" s="519"/>
      <c r="V624" s="519"/>
      <c r="W624" s="519"/>
      <c r="X624" s="519"/>
      <c r="Y624" s="519"/>
    </row>
    <row r="625" spans="1:25" ht="15.5" x14ac:dyDescent="0.35">
      <c r="A625" s="519"/>
      <c r="B625" s="522"/>
      <c r="C625" s="519"/>
      <c r="D625" s="519"/>
      <c r="E625" s="519"/>
      <c r="F625" s="520"/>
      <c r="G625" s="519"/>
      <c r="H625" s="519"/>
      <c r="I625" s="519"/>
      <c r="J625" s="519"/>
      <c r="K625" s="519"/>
      <c r="L625" s="519"/>
      <c r="M625" s="519"/>
      <c r="N625" s="519"/>
      <c r="O625" s="519"/>
      <c r="P625" s="519"/>
      <c r="Q625" s="519"/>
      <c r="R625" s="519"/>
      <c r="S625" s="519"/>
      <c r="T625" s="519"/>
      <c r="U625" s="519"/>
      <c r="V625" s="519"/>
      <c r="W625" s="519"/>
      <c r="X625" s="519"/>
      <c r="Y625" s="519"/>
    </row>
    <row r="626" spans="1:25" ht="15.5" x14ac:dyDescent="0.35">
      <c r="A626" s="519"/>
      <c r="B626" s="522"/>
      <c r="C626" s="519"/>
      <c r="D626" s="519"/>
      <c r="E626" s="519"/>
      <c r="F626" s="520"/>
      <c r="G626" s="519"/>
      <c r="H626" s="519"/>
      <c r="I626" s="519"/>
      <c r="J626" s="519"/>
      <c r="K626" s="519"/>
      <c r="L626" s="519"/>
      <c r="M626" s="519"/>
      <c r="N626" s="519"/>
      <c r="O626" s="519"/>
      <c r="P626" s="519"/>
      <c r="Q626" s="519"/>
      <c r="R626" s="519"/>
      <c r="S626" s="519"/>
      <c r="T626" s="519"/>
      <c r="U626" s="519"/>
      <c r="V626" s="519"/>
      <c r="W626" s="519"/>
      <c r="X626" s="519"/>
      <c r="Y626" s="519"/>
    </row>
    <row r="627" spans="1:25" ht="15.5" x14ac:dyDescent="0.35">
      <c r="A627" s="519"/>
      <c r="B627" s="522"/>
      <c r="C627" s="519"/>
      <c r="D627" s="519"/>
      <c r="E627" s="519"/>
      <c r="F627" s="520"/>
      <c r="G627" s="519"/>
      <c r="H627" s="519"/>
      <c r="I627" s="519"/>
      <c r="J627" s="519"/>
      <c r="K627" s="519"/>
      <c r="L627" s="519"/>
      <c r="M627" s="519"/>
      <c r="N627" s="519"/>
      <c r="O627" s="519"/>
      <c r="P627" s="519"/>
      <c r="Q627" s="519"/>
      <c r="R627" s="519"/>
      <c r="S627" s="519"/>
      <c r="T627" s="519"/>
      <c r="U627" s="519"/>
      <c r="V627" s="519"/>
      <c r="W627" s="519"/>
      <c r="X627" s="519"/>
      <c r="Y627" s="519"/>
    </row>
    <row r="628" spans="1:25" ht="15.5" x14ac:dyDescent="0.35">
      <c r="A628" s="519"/>
      <c r="B628" s="522"/>
      <c r="C628" s="519"/>
      <c r="D628" s="519"/>
      <c r="E628" s="519"/>
      <c r="F628" s="520"/>
      <c r="G628" s="519"/>
      <c r="H628" s="519"/>
      <c r="I628" s="519"/>
      <c r="J628" s="519"/>
      <c r="K628" s="519"/>
      <c r="L628" s="519"/>
      <c r="M628" s="519"/>
      <c r="N628" s="519"/>
      <c r="O628" s="519"/>
      <c r="P628" s="519"/>
      <c r="Q628" s="519"/>
      <c r="R628" s="519"/>
      <c r="S628" s="519"/>
      <c r="T628" s="519"/>
      <c r="U628" s="519"/>
      <c r="V628" s="519"/>
      <c r="W628" s="519"/>
      <c r="X628" s="519"/>
      <c r="Y628" s="519"/>
    </row>
    <row r="629" spans="1:25" ht="15.5" x14ac:dyDescent="0.35">
      <c r="A629" s="519"/>
      <c r="B629" s="522"/>
      <c r="C629" s="519"/>
      <c r="D629" s="519"/>
      <c r="E629" s="519"/>
      <c r="F629" s="520"/>
      <c r="G629" s="519"/>
      <c r="H629" s="519"/>
      <c r="I629" s="519"/>
      <c r="J629" s="519"/>
      <c r="K629" s="519"/>
      <c r="L629" s="519"/>
      <c r="M629" s="519"/>
      <c r="N629" s="519"/>
      <c r="O629" s="519"/>
      <c r="P629" s="519"/>
      <c r="Q629" s="519"/>
      <c r="R629" s="519"/>
      <c r="S629" s="519"/>
      <c r="T629" s="519"/>
      <c r="U629" s="519"/>
      <c r="V629" s="519"/>
      <c r="W629" s="519"/>
      <c r="X629" s="519"/>
      <c r="Y629" s="519"/>
    </row>
    <row r="630" spans="1:25" ht="15.5" x14ac:dyDescent="0.35">
      <c r="A630" s="519"/>
      <c r="B630" s="522"/>
      <c r="C630" s="519"/>
      <c r="D630" s="519"/>
      <c r="E630" s="519"/>
      <c r="F630" s="520"/>
      <c r="G630" s="519"/>
      <c r="H630" s="519"/>
      <c r="I630" s="519"/>
      <c r="J630" s="519"/>
      <c r="K630" s="519"/>
      <c r="L630" s="519"/>
      <c r="M630" s="519"/>
      <c r="N630" s="519"/>
      <c r="O630" s="519"/>
      <c r="P630" s="519"/>
      <c r="Q630" s="519"/>
      <c r="R630" s="519"/>
      <c r="S630" s="519"/>
      <c r="T630" s="519"/>
      <c r="U630" s="519"/>
      <c r="V630" s="519"/>
      <c r="W630" s="519"/>
      <c r="X630" s="519"/>
      <c r="Y630" s="519"/>
    </row>
    <row r="631" spans="1:25" ht="15.5" x14ac:dyDescent="0.35">
      <c r="A631" s="519"/>
      <c r="B631" s="522"/>
      <c r="C631" s="519"/>
      <c r="D631" s="519"/>
      <c r="E631" s="519"/>
      <c r="F631" s="520"/>
      <c r="G631" s="519"/>
      <c r="H631" s="519"/>
      <c r="I631" s="519"/>
      <c r="J631" s="519"/>
      <c r="K631" s="519"/>
      <c r="L631" s="519"/>
      <c r="M631" s="519"/>
      <c r="N631" s="519"/>
      <c r="O631" s="519"/>
      <c r="P631" s="519"/>
      <c r="Q631" s="519"/>
      <c r="R631" s="519"/>
      <c r="S631" s="519"/>
      <c r="T631" s="519"/>
      <c r="U631" s="519"/>
      <c r="V631" s="519"/>
      <c r="W631" s="519"/>
      <c r="X631" s="519"/>
      <c r="Y631" s="519"/>
    </row>
    <row r="632" spans="1:25" ht="15.5" x14ac:dyDescent="0.35">
      <c r="A632" s="519"/>
      <c r="B632" s="522"/>
      <c r="C632" s="519"/>
      <c r="D632" s="519"/>
      <c r="E632" s="519"/>
      <c r="F632" s="520"/>
      <c r="G632" s="519"/>
      <c r="H632" s="519"/>
      <c r="I632" s="519"/>
      <c r="J632" s="519"/>
      <c r="K632" s="519"/>
      <c r="L632" s="519"/>
      <c r="M632" s="519"/>
      <c r="N632" s="519"/>
      <c r="O632" s="519"/>
      <c r="P632" s="519"/>
      <c r="Q632" s="519"/>
      <c r="R632" s="519"/>
      <c r="S632" s="519"/>
      <c r="T632" s="519"/>
      <c r="U632" s="519"/>
      <c r="V632" s="519"/>
      <c r="W632" s="519"/>
      <c r="X632" s="519"/>
      <c r="Y632" s="519"/>
    </row>
    <row r="633" spans="1:25" ht="15.5" x14ac:dyDescent="0.35">
      <c r="A633" s="519"/>
      <c r="B633" s="522"/>
      <c r="C633" s="519"/>
      <c r="D633" s="519"/>
      <c r="E633" s="519"/>
      <c r="F633" s="520"/>
      <c r="G633" s="519"/>
      <c r="H633" s="519"/>
      <c r="I633" s="519"/>
      <c r="J633" s="519"/>
      <c r="K633" s="519"/>
      <c r="L633" s="519"/>
      <c r="M633" s="519"/>
      <c r="N633" s="519"/>
      <c r="O633" s="519"/>
      <c r="P633" s="519"/>
      <c r="Q633" s="519"/>
      <c r="R633" s="519"/>
      <c r="S633" s="519"/>
      <c r="T633" s="519"/>
      <c r="U633" s="519"/>
      <c r="V633" s="519"/>
      <c r="W633" s="519"/>
      <c r="X633" s="519"/>
      <c r="Y633" s="519"/>
    </row>
    <row r="634" spans="1:25" ht="15.5" x14ac:dyDescent="0.35">
      <c r="A634" s="519"/>
      <c r="B634" s="522"/>
      <c r="C634" s="519"/>
      <c r="D634" s="519"/>
      <c r="E634" s="519"/>
      <c r="F634" s="520"/>
      <c r="G634" s="519"/>
      <c r="H634" s="519"/>
      <c r="I634" s="519"/>
      <c r="J634" s="519"/>
      <c r="K634" s="519"/>
      <c r="L634" s="519"/>
      <c r="M634" s="519"/>
      <c r="N634" s="519"/>
      <c r="O634" s="519"/>
      <c r="P634" s="519"/>
      <c r="Q634" s="519"/>
      <c r="R634" s="519"/>
      <c r="S634" s="519"/>
      <c r="T634" s="519"/>
      <c r="U634" s="519"/>
      <c r="V634" s="519"/>
      <c r="W634" s="519"/>
      <c r="X634" s="519"/>
      <c r="Y634" s="519"/>
    </row>
    <row r="635" spans="1:25" ht="15.5" x14ac:dyDescent="0.35">
      <c r="A635" s="519"/>
      <c r="B635" s="522"/>
      <c r="C635" s="519"/>
      <c r="D635" s="519"/>
      <c r="E635" s="519"/>
      <c r="F635" s="520"/>
      <c r="G635" s="519"/>
      <c r="H635" s="519"/>
      <c r="I635" s="519"/>
      <c r="J635" s="519"/>
      <c r="K635" s="519"/>
      <c r="L635" s="519"/>
      <c r="M635" s="519"/>
      <c r="N635" s="519"/>
      <c r="O635" s="519"/>
      <c r="P635" s="519"/>
      <c r="Q635" s="519"/>
      <c r="R635" s="519"/>
      <c r="S635" s="519"/>
      <c r="T635" s="519"/>
      <c r="U635" s="519"/>
      <c r="V635" s="519"/>
      <c r="W635" s="519"/>
      <c r="X635" s="519"/>
      <c r="Y635" s="519"/>
    </row>
    <row r="636" spans="1:25" ht="15.5" x14ac:dyDescent="0.35">
      <c r="A636" s="519"/>
      <c r="B636" s="522"/>
      <c r="C636" s="519"/>
      <c r="D636" s="519"/>
      <c r="E636" s="519"/>
      <c r="F636" s="520"/>
      <c r="G636" s="519"/>
      <c r="H636" s="519"/>
      <c r="I636" s="519"/>
      <c r="J636" s="519"/>
      <c r="K636" s="519"/>
      <c r="L636" s="519"/>
      <c r="M636" s="519"/>
      <c r="N636" s="519"/>
      <c r="O636" s="519"/>
      <c r="P636" s="519"/>
      <c r="Q636" s="519"/>
      <c r="R636" s="519"/>
      <c r="S636" s="519"/>
      <c r="T636" s="519"/>
      <c r="U636" s="519"/>
      <c r="V636" s="519"/>
      <c r="W636" s="519"/>
      <c r="X636" s="519"/>
      <c r="Y636" s="519"/>
    </row>
    <row r="637" spans="1:25" ht="15.5" x14ac:dyDescent="0.35">
      <c r="A637" s="519"/>
      <c r="B637" s="522"/>
      <c r="C637" s="519"/>
      <c r="D637" s="519"/>
      <c r="E637" s="519"/>
      <c r="F637" s="520"/>
      <c r="G637" s="519"/>
      <c r="H637" s="519"/>
      <c r="I637" s="519"/>
      <c r="J637" s="519"/>
      <c r="K637" s="519"/>
      <c r="L637" s="519"/>
      <c r="M637" s="519"/>
      <c r="N637" s="519"/>
      <c r="O637" s="519"/>
      <c r="P637" s="519"/>
      <c r="Q637" s="519"/>
      <c r="R637" s="519"/>
      <c r="S637" s="519"/>
      <c r="T637" s="519"/>
      <c r="U637" s="519"/>
      <c r="V637" s="519"/>
      <c r="W637" s="519"/>
      <c r="X637" s="519"/>
      <c r="Y637" s="519"/>
    </row>
    <row r="638" spans="1:25" ht="15.5" x14ac:dyDescent="0.35">
      <c r="A638" s="519"/>
      <c r="B638" s="522"/>
      <c r="C638" s="519"/>
      <c r="D638" s="519"/>
      <c r="E638" s="519"/>
      <c r="F638" s="520"/>
      <c r="G638" s="519"/>
      <c r="H638" s="519"/>
      <c r="I638" s="519"/>
      <c r="J638" s="519"/>
      <c r="K638" s="519"/>
      <c r="L638" s="519"/>
      <c r="M638" s="519"/>
      <c r="N638" s="519"/>
      <c r="O638" s="519"/>
      <c r="P638" s="519"/>
      <c r="Q638" s="519"/>
      <c r="R638" s="519"/>
      <c r="S638" s="519"/>
      <c r="T638" s="519"/>
      <c r="U638" s="519"/>
      <c r="V638" s="519"/>
      <c r="W638" s="519"/>
      <c r="X638" s="519"/>
      <c r="Y638" s="519"/>
    </row>
    <row r="639" spans="1:25" ht="15.5" x14ac:dyDescent="0.35">
      <c r="A639" s="519"/>
      <c r="B639" s="522"/>
      <c r="C639" s="519"/>
      <c r="D639" s="519"/>
      <c r="E639" s="519"/>
      <c r="F639" s="520"/>
      <c r="G639" s="519"/>
      <c r="H639" s="519"/>
      <c r="I639" s="519"/>
      <c r="J639" s="519"/>
      <c r="K639" s="519"/>
      <c r="L639" s="519"/>
      <c r="M639" s="519"/>
      <c r="N639" s="519"/>
      <c r="O639" s="519"/>
      <c r="P639" s="519"/>
      <c r="Q639" s="519"/>
      <c r="R639" s="519"/>
      <c r="S639" s="519"/>
      <c r="T639" s="519"/>
      <c r="U639" s="519"/>
      <c r="V639" s="519"/>
      <c r="W639" s="519"/>
      <c r="X639" s="519"/>
      <c r="Y639" s="519"/>
    </row>
    <row r="640" spans="1:25" ht="15.5" x14ac:dyDescent="0.35">
      <c r="A640" s="519"/>
      <c r="B640" s="522"/>
      <c r="C640" s="519"/>
      <c r="D640" s="519"/>
      <c r="E640" s="519"/>
      <c r="F640" s="520"/>
      <c r="G640" s="519"/>
      <c r="H640" s="519"/>
      <c r="I640" s="519"/>
      <c r="J640" s="519"/>
      <c r="K640" s="519"/>
      <c r="L640" s="519"/>
      <c r="M640" s="519"/>
      <c r="N640" s="519"/>
      <c r="O640" s="519"/>
      <c r="P640" s="519"/>
      <c r="Q640" s="519"/>
      <c r="R640" s="519"/>
      <c r="S640" s="519"/>
      <c r="T640" s="519"/>
      <c r="U640" s="519"/>
      <c r="V640" s="519"/>
      <c r="W640" s="519"/>
      <c r="X640" s="519"/>
      <c r="Y640" s="519"/>
    </row>
    <row r="641" spans="1:25" ht="15.5" x14ac:dyDescent="0.35">
      <c r="A641" s="519"/>
      <c r="B641" s="522"/>
      <c r="C641" s="519"/>
      <c r="D641" s="519"/>
      <c r="E641" s="519"/>
      <c r="F641" s="520"/>
      <c r="G641" s="519"/>
      <c r="H641" s="519"/>
      <c r="I641" s="519"/>
      <c r="J641" s="519"/>
      <c r="K641" s="519"/>
      <c r="L641" s="519"/>
      <c r="M641" s="519"/>
      <c r="N641" s="519"/>
      <c r="O641" s="519"/>
      <c r="P641" s="519"/>
      <c r="Q641" s="519"/>
      <c r="R641" s="519"/>
      <c r="S641" s="519"/>
      <c r="T641" s="519"/>
      <c r="U641" s="519"/>
      <c r="V641" s="519"/>
      <c r="W641" s="519"/>
      <c r="X641" s="519"/>
      <c r="Y641" s="519"/>
    </row>
    <row r="642" spans="1:25" ht="15.5" x14ac:dyDescent="0.35">
      <c r="A642" s="519"/>
      <c r="B642" s="522"/>
      <c r="C642" s="519"/>
      <c r="D642" s="519"/>
      <c r="E642" s="519"/>
      <c r="F642" s="520"/>
      <c r="G642" s="519"/>
      <c r="H642" s="519"/>
      <c r="I642" s="519"/>
      <c r="J642" s="519"/>
      <c r="K642" s="519"/>
      <c r="L642" s="519"/>
      <c r="M642" s="519"/>
      <c r="N642" s="519"/>
      <c r="O642" s="519"/>
      <c r="P642" s="519"/>
      <c r="Q642" s="519"/>
      <c r="R642" s="519"/>
      <c r="S642" s="519"/>
      <c r="T642" s="519"/>
      <c r="U642" s="519"/>
      <c r="V642" s="519"/>
      <c r="W642" s="519"/>
      <c r="X642" s="519"/>
      <c r="Y642" s="519"/>
    </row>
    <row r="643" spans="1:25" ht="15.5" x14ac:dyDescent="0.35">
      <c r="A643" s="519"/>
      <c r="B643" s="522"/>
      <c r="C643" s="519"/>
      <c r="D643" s="519"/>
      <c r="E643" s="519"/>
      <c r="F643" s="520"/>
      <c r="G643" s="519"/>
      <c r="H643" s="519"/>
      <c r="I643" s="519"/>
      <c r="J643" s="519"/>
      <c r="K643" s="519"/>
      <c r="L643" s="519"/>
      <c r="M643" s="519"/>
      <c r="N643" s="519"/>
      <c r="O643" s="519"/>
      <c r="P643" s="519"/>
      <c r="Q643" s="519"/>
      <c r="R643" s="519"/>
      <c r="S643" s="519"/>
      <c r="T643" s="519"/>
      <c r="U643" s="519"/>
      <c r="V643" s="519"/>
      <c r="W643" s="519"/>
      <c r="X643" s="519"/>
      <c r="Y643" s="519"/>
    </row>
    <row r="644" spans="1:25" ht="15.5" x14ac:dyDescent="0.35">
      <c r="A644" s="519"/>
      <c r="B644" s="522"/>
      <c r="C644" s="519"/>
      <c r="D644" s="519"/>
      <c r="E644" s="519"/>
      <c r="F644" s="520"/>
      <c r="G644" s="519"/>
      <c r="H644" s="519"/>
      <c r="I644" s="519"/>
      <c r="J644" s="519"/>
      <c r="K644" s="519"/>
      <c r="L644" s="519"/>
      <c r="M644" s="519"/>
      <c r="N644" s="519"/>
      <c r="O644" s="519"/>
      <c r="P644" s="519"/>
      <c r="Q644" s="519"/>
      <c r="R644" s="519"/>
      <c r="S644" s="519"/>
      <c r="T644" s="519"/>
      <c r="U644" s="519"/>
      <c r="V644" s="519"/>
      <c r="W644" s="519"/>
      <c r="X644" s="519"/>
      <c r="Y644" s="519"/>
    </row>
    <row r="645" spans="1:25" ht="15.5" x14ac:dyDescent="0.35">
      <c r="A645" s="519"/>
      <c r="B645" s="522"/>
      <c r="C645" s="519"/>
      <c r="D645" s="519"/>
      <c r="E645" s="519"/>
      <c r="F645" s="520"/>
      <c r="G645" s="519"/>
      <c r="H645" s="519"/>
      <c r="I645" s="519"/>
      <c r="J645" s="519"/>
      <c r="K645" s="519"/>
      <c r="L645" s="519"/>
      <c r="M645" s="519"/>
      <c r="N645" s="519"/>
      <c r="O645" s="519"/>
      <c r="P645" s="519"/>
      <c r="Q645" s="519"/>
      <c r="R645" s="519"/>
      <c r="S645" s="519"/>
      <c r="T645" s="519"/>
      <c r="U645" s="519"/>
      <c r="V645" s="519"/>
      <c r="W645" s="519"/>
      <c r="X645" s="519"/>
      <c r="Y645" s="519"/>
    </row>
    <row r="646" spans="1:25" ht="15.5" x14ac:dyDescent="0.35">
      <c r="A646" s="519"/>
      <c r="B646" s="522"/>
      <c r="C646" s="519"/>
      <c r="D646" s="519"/>
      <c r="E646" s="519"/>
      <c r="F646" s="520"/>
      <c r="G646" s="519"/>
      <c r="H646" s="519"/>
      <c r="I646" s="519"/>
      <c r="J646" s="519"/>
      <c r="K646" s="519"/>
      <c r="L646" s="519"/>
      <c r="M646" s="519"/>
      <c r="N646" s="519"/>
      <c r="O646" s="519"/>
      <c r="P646" s="519"/>
      <c r="Q646" s="519"/>
      <c r="R646" s="519"/>
      <c r="S646" s="519"/>
      <c r="T646" s="519"/>
      <c r="U646" s="519"/>
      <c r="V646" s="519"/>
      <c r="W646" s="519"/>
      <c r="X646" s="519"/>
      <c r="Y646" s="519"/>
    </row>
    <row r="647" spans="1:25" ht="15.5" x14ac:dyDescent="0.35">
      <c r="A647" s="519"/>
      <c r="B647" s="522"/>
      <c r="C647" s="519"/>
      <c r="D647" s="519"/>
      <c r="E647" s="519"/>
      <c r="F647" s="520"/>
      <c r="G647" s="519"/>
      <c r="H647" s="519"/>
      <c r="I647" s="519"/>
      <c r="J647" s="519"/>
      <c r="K647" s="519"/>
      <c r="L647" s="519"/>
      <c r="M647" s="519"/>
      <c r="N647" s="519"/>
      <c r="O647" s="519"/>
      <c r="P647" s="519"/>
      <c r="Q647" s="519"/>
      <c r="R647" s="519"/>
      <c r="S647" s="519"/>
      <c r="T647" s="519"/>
      <c r="U647" s="519"/>
      <c r="V647" s="519"/>
      <c r="W647" s="519"/>
      <c r="X647" s="519"/>
      <c r="Y647" s="519"/>
    </row>
    <row r="648" spans="1:25" ht="15.5" x14ac:dyDescent="0.35">
      <c r="A648" s="519"/>
      <c r="B648" s="522"/>
      <c r="C648" s="519"/>
      <c r="D648" s="519"/>
      <c r="E648" s="519"/>
      <c r="F648" s="520"/>
      <c r="G648" s="519"/>
      <c r="H648" s="519"/>
      <c r="I648" s="519"/>
      <c r="J648" s="519"/>
      <c r="K648" s="519"/>
      <c r="L648" s="519"/>
      <c r="M648" s="519"/>
      <c r="N648" s="519"/>
      <c r="O648" s="519"/>
      <c r="P648" s="519"/>
      <c r="Q648" s="519"/>
      <c r="R648" s="519"/>
      <c r="S648" s="519"/>
      <c r="T648" s="519"/>
      <c r="U648" s="519"/>
      <c r="V648" s="519"/>
      <c r="W648" s="519"/>
      <c r="X648" s="519"/>
      <c r="Y648" s="519"/>
    </row>
    <row r="649" spans="1:25" ht="15.5" x14ac:dyDescent="0.35">
      <c r="A649" s="519"/>
      <c r="B649" s="522"/>
      <c r="C649" s="519"/>
      <c r="D649" s="519"/>
      <c r="E649" s="519"/>
      <c r="F649" s="520"/>
      <c r="G649" s="519"/>
      <c r="H649" s="519"/>
      <c r="I649" s="519"/>
      <c r="J649" s="519"/>
      <c r="K649" s="519"/>
      <c r="L649" s="519"/>
      <c r="M649" s="519"/>
      <c r="N649" s="519"/>
      <c r="O649" s="519"/>
      <c r="P649" s="519"/>
      <c r="Q649" s="519"/>
      <c r="R649" s="519"/>
      <c r="S649" s="519"/>
      <c r="T649" s="519"/>
      <c r="U649" s="519"/>
      <c r="V649" s="519"/>
      <c r="W649" s="519"/>
      <c r="X649" s="519"/>
      <c r="Y649" s="519"/>
    </row>
    <row r="650" spans="1:25" ht="15.5" x14ac:dyDescent="0.35">
      <c r="A650" s="519"/>
      <c r="B650" s="522"/>
      <c r="C650" s="519"/>
      <c r="D650" s="519"/>
      <c r="E650" s="519"/>
      <c r="F650" s="520"/>
      <c r="G650" s="519"/>
      <c r="H650" s="519"/>
      <c r="I650" s="519"/>
      <c r="J650" s="519"/>
      <c r="K650" s="519"/>
      <c r="L650" s="519"/>
      <c r="M650" s="519"/>
      <c r="N650" s="519"/>
      <c r="O650" s="519"/>
      <c r="P650" s="519"/>
      <c r="Q650" s="519"/>
      <c r="R650" s="519"/>
      <c r="S650" s="519"/>
      <c r="T650" s="519"/>
      <c r="U650" s="519"/>
      <c r="V650" s="519"/>
      <c r="W650" s="519"/>
      <c r="X650" s="519"/>
      <c r="Y650" s="519"/>
    </row>
    <row r="651" spans="1:25" ht="15.5" x14ac:dyDescent="0.35">
      <c r="A651" s="519"/>
      <c r="B651" s="522"/>
      <c r="C651" s="519"/>
      <c r="D651" s="519"/>
      <c r="E651" s="519"/>
      <c r="F651" s="520"/>
      <c r="G651" s="519"/>
      <c r="H651" s="519"/>
      <c r="I651" s="519"/>
      <c r="J651" s="519"/>
      <c r="K651" s="519"/>
      <c r="L651" s="519"/>
      <c r="M651" s="519"/>
      <c r="N651" s="519"/>
      <c r="O651" s="519"/>
      <c r="P651" s="519"/>
      <c r="Q651" s="519"/>
      <c r="R651" s="519"/>
      <c r="S651" s="519"/>
      <c r="T651" s="519"/>
      <c r="U651" s="519"/>
      <c r="V651" s="519"/>
      <c r="W651" s="519"/>
      <c r="X651" s="519"/>
      <c r="Y651" s="519"/>
    </row>
    <row r="652" spans="1:25" ht="15.5" x14ac:dyDescent="0.35">
      <c r="A652" s="519"/>
      <c r="B652" s="522"/>
      <c r="C652" s="519"/>
      <c r="D652" s="519"/>
      <c r="E652" s="519"/>
      <c r="F652" s="520"/>
      <c r="G652" s="519"/>
      <c r="H652" s="519"/>
      <c r="I652" s="519"/>
      <c r="J652" s="519"/>
      <c r="K652" s="519"/>
      <c r="L652" s="519"/>
      <c r="M652" s="519"/>
      <c r="N652" s="519"/>
      <c r="O652" s="519"/>
      <c r="P652" s="519"/>
      <c r="Q652" s="519"/>
      <c r="R652" s="519"/>
      <c r="S652" s="519"/>
      <c r="T652" s="519"/>
      <c r="U652" s="519"/>
      <c r="V652" s="519"/>
      <c r="W652" s="519"/>
      <c r="X652" s="519"/>
      <c r="Y652" s="519"/>
    </row>
    <row r="653" spans="1:25" ht="15.5" x14ac:dyDescent="0.35">
      <c r="A653" s="519"/>
      <c r="B653" s="522"/>
      <c r="C653" s="519"/>
      <c r="D653" s="519"/>
      <c r="E653" s="519"/>
      <c r="F653" s="520"/>
      <c r="G653" s="519"/>
      <c r="H653" s="519"/>
      <c r="I653" s="519"/>
      <c r="J653" s="519"/>
      <c r="K653" s="519"/>
      <c r="L653" s="519"/>
      <c r="M653" s="519"/>
      <c r="N653" s="519"/>
      <c r="O653" s="519"/>
      <c r="P653" s="519"/>
      <c r="Q653" s="519"/>
      <c r="R653" s="519"/>
      <c r="S653" s="519"/>
      <c r="T653" s="519"/>
      <c r="U653" s="519"/>
      <c r="V653" s="519"/>
      <c r="W653" s="519"/>
      <c r="X653" s="519"/>
      <c r="Y653" s="519"/>
    </row>
    <row r="654" spans="1:25" ht="15.5" x14ac:dyDescent="0.35">
      <c r="A654" s="519"/>
      <c r="B654" s="522"/>
      <c r="C654" s="519"/>
      <c r="D654" s="519"/>
      <c r="E654" s="519"/>
      <c r="F654" s="520"/>
      <c r="G654" s="519"/>
      <c r="H654" s="519"/>
      <c r="I654" s="519"/>
      <c r="J654" s="519"/>
      <c r="K654" s="519"/>
      <c r="L654" s="519"/>
      <c r="M654" s="519"/>
      <c r="N654" s="519"/>
      <c r="O654" s="519"/>
      <c r="P654" s="519"/>
      <c r="Q654" s="519"/>
      <c r="R654" s="519"/>
      <c r="S654" s="519"/>
      <c r="T654" s="519"/>
      <c r="U654" s="519"/>
      <c r="V654" s="519"/>
      <c r="W654" s="519"/>
      <c r="X654" s="519"/>
      <c r="Y654" s="519"/>
    </row>
    <row r="655" spans="1:25" ht="15.5" x14ac:dyDescent="0.35">
      <c r="A655" s="519"/>
      <c r="B655" s="522"/>
      <c r="C655" s="519"/>
      <c r="D655" s="519"/>
      <c r="E655" s="519"/>
      <c r="F655" s="520"/>
      <c r="G655" s="519"/>
      <c r="H655" s="519"/>
      <c r="I655" s="519"/>
      <c r="J655" s="519"/>
      <c r="K655" s="519"/>
      <c r="L655" s="519"/>
      <c r="M655" s="519"/>
      <c r="N655" s="519"/>
      <c r="O655" s="519"/>
      <c r="P655" s="519"/>
      <c r="Q655" s="519"/>
      <c r="R655" s="519"/>
      <c r="S655" s="519"/>
      <c r="T655" s="519"/>
      <c r="U655" s="519"/>
      <c r="V655" s="519"/>
      <c r="W655" s="519"/>
      <c r="X655" s="519"/>
      <c r="Y655" s="519"/>
    </row>
    <row r="656" spans="1:25" ht="15.5" x14ac:dyDescent="0.35">
      <c r="A656" s="519"/>
      <c r="B656" s="522"/>
      <c r="C656" s="519"/>
      <c r="D656" s="519"/>
      <c r="E656" s="519"/>
      <c r="F656" s="520"/>
      <c r="G656" s="519"/>
      <c r="H656" s="519"/>
      <c r="I656" s="519"/>
      <c r="J656" s="519"/>
      <c r="K656" s="519"/>
      <c r="L656" s="519"/>
      <c r="M656" s="519"/>
      <c r="N656" s="519"/>
      <c r="O656" s="519"/>
      <c r="P656" s="519"/>
      <c r="Q656" s="519"/>
      <c r="R656" s="519"/>
      <c r="S656" s="519"/>
      <c r="T656" s="519"/>
      <c r="U656" s="519"/>
      <c r="V656" s="519"/>
      <c r="W656" s="519"/>
      <c r="X656" s="519"/>
      <c r="Y656" s="519"/>
    </row>
    <row r="657" spans="1:25" ht="15.5" x14ac:dyDescent="0.35">
      <c r="A657" s="519"/>
      <c r="B657" s="522"/>
      <c r="C657" s="519"/>
      <c r="D657" s="519"/>
      <c r="E657" s="519"/>
      <c r="F657" s="520"/>
      <c r="G657" s="519"/>
      <c r="H657" s="519"/>
      <c r="I657" s="519"/>
      <c r="J657" s="519"/>
      <c r="K657" s="519"/>
      <c r="L657" s="519"/>
      <c r="M657" s="519"/>
      <c r="N657" s="519"/>
      <c r="O657" s="519"/>
      <c r="P657" s="519"/>
      <c r="Q657" s="519"/>
      <c r="R657" s="519"/>
      <c r="S657" s="519"/>
      <c r="T657" s="519"/>
      <c r="U657" s="519"/>
      <c r="V657" s="519"/>
      <c r="W657" s="519"/>
      <c r="X657" s="519"/>
      <c r="Y657" s="519"/>
    </row>
    <row r="658" spans="1:25" ht="15.5" x14ac:dyDescent="0.35">
      <c r="A658" s="519"/>
      <c r="B658" s="522"/>
      <c r="C658" s="519"/>
      <c r="D658" s="519"/>
      <c r="E658" s="519"/>
      <c r="F658" s="520"/>
      <c r="G658" s="519"/>
      <c r="H658" s="519"/>
      <c r="I658" s="519"/>
      <c r="J658" s="519"/>
      <c r="K658" s="519"/>
      <c r="L658" s="519"/>
      <c r="M658" s="519"/>
      <c r="N658" s="519"/>
      <c r="O658" s="519"/>
      <c r="P658" s="519"/>
      <c r="Q658" s="519"/>
      <c r="R658" s="519"/>
      <c r="S658" s="519"/>
      <c r="T658" s="519"/>
      <c r="U658" s="519"/>
      <c r="V658" s="519"/>
      <c r="W658" s="519"/>
      <c r="X658" s="519"/>
      <c r="Y658" s="519"/>
    </row>
    <row r="659" spans="1:25" ht="15.5" x14ac:dyDescent="0.35">
      <c r="A659" s="519"/>
      <c r="B659" s="522"/>
      <c r="C659" s="519"/>
      <c r="D659" s="519"/>
      <c r="E659" s="519"/>
      <c r="F659" s="520"/>
      <c r="G659" s="519"/>
      <c r="H659" s="519"/>
      <c r="I659" s="519"/>
      <c r="J659" s="519"/>
      <c r="K659" s="519"/>
      <c r="L659" s="519"/>
      <c r="M659" s="519"/>
      <c r="N659" s="519"/>
      <c r="O659" s="519"/>
      <c r="P659" s="519"/>
      <c r="Q659" s="519"/>
      <c r="R659" s="519"/>
      <c r="S659" s="519"/>
      <c r="T659" s="519"/>
      <c r="U659" s="519"/>
      <c r="V659" s="519"/>
      <c r="W659" s="519"/>
      <c r="X659" s="519"/>
      <c r="Y659" s="519"/>
    </row>
    <row r="660" spans="1:25" ht="15.5" x14ac:dyDescent="0.35">
      <c r="A660" s="519"/>
      <c r="B660" s="522"/>
      <c r="C660" s="519"/>
      <c r="D660" s="519"/>
      <c r="E660" s="519"/>
      <c r="F660" s="520"/>
      <c r="G660" s="519"/>
      <c r="H660" s="519"/>
      <c r="I660" s="519"/>
      <c r="J660" s="519"/>
      <c r="K660" s="519"/>
      <c r="L660" s="519"/>
      <c r="M660" s="519"/>
      <c r="N660" s="519"/>
      <c r="O660" s="519"/>
      <c r="P660" s="519"/>
      <c r="Q660" s="519"/>
      <c r="R660" s="519"/>
      <c r="S660" s="519"/>
      <c r="T660" s="519"/>
      <c r="U660" s="519"/>
      <c r="V660" s="519"/>
      <c r="W660" s="519"/>
      <c r="X660" s="519"/>
      <c r="Y660" s="519"/>
    </row>
    <row r="661" spans="1:25" ht="15.5" x14ac:dyDescent="0.35">
      <c r="A661" s="519"/>
      <c r="B661" s="522"/>
      <c r="C661" s="519"/>
      <c r="D661" s="519"/>
      <c r="E661" s="519"/>
      <c r="F661" s="520"/>
      <c r="G661" s="519"/>
      <c r="H661" s="519"/>
      <c r="I661" s="519"/>
      <c r="J661" s="519"/>
      <c r="K661" s="519"/>
      <c r="L661" s="519"/>
      <c r="M661" s="519"/>
      <c r="N661" s="519"/>
      <c r="O661" s="519"/>
      <c r="P661" s="519"/>
      <c r="Q661" s="519"/>
      <c r="R661" s="519"/>
      <c r="S661" s="519"/>
      <c r="T661" s="519"/>
      <c r="U661" s="519"/>
      <c r="V661" s="519"/>
      <c r="W661" s="519"/>
      <c r="X661" s="519"/>
      <c r="Y661" s="519"/>
    </row>
    <row r="662" spans="1:25" ht="15.5" x14ac:dyDescent="0.35">
      <c r="A662" s="519"/>
      <c r="B662" s="522"/>
      <c r="C662" s="519"/>
      <c r="D662" s="519"/>
      <c r="E662" s="519"/>
      <c r="F662" s="520"/>
      <c r="G662" s="519"/>
      <c r="H662" s="519"/>
      <c r="I662" s="519"/>
      <c r="J662" s="519"/>
      <c r="K662" s="519"/>
      <c r="L662" s="519"/>
      <c r="M662" s="519"/>
      <c r="N662" s="519"/>
      <c r="O662" s="519"/>
      <c r="P662" s="519"/>
      <c r="Q662" s="519"/>
      <c r="R662" s="519"/>
      <c r="S662" s="519"/>
      <c r="T662" s="519"/>
      <c r="U662" s="519"/>
      <c r="V662" s="519"/>
      <c r="W662" s="519"/>
      <c r="X662" s="519"/>
      <c r="Y662" s="519"/>
    </row>
    <row r="663" spans="1:25" ht="15.5" x14ac:dyDescent="0.35">
      <c r="A663" s="519"/>
      <c r="B663" s="522"/>
      <c r="C663" s="519"/>
      <c r="D663" s="519"/>
      <c r="E663" s="519"/>
      <c r="F663" s="520"/>
      <c r="G663" s="519"/>
      <c r="H663" s="519"/>
      <c r="I663" s="519"/>
      <c r="J663" s="519"/>
      <c r="K663" s="519"/>
      <c r="L663" s="519"/>
      <c r="M663" s="519"/>
      <c r="N663" s="519"/>
      <c r="O663" s="519"/>
      <c r="P663" s="519"/>
      <c r="Q663" s="519"/>
      <c r="R663" s="519"/>
      <c r="S663" s="519"/>
      <c r="T663" s="519"/>
      <c r="U663" s="519"/>
      <c r="V663" s="519"/>
      <c r="W663" s="519"/>
      <c r="X663" s="519"/>
      <c r="Y663" s="519"/>
    </row>
    <row r="664" spans="1:25" ht="15.5" x14ac:dyDescent="0.35">
      <c r="A664" s="519"/>
      <c r="B664" s="522"/>
      <c r="C664" s="519"/>
      <c r="D664" s="519"/>
      <c r="E664" s="519"/>
      <c r="F664" s="520"/>
      <c r="G664" s="519"/>
      <c r="H664" s="519"/>
      <c r="I664" s="519"/>
      <c r="J664" s="519"/>
      <c r="K664" s="519"/>
      <c r="L664" s="519"/>
      <c r="M664" s="519"/>
      <c r="N664" s="519"/>
      <c r="O664" s="519"/>
      <c r="P664" s="519"/>
      <c r="Q664" s="519"/>
      <c r="R664" s="519"/>
      <c r="S664" s="519"/>
      <c r="T664" s="519"/>
      <c r="U664" s="519"/>
      <c r="V664" s="519"/>
      <c r="W664" s="519"/>
      <c r="X664" s="519"/>
      <c r="Y664" s="519"/>
    </row>
    <row r="665" spans="1:25" ht="15.5" x14ac:dyDescent="0.35">
      <c r="A665" s="519"/>
      <c r="B665" s="522"/>
      <c r="C665" s="519"/>
      <c r="D665" s="519"/>
      <c r="E665" s="519"/>
      <c r="F665" s="520"/>
      <c r="G665" s="519"/>
      <c r="H665" s="519"/>
      <c r="I665" s="519"/>
      <c r="J665" s="519"/>
      <c r="K665" s="519"/>
      <c r="L665" s="519"/>
      <c r="M665" s="519"/>
      <c r="N665" s="519"/>
      <c r="O665" s="519"/>
      <c r="P665" s="519"/>
      <c r="Q665" s="519"/>
      <c r="R665" s="519"/>
      <c r="S665" s="519"/>
      <c r="T665" s="519"/>
      <c r="U665" s="519"/>
      <c r="V665" s="519"/>
      <c r="W665" s="519"/>
      <c r="X665" s="519"/>
      <c r="Y665" s="519"/>
    </row>
    <row r="666" spans="1:25" ht="15.5" x14ac:dyDescent="0.35">
      <c r="A666" s="519"/>
      <c r="B666" s="522"/>
      <c r="C666" s="519"/>
      <c r="D666" s="519"/>
      <c r="E666" s="519"/>
      <c r="F666" s="520"/>
      <c r="G666" s="519"/>
      <c r="H666" s="519"/>
      <c r="I666" s="519"/>
      <c r="J666" s="519"/>
      <c r="K666" s="519"/>
      <c r="L666" s="519"/>
      <c r="M666" s="519"/>
      <c r="N666" s="519"/>
      <c r="O666" s="519"/>
      <c r="P666" s="519"/>
      <c r="Q666" s="519"/>
      <c r="R666" s="519"/>
      <c r="S666" s="519"/>
      <c r="T666" s="519"/>
      <c r="U666" s="519"/>
      <c r="V666" s="519"/>
      <c r="W666" s="519"/>
      <c r="X666" s="519"/>
      <c r="Y666" s="519"/>
    </row>
    <row r="667" spans="1:25" ht="15.5" x14ac:dyDescent="0.35">
      <c r="A667" s="519"/>
      <c r="B667" s="522"/>
      <c r="C667" s="519"/>
      <c r="D667" s="519"/>
      <c r="E667" s="519"/>
      <c r="F667" s="520"/>
      <c r="G667" s="519"/>
      <c r="H667" s="519"/>
      <c r="I667" s="519"/>
      <c r="J667" s="519"/>
      <c r="K667" s="519"/>
      <c r="L667" s="519"/>
      <c r="M667" s="519"/>
      <c r="N667" s="519"/>
      <c r="O667" s="519"/>
      <c r="P667" s="519"/>
      <c r="Q667" s="519"/>
      <c r="R667" s="519"/>
      <c r="S667" s="519"/>
      <c r="T667" s="519"/>
      <c r="U667" s="519"/>
      <c r="V667" s="519"/>
      <c r="W667" s="519"/>
      <c r="X667" s="519"/>
      <c r="Y667" s="519"/>
    </row>
    <row r="668" spans="1:25" ht="15.5" x14ac:dyDescent="0.35">
      <c r="A668" s="519"/>
      <c r="B668" s="522"/>
      <c r="C668" s="519"/>
      <c r="D668" s="519"/>
      <c r="E668" s="519"/>
      <c r="F668" s="520"/>
      <c r="G668" s="519"/>
      <c r="H668" s="519"/>
      <c r="I668" s="519"/>
      <c r="J668" s="519"/>
      <c r="K668" s="519"/>
      <c r="L668" s="519"/>
      <c r="M668" s="519"/>
      <c r="N668" s="519"/>
      <c r="O668" s="519"/>
      <c r="P668" s="519"/>
      <c r="Q668" s="519"/>
      <c r="R668" s="519"/>
      <c r="S668" s="519"/>
      <c r="T668" s="519"/>
      <c r="U668" s="519"/>
      <c r="V668" s="519"/>
      <c r="W668" s="519"/>
      <c r="X668" s="519"/>
      <c r="Y668" s="519"/>
    </row>
    <row r="669" spans="1:25" ht="15.5" x14ac:dyDescent="0.35">
      <c r="A669" s="519"/>
      <c r="B669" s="522"/>
      <c r="C669" s="519"/>
      <c r="D669" s="519"/>
      <c r="E669" s="519"/>
      <c r="F669" s="520"/>
      <c r="G669" s="519"/>
      <c r="H669" s="519"/>
      <c r="I669" s="519"/>
      <c r="J669" s="519"/>
      <c r="K669" s="519"/>
      <c r="L669" s="519"/>
      <c r="M669" s="519"/>
      <c r="N669" s="519"/>
      <c r="O669" s="519"/>
      <c r="P669" s="519"/>
      <c r="Q669" s="519"/>
      <c r="R669" s="519"/>
      <c r="S669" s="519"/>
      <c r="T669" s="519"/>
      <c r="U669" s="519"/>
      <c r="V669" s="519"/>
      <c r="W669" s="519"/>
      <c r="X669" s="519"/>
      <c r="Y669" s="519"/>
    </row>
    <row r="670" spans="1:25" ht="15.5" x14ac:dyDescent="0.35">
      <c r="A670" s="519"/>
      <c r="B670" s="522"/>
      <c r="C670" s="519"/>
      <c r="D670" s="519"/>
      <c r="E670" s="519"/>
      <c r="F670" s="520"/>
      <c r="G670" s="519"/>
      <c r="H670" s="519"/>
      <c r="I670" s="519"/>
      <c r="J670" s="519"/>
      <c r="K670" s="519"/>
      <c r="L670" s="519"/>
      <c r="M670" s="519"/>
      <c r="N670" s="519"/>
      <c r="O670" s="519"/>
      <c r="P670" s="519"/>
      <c r="Q670" s="519"/>
      <c r="R670" s="519"/>
      <c r="S670" s="519"/>
      <c r="T670" s="519"/>
      <c r="U670" s="519"/>
      <c r="V670" s="519"/>
      <c r="W670" s="519"/>
      <c r="X670" s="519"/>
      <c r="Y670" s="519"/>
    </row>
    <row r="671" spans="1:25" ht="15.5" x14ac:dyDescent="0.35">
      <c r="A671" s="519"/>
      <c r="B671" s="522"/>
      <c r="C671" s="519"/>
      <c r="D671" s="519"/>
      <c r="E671" s="519"/>
      <c r="F671" s="520"/>
      <c r="G671" s="519"/>
      <c r="H671" s="519"/>
      <c r="I671" s="519"/>
      <c r="J671" s="519"/>
      <c r="K671" s="519"/>
      <c r="L671" s="519"/>
      <c r="M671" s="519"/>
      <c r="N671" s="519"/>
      <c r="O671" s="519"/>
      <c r="P671" s="519"/>
      <c r="Q671" s="519"/>
      <c r="R671" s="519"/>
      <c r="S671" s="519"/>
      <c r="T671" s="519"/>
      <c r="U671" s="519"/>
      <c r="V671" s="519"/>
      <c r="W671" s="519"/>
      <c r="X671" s="519"/>
      <c r="Y671" s="519"/>
    </row>
    <row r="672" spans="1:25" ht="15.5" x14ac:dyDescent="0.35">
      <c r="A672" s="519"/>
      <c r="B672" s="522"/>
      <c r="C672" s="519"/>
      <c r="D672" s="519"/>
      <c r="E672" s="519"/>
      <c r="F672" s="520"/>
      <c r="G672" s="519"/>
      <c r="H672" s="519"/>
      <c r="I672" s="519"/>
      <c r="J672" s="519"/>
      <c r="K672" s="519"/>
      <c r="L672" s="519"/>
      <c r="M672" s="519"/>
      <c r="N672" s="519"/>
      <c r="O672" s="519"/>
      <c r="P672" s="519"/>
      <c r="Q672" s="519"/>
      <c r="R672" s="519"/>
      <c r="S672" s="519"/>
      <c r="T672" s="519"/>
      <c r="U672" s="519"/>
      <c r="V672" s="519"/>
      <c r="W672" s="519"/>
      <c r="X672" s="519"/>
      <c r="Y672" s="519"/>
    </row>
    <row r="673" spans="1:25" ht="15.5" x14ac:dyDescent="0.35">
      <c r="A673" s="519"/>
      <c r="B673" s="522"/>
      <c r="C673" s="519"/>
      <c r="D673" s="519"/>
      <c r="E673" s="519"/>
      <c r="F673" s="520"/>
      <c r="G673" s="519"/>
      <c r="H673" s="519"/>
      <c r="I673" s="519"/>
      <c r="J673" s="519"/>
      <c r="K673" s="519"/>
      <c r="L673" s="519"/>
      <c r="M673" s="519"/>
      <c r="N673" s="519"/>
      <c r="O673" s="519"/>
      <c r="P673" s="519"/>
      <c r="Q673" s="519"/>
      <c r="R673" s="519"/>
      <c r="S673" s="519"/>
      <c r="T673" s="519"/>
      <c r="U673" s="519"/>
      <c r="V673" s="519"/>
      <c r="W673" s="519"/>
      <c r="X673" s="519"/>
      <c r="Y673" s="519"/>
    </row>
    <row r="674" spans="1:25" ht="15.5" x14ac:dyDescent="0.35">
      <c r="A674" s="519"/>
      <c r="B674" s="522"/>
      <c r="C674" s="519"/>
      <c r="D674" s="519"/>
      <c r="E674" s="519"/>
      <c r="F674" s="520"/>
      <c r="G674" s="519"/>
      <c r="H674" s="519"/>
      <c r="I674" s="519"/>
      <c r="J674" s="519"/>
      <c r="K674" s="519"/>
      <c r="L674" s="519"/>
      <c r="M674" s="519"/>
      <c r="N674" s="519"/>
      <c r="O674" s="519"/>
      <c r="P674" s="519"/>
      <c r="Q674" s="519"/>
      <c r="R674" s="519"/>
      <c r="S674" s="519"/>
      <c r="T674" s="519"/>
      <c r="U674" s="519"/>
      <c r="V674" s="519"/>
      <c r="W674" s="519"/>
      <c r="X674" s="519"/>
      <c r="Y674" s="519"/>
    </row>
    <row r="675" spans="1:25" ht="15.5" x14ac:dyDescent="0.35">
      <c r="A675" s="519"/>
      <c r="B675" s="522"/>
      <c r="C675" s="519"/>
      <c r="D675" s="519"/>
      <c r="E675" s="519"/>
      <c r="F675" s="520"/>
      <c r="G675" s="519"/>
      <c r="H675" s="519"/>
      <c r="I675" s="519"/>
      <c r="J675" s="519"/>
      <c r="K675" s="519"/>
      <c r="L675" s="519"/>
      <c r="M675" s="519"/>
      <c r="N675" s="519"/>
      <c r="O675" s="519"/>
      <c r="P675" s="519"/>
      <c r="Q675" s="519"/>
      <c r="R675" s="519"/>
      <c r="S675" s="519"/>
      <c r="T675" s="519"/>
      <c r="U675" s="519"/>
      <c r="V675" s="519"/>
      <c r="W675" s="519"/>
      <c r="X675" s="519"/>
      <c r="Y675" s="519"/>
    </row>
    <row r="676" spans="1:25" ht="15.5" x14ac:dyDescent="0.35">
      <c r="A676" s="519"/>
      <c r="B676" s="522"/>
      <c r="C676" s="519"/>
      <c r="D676" s="519"/>
      <c r="E676" s="519"/>
      <c r="F676" s="520"/>
      <c r="G676" s="519"/>
      <c r="H676" s="519"/>
      <c r="I676" s="519"/>
      <c r="J676" s="519"/>
      <c r="K676" s="519"/>
      <c r="L676" s="519"/>
      <c r="M676" s="519"/>
      <c r="N676" s="519"/>
      <c r="O676" s="519"/>
      <c r="P676" s="519"/>
      <c r="Q676" s="519"/>
      <c r="R676" s="519"/>
      <c r="S676" s="519"/>
      <c r="T676" s="519"/>
      <c r="U676" s="519"/>
      <c r="V676" s="519"/>
      <c r="W676" s="519"/>
      <c r="X676" s="519"/>
      <c r="Y676" s="519"/>
    </row>
    <row r="677" spans="1:25" ht="15.5" x14ac:dyDescent="0.35">
      <c r="A677" s="519"/>
      <c r="B677" s="522"/>
      <c r="C677" s="519"/>
      <c r="D677" s="519"/>
      <c r="E677" s="519"/>
      <c r="F677" s="520"/>
      <c r="G677" s="519"/>
      <c r="H677" s="519"/>
      <c r="I677" s="519"/>
      <c r="J677" s="519"/>
      <c r="K677" s="519"/>
      <c r="L677" s="519"/>
      <c r="M677" s="519"/>
      <c r="N677" s="519"/>
      <c r="O677" s="519"/>
      <c r="P677" s="519"/>
      <c r="Q677" s="519"/>
      <c r="R677" s="519"/>
      <c r="S677" s="519"/>
      <c r="T677" s="519"/>
      <c r="U677" s="519"/>
      <c r="V677" s="519"/>
      <c r="W677" s="519"/>
      <c r="X677" s="519"/>
      <c r="Y677" s="519"/>
    </row>
    <row r="678" spans="1:25" ht="15.5" x14ac:dyDescent="0.35">
      <c r="A678" s="519"/>
      <c r="B678" s="522"/>
      <c r="C678" s="519"/>
      <c r="D678" s="519"/>
      <c r="E678" s="519"/>
      <c r="F678" s="520"/>
      <c r="G678" s="519"/>
      <c r="H678" s="519"/>
      <c r="I678" s="519"/>
      <c r="J678" s="519"/>
      <c r="K678" s="519"/>
      <c r="L678" s="519"/>
      <c r="M678" s="519"/>
      <c r="N678" s="519"/>
      <c r="O678" s="519"/>
      <c r="P678" s="519"/>
      <c r="Q678" s="519"/>
      <c r="R678" s="519"/>
      <c r="S678" s="519"/>
      <c r="T678" s="519"/>
      <c r="U678" s="519"/>
      <c r="V678" s="519"/>
      <c r="W678" s="519"/>
      <c r="X678" s="519"/>
      <c r="Y678" s="519"/>
    </row>
    <row r="679" spans="1:25" ht="15.5" x14ac:dyDescent="0.35">
      <c r="A679" s="519"/>
      <c r="B679" s="522"/>
      <c r="C679" s="519"/>
      <c r="D679" s="519"/>
      <c r="E679" s="519"/>
      <c r="F679" s="520"/>
      <c r="G679" s="519"/>
      <c r="H679" s="519"/>
      <c r="I679" s="519"/>
      <c r="J679" s="519"/>
      <c r="K679" s="519"/>
      <c r="L679" s="519"/>
      <c r="M679" s="519"/>
      <c r="N679" s="519"/>
      <c r="O679" s="519"/>
      <c r="P679" s="519"/>
      <c r="Q679" s="519"/>
      <c r="R679" s="519"/>
      <c r="S679" s="519"/>
      <c r="T679" s="519"/>
      <c r="U679" s="519"/>
      <c r="V679" s="519"/>
      <c r="W679" s="519"/>
      <c r="X679" s="519"/>
      <c r="Y679" s="519"/>
    </row>
    <row r="680" spans="1:25" ht="15.5" x14ac:dyDescent="0.35">
      <c r="A680" s="519"/>
      <c r="B680" s="522"/>
      <c r="C680" s="519"/>
      <c r="D680" s="519"/>
      <c r="E680" s="519"/>
      <c r="F680" s="520"/>
      <c r="G680" s="519"/>
      <c r="H680" s="519"/>
      <c r="I680" s="519"/>
      <c r="J680" s="519"/>
      <c r="K680" s="519"/>
      <c r="L680" s="519"/>
      <c r="M680" s="519"/>
      <c r="N680" s="519"/>
      <c r="O680" s="519"/>
      <c r="P680" s="519"/>
      <c r="Q680" s="519"/>
      <c r="R680" s="519"/>
      <c r="S680" s="519"/>
      <c r="T680" s="519"/>
      <c r="U680" s="519"/>
      <c r="V680" s="519"/>
      <c r="W680" s="519"/>
      <c r="X680" s="519"/>
      <c r="Y680" s="519"/>
    </row>
    <row r="681" spans="1:25" ht="15.5" x14ac:dyDescent="0.35">
      <c r="A681" s="519"/>
      <c r="B681" s="522"/>
      <c r="C681" s="519"/>
      <c r="D681" s="519"/>
      <c r="E681" s="519"/>
      <c r="F681" s="520"/>
      <c r="G681" s="519"/>
      <c r="H681" s="519"/>
      <c r="I681" s="519"/>
      <c r="J681" s="519"/>
      <c r="K681" s="519"/>
      <c r="L681" s="519"/>
      <c r="M681" s="519"/>
      <c r="N681" s="519"/>
      <c r="O681" s="519"/>
      <c r="P681" s="519"/>
      <c r="Q681" s="519"/>
      <c r="R681" s="519"/>
      <c r="S681" s="519"/>
      <c r="T681" s="519"/>
      <c r="U681" s="519"/>
      <c r="V681" s="519"/>
      <c r="W681" s="519"/>
      <c r="X681" s="519"/>
      <c r="Y681" s="519"/>
    </row>
    <row r="682" spans="1:25" ht="15.5" x14ac:dyDescent="0.35">
      <c r="A682" s="519"/>
      <c r="B682" s="522"/>
      <c r="C682" s="519"/>
      <c r="D682" s="519"/>
      <c r="E682" s="519"/>
      <c r="F682" s="520"/>
      <c r="G682" s="519"/>
      <c r="H682" s="519"/>
      <c r="I682" s="519"/>
      <c r="J682" s="519"/>
      <c r="K682" s="519"/>
      <c r="L682" s="519"/>
      <c r="M682" s="519"/>
      <c r="N682" s="519"/>
      <c r="O682" s="519"/>
      <c r="P682" s="519"/>
      <c r="Q682" s="519"/>
      <c r="R682" s="519"/>
      <c r="S682" s="519"/>
      <c r="T682" s="519"/>
      <c r="U682" s="519"/>
      <c r="V682" s="519"/>
      <c r="W682" s="519"/>
      <c r="X682" s="519"/>
      <c r="Y682" s="519"/>
    </row>
    <row r="683" spans="1:25" ht="15.5" x14ac:dyDescent="0.35">
      <c r="A683" s="519"/>
      <c r="B683" s="522"/>
      <c r="C683" s="519"/>
      <c r="D683" s="519"/>
      <c r="E683" s="519"/>
      <c r="F683" s="520"/>
      <c r="G683" s="519"/>
      <c r="H683" s="519"/>
      <c r="I683" s="519"/>
      <c r="J683" s="519"/>
      <c r="K683" s="519"/>
      <c r="L683" s="519"/>
      <c r="M683" s="519"/>
      <c r="N683" s="519"/>
      <c r="O683" s="519"/>
      <c r="P683" s="519"/>
      <c r="Q683" s="519"/>
      <c r="R683" s="519"/>
      <c r="S683" s="519"/>
      <c r="T683" s="519"/>
      <c r="U683" s="519"/>
      <c r="V683" s="519"/>
      <c r="W683" s="519"/>
      <c r="X683" s="519"/>
      <c r="Y683" s="519"/>
    </row>
    <row r="684" spans="1:25" ht="15.5" x14ac:dyDescent="0.35">
      <c r="A684" s="519"/>
      <c r="B684" s="522"/>
      <c r="C684" s="519"/>
      <c r="D684" s="519"/>
      <c r="E684" s="519"/>
      <c r="F684" s="520"/>
      <c r="G684" s="519"/>
      <c r="H684" s="519"/>
      <c r="I684" s="519"/>
      <c r="J684" s="519"/>
      <c r="K684" s="519"/>
      <c r="L684" s="519"/>
      <c r="M684" s="519"/>
      <c r="N684" s="519"/>
      <c r="O684" s="519"/>
      <c r="P684" s="519"/>
      <c r="Q684" s="519"/>
      <c r="R684" s="519"/>
      <c r="S684" s="519"/>
      <c r="T684" s="519"/>
      <c r="U684" s="519"/>
      <c r="V684" s="519"/>
      <c r="W684" s="519"/>
      <c r="X684" s="519"/>
      <c r="Y684" s="519"/>
    </row>
    <row r="685" spans="1:25" ht="15.5" x14ac:dyDescent="0.35">
      <c r="A685" s="519"/>
      <c r="B685" s="522"/>
      <c r="C685" s="519"/>
      <c r="D685" s="519"/>
      <c r="E685" s="519"/>
      <c r="F685" s="520"/>
      <c r="G685" s="519"/>
      <c r="H685" s="519"/>
      <c r="I685" s="519"/>
      <c r="J685" s="519"/>
      <c r="K685" s="519"/>
      <c r="L685" s="519"/>
      <c r="M685" s="519"/>
      <c r="N685" s="519"/>
      <c r="O685" s="519"/>
      <c r="P685" s="519"/>
      <c r="Q685" s="519"/>
      <c r="R685" s="519"/>
      <c r="S685" s="519"/>
      <c r="T685" s="519"/>
      <c r="U685" s="519"/>
      <c r="V685" s="519"/>
      <c r="W685" s="519"/>
      <c r="X685" s="519"/>
      <c r="Y685" s="519"/>
    </row>
    <row r="686" spans="1:25" ht="15.5" x14ac:dyDescent="0.35">
      <c r="A686" s="519"/>
      <c r="B686" s="522"/>
      <c r="C686" s="519"/>
      <c r="D686" s="519"/>
      <c r="E686" s="519"/>
      <c r="F686" s="520"/>
      <c r="G686" s="519"/>
      <c r="H686" s="519"/>
      <c r="I686" s="519"/>
      <c r="J686" s="519"/>
      <c r="K686" s="519"/>
      <c r="L686" s="519"/>
      <c r="M686" s="519"/>
      <c r="N686" s="519"/>
      <c r="O686" s="519"/>
      <c r="P686" s="519"/>
      <c r="Q686" s="519"/>
      <c r="R686" s="519"/>
      <c r="S686" s="519"/>
      <c r="T686" s="519"/>
      <c r="U686" s="519"/>
      <c r="V686" s="519"/>
      <c r="W686" s="519"/>
      <c r="X686" s="519"/>
      <c r="Y686" s="519"/>
    </row>
    <row r="687" spans="1:25" ht="15.5" x14ac:dyDescent="0.35">
      <c r="A687" s="519"/>
      <c r="B687" s="522"/>
      <c r="C687" s="519"/>
      <c r="D687" s="519"/>
      <c r="E687" s="519"/>
      <c r="F687" s="520"/>
      <c r="G687" s="519"/>
      <c r="H687" s="519"/>
      <c r="I687" s="519"/>
      <c r="J687" s="519"/>
      <c r="K687" s="519"/>
      <c r="L687" s="519"/>
      <c r="M687" s="519"/>
      <c r="N687" s="519"/>
      <c r="O687" s="519"/>
      <c r="P687" s="519"/>
      <c r="Q687" s="519"/>
      <c r="R687" s="519"/>
      <c r="S687" s="519"/>
      <c r="T687" s="519"/>
      <c r="U687" s="519"/>
      <c r="V687" s="519"/>
      <c r="W687" s="519"/>
      <c r="X687" s="519"/>
      <c r="Y687" s="519"/>
    </row>
    <row r="688" spans="1:25" ht="15.5" x14ac:dyDescent="0.35">
      <c r="A688" s="519"/>
      <c r="B688" s="522"/>
      <c r="C688" s="519"/>
      <c r="D688" s="519"/>
      <c r="E688" s="519"/>
      <c r="F688" s="520"/>
      <c r="G688" s="519"/>
      <c r="H688" s="519"/>
      <c r="I688" s="519"/>
      <c r="J688" s="519"/>
      <c r="K688" s="519"/>
      <c r="L688" s="519"/>
      <c r="M688" s="519"/>
      <c r="N688" s="519"/>
      <c r="O688" s="519"/>
      <c r="P688" s="519"/>
      <c r="Q688" s="519"/>
      <c r="R688" s="519"/>
      <c r="S688" s="519"/>
      <c r="T688" s="519"/>
      <c r="U688" s="519"/>
      <c r="V688" s="519"/>
      <c r="W688" s="519"/>
      <c r="X688" s="519"/>
      <c r="Y688" s="519"/>
    </row>
    <row r="689" spans="1:25" ht="15.5" x14ac:dyDescent="0.35">
      <c r="A689" s="519"/>
      <c r="B689" s="522"/>
      <c r="C689" s="519"/>
      <c r="D689" s="519"/>
      <c r="E689" s="519"/>
      <c r="F689" s="520"/>
      <c r="G689" s="519"/>
      <c r="H689" s="519"/>
      <c r="I689" s="519"/>
      <c r="J689" s="519"/>
      <c r="K689" s="519"/>
      <c r="L689" s="519"/>
      <c r="M689" s="519"/>
      <c r="N689" s="519"/>
      <c r="O689" s="519"/>
      <c r="P689" s="519"/>
      <c r="Q689" s="519"/>
      <c r="R689" s="519"/>
      <c r="S689" s="519"/>
      <c r="T689" s="519"/>
      <c r="U689" s="519"/>
      <c r="V689" s="519"/>
      <c r="W689" s="519"/>
      <c r="X689" s="519"/>
      <c r="Y689" s="519"/>
    </row>
    <row r="690" spans="1:25" ht="15.5" x14ac:dyDescent="0.35">
      <c r="A690" s="519"/>
      <c r="B690" s="522"/>
      <c r="C690" s="519"/>
      <c r="D690" s="519"/>
      <c r="E690" s="519"/>
      <c r="F690" s="520"/>
      <c r="G690" s="519"/>
      <c r="H690" s="519"/>
      <c r="I690" s="519"/>
      <c r="J690" s="519"/>
      <c r="K690" s="519"/>
      <c r="L690" s="519"/>
      <c r="M690" s="519"/>
      <c r="N690" s="519"/>
      <c r="O690" s="519"/>
      <c r="P690" s="519"/>
      <c r="Q690" s="519"/>
      <c r="R690" s="519"/>
      <c r="S690" s="519"/>
      <c r="T690" s="519"/>
      <c r="U690" s="519"/>
      <c r="V690" s="519"/>
      <c r="W690" s="519"/>
      <c r="X690" s="519"/>
      <c r="Y690" s="519"/>
    </row>
    <row r="691" spans="1:25" ht="15.5" x14ac:dyDescent="0.35">
      <c r="A691" s="519"/>
      <c r="B691" s="522"/>
      <c r="C691" s="519"/>
      <c r="D691" s="519"/>
      <c r="E691" s="519"/>
      <c r="F691" s="520"/>
      <c r="G691" s="519"/>
      <c r="H691" s="519"/>
      <c r="I691" s="519"/>
      <c r="J691" s="519"/>
      <c r="K691" s="519"/>
      <c r="L691" s="519"/>
      <c r="M691" s="519"/>
      <c r="N691" s="519"/>
      <c r="O691" s="519"/>
      <c r="P691" s="519"/>
      <c r="Q691" s="519"/>
      <c r="R691" s="519"/>
      <c r="S691" s="519"/>
      <c r="T691" s="519"/>
      <c r="U691" s="519"/>
      <c r="V691" s="519"/>
      <c r="W691" s="519"/>
      <c r="X691" s="519"/>
      <c r="Y691" s="519"/>
    </row>
    <row r="692" spans="1:25" ht="15.5" x14ac:dyDescent="0.35">
      <c r="A692" s="519"/>
      <c r="B692" s="522"/>
      <c r="C692" s="519"/>
      <c r="D692" s="519"/>
      <c r="E692" s="519"/>
      <c r="F692" s="520"/>
      <c r="G692" s="519"/>
      <c r="H692" s="519"/>
      <c r="I692" s="519"/>
      <c r="J692" s="519"/>
      <c r="K692" s="519"/>
      <c r="L692" s="519"/>
      <c r="M692" s="519"/>
      <c r="N692" s="519"/>
      <c r="O692" s="519"/>
      <c r="P692" s="519"/>
      <c r="Q692" s="519"/>
      <c r="R692" s="519"/>
      <c r="S692" s="519"/>
      <c r="T692" s="519"/>
      <c r="U692" s="519"/>
      <c r="V692" s="519"/>
      <c r="W692" s="519"/>
      <c r="X692" s="519"/>
      <c r="Y692" s="519"/>
    </row>
    <row r="693" spans="1:25" ht="15.5" x14ac:dyDescent="0.35">
      <c r="A693" s="519"/>
      <c r="B693" s="522"/>
      <c r="C693" s="519"/>
      <c r="D693" s="519"/>
      <c r="E693" s="519"/>
      <c r="F693" s="520"/>
      <c r="G693" s="519"/>
      <c r="H693" s="519"/>
      <c r="I693" s="519"/>
      <c r="J693" s="519"/>
      <c r="K693" s="519"/>
      <c r="L693" s="519"/>
      <c r="M693" s="519"/>
      <c r="N693" s="519"/>
      <c r="O693" s="519"/>
      <c r="P693" s="519"/>
      <c r="Q693" s="519"/>
      <c r="R693" s="519"/>
      <c r="S693" s="519"/>
      <c r="T693" s="519"/>
      <c r="U693" s="519"/>
      <c r="V693" s="519"/>
      <c r="W693" s="519"/>
      <c r="X693" s="519"/>
      <c r="Y693" s="519"/>
    </row>
    <row r="694" spans="1:25" ht="15.5" x14ac:dyDescent="0.35">
      <c r="A694" s="519"/>
      <c r="B694" s="522"/>
      <c r="C694" s="519"/>
      <c r="D694" s="519"/>
      <c r="E694" s="519"/>
      <c r="F694" s="520"/>
      <c r="G694" s="519"/>
      <c r="H694" s="519"/>
      <c r="I694" s="519"/>
      <c r="J694" s="519"/>
      <c r="K694" s="519"/>
      <c r="L694" s="519"/>
      <c r="M694" s="519"/>
      <c r="N694" s="519"/>
      <c r="O694" s="519"/>
      <c r="P694" s="519"/>
      <c r="Q694" s="519"/>
      <c r="R694" s="519"/>
      <c r="S694" s="519"/>
      <c r="T694" s="519"/>
      <c r="U694" s="519"/>
      <c r="V694" s="519"/>
      <c r="W694" s="519"/>
      <c r="X694" s="519"/>
      <c r="Y694" s="519"/>
    </row>
    <row r="695" spans="1:25" ht="15.5" x14ac:dyDescent="0.35">
      <c r="A695" s="519"/>
      <c r="B695" s="522"/>
      <c r="C695" s="519"/>
      <c r="D695" s="519"/>
      <c r="E695" s="519"/>
      <c r="F695" s="520"/>
      <c r="G695" s="519"/>
      <c r="H695" s="519"/>
      <c r="I695" s="519"/>
      <c r="J695" s="519"/>
      <c r="K695" s="519"/>
      <c r="L695" s="519"/>
      <c r="M695" s="519"/>
      <c r="N695" s="519"/>
      <c r="O695" s="519"/>
      <c r="P695" s="519"/>
      <c r="Q695" s="519"/>
      <c r="R695" s="519"/>
      <c r="S695" s="519"/>
      <c r="T695" s="519"/>
      <c r="U695" s="519"/>
      <c r="V695" s="519"/>
      <c r="W695" s="519"/>
      <c r="X695" s="519"/>
      <c r="Y695" s="519"/>
    </row>
    <row r="696" spans="1:25" ht="15.5" x14ac:dyDescent="0.35">
      <c r="A696" s="519"/>
      <c r="B696" s="522"/>
      <c r="C696" s="519"/>
      <c r="D696" s="519"/>
      <c r="E696" s="519"/>
      <c r="F696" s="520"/>
      <c r="G696" s="519"/>
      <c r="H696" s="519"/>
      <c r="I696" s="519"/>
      <c r="J696" s="519"/>
      <c r="K696" s="519"/>
      <c r="L696" s="519"/>
      <c r="M696" s="519"/>
      <c r="N696" s="519"/>
      <c r="O696" s="519"/>
      <c r="P696" s="519"/>
      <c r="Q696" s="519"/>
      <c r="R696" s="519"/>
      <c r="S696" s="519"/>
      <c r="T696" s="519"/>
      <c r="U696" s="519"/>
      <c r="V696" s="519"/>
      <c r="W696" s="519"/>
      <c r="X696" s="519"/>
      <c r="Y696" s="519"/>
    </row>
    <row r="697" spans="1:25" ht="15.5" x14ac:dyDescent="0.35">
      <c r="A697" s="519"/>
      <c r="B697" s="522"/>
      <c r="C697" s="519"/>
      <c r="D697" s="519"/>
      <c r="E697" s="519"/>
      <c r="F697" s="520"/>
      <c r="G697" s="519"/>
      <c r="H697" s="519"/>
      <c r="I697" s="519"/>
      <c r="J697" s="519"/>
      <c r="K697" s="519"/>
      <c r="L697" s="519"/>
      <c r="M697" s="519"/>
      <c r="N697" s="519"/>
      <c r="O697" s="519"/>
      <c r="P697" s="519"/>
      <c r="Q697" s="519"/>
      <c r="R697" s="519"/>
      <c r="S697" s="519"/>
      <c r="T697" s="519"/>
      <c r="U697" s="519"/>
      <c r="V697" s="519"/>
      <c r="W697" s="519"/>
      <c r="X697" s="519"/>
      <c r="Y697" s="519"/>
    </row>
    <row r="698" spans="1:25" ht="15.5" x14ac:dyDescent="0.35">
      <c r="A698" s="519"/>
      <c r="B698" s="522"/>
      <c r="C698" s="519"/>
      <c r="D698" s="519"/>
      <c r="E698" s="519"/>
      <c r="F698" s="520"/>
      <c r="G698" s="519"/>
      <c r="H698" s="519"/>
      <c r="I698" s="519"/>
      <c r="J698" s="519"/>
      <c r="K698" s="519"/>
      <c r="L698" s="519"/>
      <c r="M698" s="519"/>
      <c r="N698" s="519"/>
      <c r="O698" s="519"/>
      <c r="P698" s="519"/>
      <c r="Q698" s="519"/>
      <c r="R698" s="519"/>
      <c r="S698" s="519"/>
      <c r="T698" s="519"/>
      <c r="U698" s="519"/>
      <c r="V698" s="519"/>
      <c r="W698" s="519"/>
      <c r="X698" s="519"/>
      <c r="Y698" s="519"/>
    </row>
    <row r="699" spans="1:25" ht="15.5" x14ac:dyDescent="0.35">
      <c r="A699" s="519"/>
      <c r="B699" s="522"/>
      <c r="C699" s="519"/>
      <c r="D699" s="519"/>
      <c r="E699" s="519"/>
      <c r="F699" s="520"/>
      <c r="G699" s="519"/>
      <c r="H699" s="519"/>
      <c r="I699" s="519"/>
      <c r="J699" s="519"/>
      <c r="K699" s="519"/>
      <c r="L699" s="519"/>
      <c r="M699" s="519"/>
      <c r="N699" s="519"/>
      <c r="O699" s="519"/>
      <c r="P699" s="519"/>
      <c r="Q699" s="519"/>
      <c r="R699" s="519"/>
      <c r="S699" s="519"/>
      <c r="T699" s="519"/>
      <c r="U699" s="519"/>
      <c r="V699" s="519"/>
      <c r="W699" s="519"/>
      <c r="X699" s="519"/>
      <c r="Y699" s="519"/>
    </row>
    <row r="700" spans="1:25" ht="15.5" x14ac:dyDescent="0.35">
      <c r="A700" s="519"/>
      <c r="B700" s="522"/>
      <c r="C700" s="519"/>
      <c r="D700" s="519"/>
      <c r="E700" s="519"/>
      <c r="F700" s="520"/>
      <c r="G700" s="519"/>
      <c r="H700" s="519"/>
      <c r="I700" s="519"/>
      <c r="J700" s="519"/>
      <c r="K700" s="519"/>
      <c r="L700" s="519"/>
      <c r="M700" s="519"/>
      <c r="N700" s="519"/>
      <c r="O700" s="519"/>
      <c r="P700" s="519"/>
      <c r="Q700" s="519"/>
      <c r="R700" s="519"/>
      <c r="S700" s="519"/>
      <c r="T700" s="519"/>
      <c r="U700" s="519"/>
      <c r="V700" s="519"/>
      <c r="W700" s="519"/>
      <c r="X700" s="519"/>
      <c r="Y700" s="519"/>
    </row>
    <row r="701" spans="1:25" ht="15.5" x14ac:dyDescent="0.35">
      <c r="A701" s="519"/>
      <c r="B701" s="522"/>
      <c r="C701" s="519"/>
      <c r="D701" s="519"/>
      <c r="E701" s="519"/>
      <c r="F701" s="520"/>
      <c r="G701" s="519"/>
      <c r="H701" s="519"/>
      <c r="I701" s="519"/>
      <c r="J701" s="519"/>
      <c r="K701" s="519"/>
      <c r="L701" s="519"/>
      <c r="M701" s="519"/>
      <c r="N701" s="519"/>
      <c r="O701" s="519"/>
      <c r="P701" s="519"/>
      <c r="Q701" s="519"/>
      <c r="R701" s="519"/>
      <c r="S701" s="519"/>
      <c r="T701" s="519"/>
      <c r="U701" s="519"/>
      <c r="V701" s="519"/>
      <c r="W701" s="519"/>
      <c r="X701" s="519"/>
      <c r="Y701" s="519"/>
    </row>
    <row r="702" spans="1:25" ht="15.5" x14ac:dyDescent="0.35">
      <c r="A702" s="519"/>
      <c r="B702" s="522"/>
      <c r="C702" s="519"/>
      <c r="D702" s="519"/>
      <c r="E702" s="519"/>
      <c r="F702" s="520"/>
      <c r="G702" s="519"/>
      <c r="H702" s="519"/>
      <c r="I702" s="519"/>
      <c r="J702" s="519"/>
      <c r="K702" s="519"/>
      <c r="L702" s="519"/>
      <c r="M702" s="519"/>
      <c r="N702" s="519"/>
      <c r="O702" s="519"/>
      <c r="P702" s="519"/>
      <c r="Q702" s="519"/>
      <c r="R702" s="519"/>
      <c r="S702" s="519"/>
      <c r="T702" s="519"/>
      <c r="U702" s="519"/>
      <c r="V702" s="519"/>
      <c r="W702" s="519"/>
      <c r="X702" s="519"/>
      <c r="Y702" s="519"/>
    </row>
    <row r="703" spans="1:25" ht="15.5" x14ac:dyDescent="0.35">
      <c r="A703" s="519"/>
      <c r="B703" s="522"/>
      <c r="C703" s="519"/>
      <c r="D703" s="519"/>
      <c r="E703" s="519"/>
      <c r="F703" s="520"/>
      <c r="G703" s="519"/>
      <c r="H703" s="519"/>
      <c r="I703" s="519"/>
      <c r="J703" s="519"/>
      <c r="K703" s="519"/>
      <c r="L703" s="519"/>
      <c r="M703" s="519"/>
      <c r="N703" s="519"/>
      <c r="O703" s="519"/>
      <c r="P703" s="519"/>
      <c r="Q703" s="519"/>
      <c r="R703" s="519"/>
      <c r="S703" s="519"/>
      <c r="T703" s="519"/>
      <c r="U703" s="519"/>
      <c r="V703" s="519"/>
      <c r="W703" s="519"/>
      <c r="X703" s="519"/>
      <c r="Y703" s="519"/>
    </row>
    <row r="704" spans="1:25" ht="15.5" x14ac:dyDescent="0.35">
      <c r="A704" s="519"/>
      <c r="B704" s="522"/>
      <c r="C704" s="519"/>
      <c r="D704" s="519"/>
      <c r="E704" s="519"/>
      <c r="F704" s="520"/>
      <c r="G704" s="519"/>
      <c r="H704" s="519"/>
      <c r="I704" s="519"/>
      <c r="J704" s="519"/>
      <c r="K704" s="519"/>
      <c r="L704" s="519"/>
      <c r="M704" s="519"/>
      <c r="N704" s="519"/>
      <c r="O704" s="519"/>
      <c r="P704" s="519"/>
      <c r="Q704" s="519"/>
      <c r="R704" s="519"/>
      <c r="S704" s="519"/>
      <c r="T704" s="519"/>
      <c r="U704" s="519"/>
      <c r="V704" s="519"/>
      <c r="W704" s="519"/>
      <c r="X704" s="519"/>
      <c r="Y704" s="519"/>
    </row>
    <row r="705" spans="1:25" ht="15.5" x14ac:dyDescent="0.35">
      <c r="A705" s="519"/>
      <c r="B705" s="522"/>
      <c r="C705" s="519"/>
      <c r="D705" s="519"/>
      <c r="E705" s="519"/>
      <c r="F705" s="520"/>
      <c r="G705" s="519"/>
      <c r="H705" s="519"/>
      <c r="I705" s="519"/>
      <c r="J705" s="519"/>
      <c r="K705" s="519"/>
      <c r="L705" s="519"/>
      <c r="M705" s="519"/>
      <c r="N705" s="519"/>
      <c r="O705" s="519"/>
      <c r="P705" s="519"/>
      <c r="Q705" s="519"/>
      <c r="R705" s="519"/>
      <c r="S705" s="519"/>
      <c r="T705" s="519"/>
      <c r="U705" s="519"/>
      <c r="V705" s="519"/>
      <c r="W705" s="519"/>
      <c r="X705" s="519"/>
      <c r="Y705" s="519"/>
    </row>
    <row r="706" spans="1:25" ht="15.5" x14ac:dyDescent="0.35">
      <c r="A706" s="519"/>
      <c r="B706" s="522"/>
      <c r="C706" s="519"/>
      <c r="D706" s="519"/>
      <c r="E706" s="519"/>
      <c r="F706" s="520"/>
      <c r="G706" s="519"/>
      <c r="H706" s="519"/>
      <c r="I706" s="519"/>
      <c r="J706" s="519"/>
      <c r="K706" s="519"/>
      <c r="L706" s="519"/>
      <c r="M706" s="519"/>
      <c r="N706" s="519"/>
      <c r="O706" s="519"/>
      <c r="P706" s="519"/>
      <c r="Q706" s="519"/>
      <c r="R706" s="519"/>
      <c r="S706" s="519"/>
      <c r="T706" s="519"/>
      <c r="U706" s="519"/>
      <c r="V706" s="519"/>
      <c r="W706" s="519"/>
      <c r="X706" s="519"/>
      <c r="Y706" s="519"/>
    </row>
    <row r="707" spans="1:25" ht="15.5" x14ac:dyDescent="0.35">
      <c r="A707" s="519"/>
      <c r="B707" s="522"/>
      <c r="C707" s="519"/>
      <c r="D707" s="519"/>
      <c r="E707" s="519"/>
      <c r="F707" s="520"/>
      <c r="G707" s="519"/>
      <c r="H707" s="519"/>
      <c r="I707" s="519"/>
      <c r="J707" s="519"/>
      <c r="K707" s="519"/>
      <c r="L707" s="519"/>
      <c r="M707" s="519"/>
      <c r="N707" s="519"/>
      <c r="O707" s="519"/>
      <c r="P707" s="519"/>
      <c r="Q707" s="519"/>
      <c r="R707" s="519"/>
      <c r="S707" s="519"/>
      <c r="T707" s="519"/>
      <c r="U707" s="519"/>
      <c r="V707" s="519"/>
      <c r="W707" s="519"/>
      <c r="X707" s="519"/>
      <c r="Y707" s="519"/>
    </row>
    <row r="708" spans="1:25" ht="15.5" x14ac:dyDescent="0.35">
      <c r="A708" s="519"/>
      <c r="B708" s="522"/>
      <c r="C708" s="519"/>
      <c r="D708" s="519"/>
      <c r="E708" s="519"/>
      <c r="F708" s="520"/>
      <c r="G708" s="519"/>
      <c r="H708" s="519"/>
      <c r="I708" s="519"/>
      <c r="J708" s="519"/>
      <c r="K708" s="519"/>
      <c r="L708" s="519"/>
      <c r="M708" s="519"/>
      <c r="N708" s="519"/>
      <c r="O708" s="519"/>
      <c r="P708" s="519"/>
      <c r="Q708" s="519"/>
      <c r="R708" s="519"/>
      <c r="S708" s="519"/>
      <c r="T708" s="519"/>
      <c r="U708" s="519"/>
      <c r="V708" s="519"/>
      <c r="W708" s="519"/>
      <c r="X708" s="519"/>
      <c r="Y708" s="519"/>
    </row>
    <row r="709" spans="1:25" ht="15.5" x14ac:dyDescent="0.35">
      <c r="A709" s="519"/>
      <c r="B709" s="522"/>
      <c r="C709" s="519"/>
      <c r="D709" s="519"/>
      <c r="E709" s="519"/>
      <c r="F709" s="520"/>
      <c r="G709" s="519"/>
      <c r="H709" s="519"/>
      <c r="I709" s="519"/>
      <c r="J709" s="519"/>
      <c r="K709" s="519"/>
      <c r="L709" s="519"/>
      <c r="M709" s="519"/>
      <c r="N709" s="519"/>
      <c r="O709" s="519"/>
      <c r="P709" s="519"/>
      <c r="Q709" s="519"/>
      <c r="R709" s="519"/>
      <c r="S709" s="519"/>
      <c r="T709" s="519"/>
      <c r="U709" s="519"/>
      <c r="V709" s="519"/>
      <c r="W709" s="519"/>
      <c r="X709" s="519"/>
      <c r="Y709" s="519"/>
    </row>
    <row r="710" spans="1:25" ht="15.5" x14ac:dyDescent="0.35">
      <c r="A710" s="519"/>
      <c r="B710" s="522"/>
      <c r="C710" s="519"/>
      <c r="D710" s="519"/>
      <c r="E710" s="519"/>
      <c r="F710" s="520"/>
      <c r="G710" s="519"/>
      <c r="H710" s="519"/>
      <c r="I710" s="519"/>
      <c r="J710" s="519"/>
      <c r="K710" s="519"/>
      <c r="L710" s="519"/>
      <c r="M710" s="519"/>
      <c r="N710" s="519"/>
      <c r="O710" s="519"/>
      <c r="P710" s="519"/>
      <c r="Q710" s="519"/>
      <c r="R710" s="519"/>
      <c r="S710" s="519"/>
      <c r="T710" s="519"/>
      <c r="U710" s="519"/>
      <c r="V710" s="519"/>
      <c r="W710" s="519"/>
      <c r="X710" s="519"/>
      <c r="Y710" s="519"/>
    </row>
    <row r="711" spans="1:25" ht="15.5" x14ac:dyDescent="0.35">
      <c r="A711" s="519"/>
      <c r="B711" s="522"/>
      <c r="C711" s="519"/>
      <c r="D711" s="519"/>
      <c r="E711" s="519"/>
      <c r="F711" s="520"/>
      <c r="G711" s="519"/>
      <c r="H711" s="519"/>
      <c r="I711" s="519"/>
      <c r="J711" s="519"/>
      <c r="K711" s="519"/>
      <c r="L711" s="519"/>
      <c r="M711" s="519"/>
      <c r="N711" s="519"/>
      <c r="O711" s="519"/>
      <c r="P711" s="519"/>
      <c r="Q711" s="519"/>
      <c r="R711" s="519"/>
      <c r="S711" s="519"/>
      <c r="T711" s="519"/>
      <c r="U711" s="519"/>
      <c r="V711" s="519"/>
      <c r="W711" s="519"/>
      <c r="X711" s="519"/>
      <c r="Y711" s="519"/>
    </row>
    <row r="712" spans="1:25" ht="15.5" x14ac:dyDescent="0.35">
      <c r="A712" s="519"/>
      <c r="B712" s="522"/>
      <c r="C712" s="519"/>
      <c r="D712" s="519"/>
      <c r="E712" s="519"/>
      <c r="F712" s="520"/>
      <c r="G712" s="519"/>
      <c r="H712" s="519"/>
      <c r="I712" s="519"/>
      <c r="J712" s="519"/>
      <c r="K712" s="519"/>
      <c r="L712" s="519"/>
      <c r="M712" s="519"/>
      <c r="N712" s="519"/>
      <c r="O712" s="519"/>
      <c r="P712" s="519"/>
      <c r="Q712" s="519"/>
      <c r="R712" s="519"/>
      <c r="S712" s="519"/>
      <c r="T712" s="519"/>
      <c r="U712" s="519"/>
      <c r="V712" s="519"/>
      <c r="W712" s="519"/>
      <c r="X712" s="519"/>
      <c r="Y712" s="519"/>
    </row>
    <row r="713" spans="1:25" ht="15.5" x14ac:dyDescent="0.35">
      <c r="A713" s="519"/>
      <c r="B713" s="522"/>
      <c r="C713" s="519"/>
      <c r="D713" s="519"/>
      <c r="E713" s="519"/>
      <c r="F713" s="520"/>
      <c r="G713" s="519"/>
      <c r="H713" s="519"/>
      <c r="I713" s="519"/>
      <c r="J713" s="519"/>
      <c r="K713" s="519"/>
      <c r="L713" s="519"/>
      <c r="M713" s="519"/>
      <c r="N713" s="519"/>
      <c r="O713" s="519"/>
      <c r="P713" s="519"/>
      <c r="Q713" s="519"/>
      <c r="R713" s="519"/>
      <c r="S713" s="519"/>
      <c r="T713" s="519"/>
      <c r="U713" s="519"/>
      <c r="V713" s="519"/>
      <c r="W713" s="519"/>
      <c r="X713" s="519"/>
      <c r="Y713" s="519"/>
    </row>
    <row r="714" spans="1:25" ht="15.5" x14ac:dyDescent="0.35">
      <c r="A714" s="519"/>
      <c r="B714" s="522"/>
      <c r="C714" s="519"/>
      <c r="D714" s="519"/>
      <c r="E714" s="519"/>
      <c r="F714" s="520"/>
      <c r="G714" s="519"/>
      <c r="H714" s="519"/>
      <c r="I714" s="519"/>
      <c r="J714" s="519"/>
      <c r="K714" s="519"/>
      <c r="L714" s="519"/>
      <c r="M714" s="519"/>
      <c r="N714" s="519"/>
      <c r="O714" s="519"/>
      <c r="P714" s="519"/>
      <c r="Q714" s="519"/>
      <c r="R714" s="519"/>
      <c r="S714" s="519"/>
      <c r="T714" s="519"/>
      <c r="U714" s="519"/>
      <c r="V714" s="519"/>
      <c r="W714" s="519"/>
      <c r="X714" s="519"/>
      <c r="Y714" s="519"/>
    </row>
    <row r="715" spans="1:25" ht="15.5" x14ac:dyDescent="0.35">
      <c r="A715" s="519"/>
      <c r="B715" s="522"/>
      <c r="C715" s="519"/>
      <c r="D715" s="519"/>
      <c r="E715" s="519"/>
      <c r="F715" s="520"/>
      <c r="G715" s="519"/>
      <c r="H715" s="519"/>
      <c r="I715" s="519"/>
      <c r="J715" s="519"/>
      <c r="K715" s="519"/>
      <c r="L715" s="519"/>
      <c r="M715" s="519"/>
      <c r="N715" s="519"/>
      <c r="O715" s="519"/>
      <c r="P715" s="519"/>
      <c r="Q715" s="519"/>
      <c r="R715" s="519"/>
      <c r="S715" s="519"/>
      <c r="T715" s="519"/>
      <c r="U715" s="519"/>
      <c r="V715" s="519"/>
      <c r="W715" s="519"/>
      <c r="X715" s="519"/>
      <c r="Y715" s="519"/>
    </row>
    <row r="716" spans="1:25" ht="15.5" x14ac:dyDescent="0.35">
      <c r="A716" s="519"/>
      <c r="B716" s="522"/>
      <c r="C716" s="519"/>
      <c r="D716" s="519"/>
      <c r="E716" s="519"/>
      <c r="F716" s="520"/>
      <c r="G716" s="519"/>
      <c r="H716" s="519"/>
      <c r="I716" s="519"/>
      <c r="J716" s="519"/>
      <c r="K716" s="519"/>
      <c r="L716" s="519"/>
      <c r="M716" s="519"/>
      <c r="N716" s="519"/>
      <c r="O716" s="519"/>
      <c r="P716" s="519"/>
      <c r="Q716" s="519"/>
      <c r="R716" s="519"/>
      <c r="S716" s="519"/>
      <c r="T716" s="519"/>
      <c r="U716" s="519"/>
      <c r="V716" s="519"/>
      <c r="W716" s="519"/>
      <c r="X716" s="519"/>
      <c r="Y716" s="519"/>
    </row>
    <row r="717" spans="1:25" ht="15.5" x14ac:dyDescent="0.35">
      <c r="A717" s="519"/>
      <c r="B717" s="522"/>
      <c r="C717" s="519"/>
      <c r="D717" s="519"/>
      <c r="E717" s="519"/>
      <c r="F717" s="520"/>
      <c r="G717" s="519"/>
      <c r="H717" s="519"/>
      <c r="I717" s="519"/>
      <c r="J717" s="519"/>
      <c r="K717" s="519"/>
      <c r="L717" s="519"/>
      <c r="M717" s="519"/>
      <c r="N717" s="519"/>
      <c r="O717" s="519"/>
      <c r="P717" s="519"/>
      <c r="Q717" s="519"/>
      <c r="R717" s="519"/>
      <c r="S717" s="519"/>
      <c r="T717" s="519"/>
      <c r="U717" s="519"/>
      <c r="V717" s="519"/>
      <c r="W717" s="519"/>
      <c r="X717" s="519"/>
      <c r="Y717" s="519"/>
    </row>
    <row r="718" spans="1:25" ht="15.5" x14ac:dyDescent="0.35">
      <c r="A718" s="519"/>
      <c r="B718" s="522"/>
      <c r="C718" s="519"/>
      <c r="D718" s="519"/>
      <c r="E718" s="519"/>
      <c r="F718" s="520"/>
      <c r="G718" s="519"/>
      <c r="H718" s="519"/>
      <c r="I718" s="519"/>
      <c r="J718" s="519"/>
      <c r="K718" s="519"/>
      <c r="L718" s="519"/>
      <c r="M718" s="519"/>
      <c r="N718" s="519"/>
      <c r="O718" s="519"/>
      <c r="P718" s="519"/>
      <c r="Q718" s="519"/>
      <c r="R718" s="519"/>
      <c r="S718" s="519"/>
      <c r="T718" s="519"/>
      <c r="U718" s="519"/>
      <c r="V718" s="519"/>
      <c r="W718" s="519"/>
      <c r="X718" s="519"/>
      <c r="Y718" s="519"/>
    </row>
    <row r="719" spans="1:25" ht="15.5" x14ac:dyDescent="0.35">
      <c r="A719" s="519"/>
      <c r="B719" s="522"/>
      <c r="C719" s="519"/>
      <c r="D719" s="519"/>
      <c r="E719" s="519"/>
      <c r="F719" s="520"/>
      <c r="G719" s="519"/>
      <c r="H719" s="519"/>
      <c r="I719" s="519"/>
      <c r="J719" s="519"/>
      <c r="K719" s="519"/>
      <c r="L719" s="519"/>
      <c r="M719" s="519"/>
      <c r="N719" s="519"/>
      <c r="O719" s="519"/>
      <c r="P719" s="519"/>
      <c r="Q719" s="519"/>
      <c r="R719" s="519"/>
      <c r="S719" s="519"/>
      <c r="T719" s="519"/>
      <c r="U719" s="519"/>
      <c r="V719" s="519"/>
      <c r="W719" s="519"/>
      <c r="X719" s="519"/>
      <c r="Y719" s="519"/>
    </row>
    <row r="720" spans="1:25" ht="15.5" x14ac:dyDescent="0.35">
      <c r="A720" s="519"/>
      <c r="B720" s="522"/>
      <c r="C720" s="519"/>
      <c r="D720" s="519"/>
      <c r="E720" s="519"/>
      <c r="F720" s="520"/>
      <c r="G720" s="519"/>
      <c r="H720" s="519"/>
      <c r="I720" s="519"/>
      <c r="J720" s="519"/>
      <c r="K720" s="519"/>
      <c r="L720" s="519"/>
      <c r="M720" s="519"/>
      <c r="N720" s="519"/>
      <c r="O720" s="519"/>
      <c r="P720" s="519"/>
      <c r="Q720" s="519"/>
      <c r="R720" s="519"/>
      <c r="S720" s="519"/>
      <c r="T720" s="519"/>
      <c r="U720" s="519"/>
      <c r="V720" s="519"/>
      <c r="W720" s="519"/>
      <c r="X720" s="519"/>
      <c r="Y720" s="519"/>
    </row>
    <row r="721" spans="1:25" ht="15.5" x14ac:dyDescent="0.35">
      <c r="A721" s="519"/>
      <c r="B721" s="522"/>
      <c r="C721" s="519"/>
      <c r="D721" s="519"/>
      <c r="E721" s="519"/>
      <c r="F721" s="520"/>
      <c r="G721" s="519"/>
      <c r="H721" s="519"/>
      <c r="I721" s="519"/>
      <c r="J721" s="519"/>
      <c r="K721" s="519"/>
      <c r="L721" s="519"/>
      <c r="M721" s="519"/>
      <c r="N721" s="519"/>
      <c r="O721" s="519"/>
      <c r="P721" s="519"/>
      <c r="Q721" s="519"/>
      <c r="R721" s="519"/>
      <c r="S721" s="519"/>
      <c r="T721" s="519"/>
      <c r="U721" s="519"/>
      <c r="V721" s="519"/>
      <c r="W721" s="519"/>
      <c r="X721" s="519"/>
      <c r="Y721" s="519"/>
    </row>
    <row r="722" spans="1:25" ht="15.5" x14ac:dyDescent="0.35">
      <c r="A722" s="519"/>
      <c r="B722" s="522"/>
      <c r="C722" s="519"/>
      <c r="D722" s="519"/>
      <c r="E722" s="519"/>
      <c r="F722" s="520"/>
      <c r="G722" s="519"/>
      <c r="H722" s="519"/>
      <c r="I722" s="519"/>
      <c r="J722" s="519"/>
      <c r="K722" s="519"/>
      <c r="L722" s="519"/>
      <c r="M722" s="519"/>
      <c r="N722" s="519"/>
      <c r="O722" s="519"/>
      <c r="P722" s="519"/>
      <c r="Q722" s="519"/>
      <c r="R722" s="519"/>
      <c r="S722" s="519"/>
      <c r="T722" s="519"/>
      <c r="U722" s="519"/>
      <c r="V722" s="519"/>
      <c r="W722" s="519"/>
      <c r="X722" s="519"/>
      <c r="Y722" s="519"/>
    </row>
    <row r="723" spans="1:25" ht="15.5" x14ac:dyDescent="0.35">
      <c r="A723" s="519"/>
      <c r="B723" s="522"/>
      <c r="C723" s="519"/>
      <c r="D723" s="519"/>
      <c r="E723" s="519"/>
      <c r="F723" s="520"/>
      <c r="G723" s="519"/>
      <c r="H723" s="519"/>
      <c r="I723" s="519"/>
      <c r="J723" s="519"/>
      <c r="K723" s="519"/>
      <c r="L723" s="519"/>
      <c r="M723" s="519"/>
      <c r="N723" s="519"/>
      <c r="O723" s="519"/>
      <c r="P723" s="519"/>
      <c r="Q723" s="519"/>
      <c r="R723" s="519"/>
      <c r="S723" s="519"/>
      <c r="T723" s="519"/>
      <c r="U723" s="519"/>
      <c r="V723" s="519"/>
      <c r="W723" s="519"/>
      <c r="X723" s="519"/>
      <c r="Y723" s="519"/>
    </row>
    <row r="724" spans="1:25" ht="15.5" x14ac:dyDescent="0.35">
      <c r="A724" s="519"/>
      <c r="B724" s="522"/>
      <c r="C724" s="519"/>
      <c r="D724" s="519"/>
      <c r="E724" s="519"/>
      <c r="F724" s="520"/>
      <c r="G724" s="519"/>
      <c r="H724" s="519"/>
      <c r="I724" s="519"/>
      <c r="J724" s="519"/>
      <c r="K724" s="519"/>
      <c r="L724" s="519"/>
      <c r="M724" s="519"/>
      <c r="N724" s="519"/>
      <c r="O724" s="519"/>
      <c r="P724" s="519"/>
      <c r="Q724" s="519"/>
      <c r="R724" s="519"/>
      <c r="S724" s="519"/>
      <c r="T724" s="519"/>
      <c r="U724" s="519"/>
      <c r="V724" s="519"/>
      <c r="W724" s="519"/>
      <c r="X724" s="519"/>
      <c r="Y724" s="519"/>
    </row>
    <row r="725" spans="1:25" ht="15.5" x14ac:dyDescent="0.35">
      <c r="A725" s="519"/>
      <c r="B725" s="522"/>
      <c r="C725" s="519"/>
      <c r="D725" s="519"/>
      <c r="E725" s="519"/>
      <c r="F725" s="520"/>
      <c r="G725" s="519"/>
      <c r="H725" s="519"/>
      <c r="I725" s="519"/>
      <c r="J725" s="519"/>
      <c r="K725" s="519"/>
      <c r="L725" s="519"/>
      <c r="M725" s="519"/>
      <c r="N725" s="519"/>
      <c r="O725" s="519"/>
      <c r="P725" s="519"/>
      <c r="Q725" s="519"/>
      <c r="R725" s="519"/>
      <c r="S725" s="519"/>
      <c r="T725" s="519"/>
      <c r="U725" s="519"/>
      <c r="V725" s="519"/>
      <c r="W725" s="519"/>
      <c r="X725" s="519"/>
      <c r="Y725" s="519"/>
    </row>
    <row r="726" spans="1:25" ht="15.5" x14ac:dyDescent="0.35">
      <c r="A726" s="519"/>
      <c r="B726" s="522"/>
      <c r="C726" s="519"/>
      <c r="D726" s="519"/>
      <c r="E726" s="519"/>
      <c r="F726" s="520"/>
      <c r="G726" s="519"/>
      <c r="H726" s="519"/>
      <c r="I726" s="519"/>
      <c r="J726" s="519"/>
      <c r="K726" s="519"/>
      <c r="L726" s="519"/>
      <c r="M726" s="519"/>
      <c r="N726" s="519"/>
      <c r="O726" s="519"/>
      <c r="P726" s="519"/>
      <c r="Q726" s="519"/>
      <c r="R726" s="519"/>
      <c r="S726" s="519"/>
      <c r="T726" s="519"/>
      <c r="U726" s="519"/>
      <c r="V726" s="519"/>
      <c r="W726" s="519"/>
      <c r="X726" s="519"/>
      <c r="Y726" s="519"/>
    </row>
    <row r="727" spans="1:25" ht="15.5" x14ac:dyDescent="0.35">
      <c r="A727" s="519"/>
      <c r="B727" s="522"/>
      <c r="C727" s="519"/>
      <c r="D727" s="519"/>
      <c r="E727" s="519"/>
      <c r="F727" s="520"/>
      <c r="G727" s="519"/>
      <c r="H727" s="519"/>
      <c r="I727" s="519"/>
      <c r="J727" s="519"/>
      <c r="K727" s="519"/>
      <c r="L727" s="519"/>
      <c r="M727" s="519"/>
      <c r="N727" s="519"/>
      <c r="O727" s="519"/>
      <c r="P727" s="519"/>
      <c r="Q727" s="519"/>
      <c r="R727" s="519"/>
      <c r="S727" s="519"/>
      <c r="T727" s="519"/>
      <c r="U727" s="519"/>
      <c r="V727" s="519"/>
      <c r="W727" s="519"/>
      <c r="X727" s="519"/>
      <c r="Y727" s="519"/>
    </row>
    <row r="728" spans="1:25" ht="15.5" x14ac:dyDescent="0.35">
      <c r="A728" s="519"/>
      <c r="B728" s="522"/>
      <c r="C728" s="519"/>
      <c r="D728" s="519"/>
      <c r="E728" s="519"/>
      <c r="F728" s="520"/>
      <c r="G728" s="519"/>
      <c r="H728" s="519"/>
      <c r="I728" s="519"/>
      <c r="J728" s="519"/>
      <c r="K728" s="519"/>
      <c r="L728" s="519"/>
      <c r="M728" s="519"/>
      <c r="N728" s="519"/>
      <c r="O728" s="519"/>
      <c r="P728" s="519"/>
      <c r="Q728" s="519"/>
      <c r="R728" s="519"/>
      <c r="S728" s="519"/>
      <c r="T728" s="519"/>
      <c r="U728" s="519"/>
      <c r="V728" s="519"/>
      <c r="W728" s="519"/>
      <c r="X728" s="519"/>
      <c r="Y728" s="519"/>
    </row>
    <row r="729" spans="1:25" ht="15.5" x14ac:dyDescent="0.35">
      <c r="A729" s="519"/>
      <c r="B729" s="522"/>
      <c r="C729" s="519"/>
      <c r="D729" s="519"/>
      <c r="E729" s="519"/>
      <c r="F729" s="520"/>
      <c r="G729" s="519"/>
      <c r="H729" s="519"/>
      <c r="I729" s="519"/>
      <c r="J729" s="519"/>
      <c r="K729" s="519"/>
      <c r="L729" s="519"/>
      <c r="M729" s="519"/>
      <c r="N729" s="519"/>
      <c r="O729" s="519"/>
      <c r="P729" s="519"/>
      <c r="Q729" s="519"/>
      <c r="R729" s="519"/>
      <c r="S729" s="519"/>
      <c r="T729" s="519"/>
      <c r="U729" s="519"/>
      <c r="V729" s="519"/>
      <c r="W729" s="519"/>
      <c r="X729" s="519"/>
      <c r="Y729" s="519"/>
    </row>
    <row r="730" spans="1:25" ht="15.5" x14ac:dyDescent="0.35">
      <c r="A730" s="519"/>
      <c r="B730" s="522"/>
      <c r="C730" s="519"/>
      <c r="D730" s="519"/>
      <c r="E730" s="519"/>
      <c r="F730" s="520"/>
      <c r="G730" s="519"/>
      <c r="H730" s="519"/>
      <c r="I730" s="519"/>
      <c r="J730" s="519"/>
      <c r="K730" s="519"/>
      <c r="L730" s="519"/>
      <c r="M730" s="519"/>
      <c r="N730" s="519"/>
      <c r="O730" s="519"/>
      <c r="P730" s="519"/>
      <c r="Q730" s="519"/>
      <c r="R730" s="519"/>
      <c r="S730" s="519"/>
      <c r="T730" s="519"/>
      <c r="U730" s="519"/>
      <c r="V730" s="519"/>
      <c r="W730" s="519"/>
      <c r="X730" s="519"/>
      <c r="Y730" s="519"/>
    </row>
    <row r="731" spans="1:25" ht="15.5" x14ac:dyDescent="0.35">
      <c r="A731" s="519"/>
      <c r="B731" s="522"/>
      <c r="C731" s="519"/>
      <c r="D731" s="519"/>
      <c r="E731" s="519"/>
      <c r="F731" s="520"/>
      <c r="G731" s="519"/>
      <c r="H731" s="519"/>
      <c r="I731" s="519"/>
      <c r="J731" s="519"/>
      <c r="K731" s="519"/>
      <c r="L731" s="519"/>
      <c r="M731" s="519"/>
      <c r="N731" s="519"/>
      <c r="O731" s="519"/>
      <c r="P731" s="519"/>
      <c r="Q731" s="519"/>
      <c r="R731" s="519"/>
      <c r="S731" s="519"/>
      <c r="T731" s="519"/>
      <c r="U731" s="519"/>
      <c r="V731" s="519"/>
      <c r="W731" s="519"/>
      <c r="X731" s="519"/>
      <c r="Y731" s="519"/>
    </row>
    <row r="732" spans="1:25" ht="15.5" x14ac:dyDescent="0.35">
      <c r="A732" s="519"/>
      <c r="B732" s="522"/>
      <c r="C732" s="519"/>
      <c r="D732" s="519"/>
      <c r="E732" s="519"/>
      <c r="F732" s="520"/>
      <c r="G732" s="519"/>
      <c r="H732" s="519"/>
      <c r="I732" s="519"/>
      <c r="J732" s="519"/>
      <c r="K732" s="519"/>
      <c r="L732" s="519"/>
      <c r="M732" s="519"/>
      <c r="N732" s="519"/>
      <c r="O732" s="519"/>
      <c r="P732" s="519"/>
      <c r="Q732" s="519"/>
      <c r="R732" s="519"/>
      <c r="S732" s="519"/>
      <c r="T732" s="519"/>
      <c r="U732" s="519"/>
      <c r="V732" s="519"/>
      <c r="W732" s="519"/>
      <c r="X732" s="519"/>
      <c r="Y732" s="519"/>
    </row>
    <row r="733" spans="1:25" ht="15.5" x14ac:dyDescent="0.35">
      <c r="A733" s="519"/>
      <c r="B733" s="522"/>
      <c r="C733" s="519"/>
      <c r="D733" s="519"/>
      <c r="E733" s="519"/>
      <c r="F733" s="520"/>
      <c r="G733" s="519"/>
      <c r="H733" s="519"/>
      <c r="I733" s="519"/>
      <c r="J733" s="519"/>
      <c r="K733" s="519"/>
      <c r="L733" s="519"/>
      <c r="M733" s="519"/>
      <c r="N733" s="519"/>
      <c r="O733" s="519"/>
      <c r="P733" s="519"/>
      <c r="Q733" s="519"/>
      <c r="R733" s="519"/>
      <c r="S733" s="519"/>
      <c r="T733" s="519"/>
      <c r="U733" s="519"/>
      <c r="V733" s="519"/>
      <c r="W733" s="519"/>
      <c r="X733" s="519"/>
      <c r="Y733" s="519"/>
    </row>
    <row r="734" spans="1:25" ht="15.5" x14ac:dyDescent="0.35">
      <c r="A734" s="519"/>
      <c r="B734" s="522"/>
      <c r="C734" s="519"/>
      <c r="D734" s="519"/>
      <c r="E734" s="519"/>
      <c r="F734" s="520"/>
      <c r="G734" s="519"/>
      <c r="H734" s="519"/>
      <c r="I734" s="519"/>
      <c r="J734" s="519"/>
      <c r="K734" s="519"/>
      <c r="L734" s="519"/>
      <c r="M734" s="519"/>
      <c r="N734" s="519"/>
      <c r="O734" s="519"/>
      <c r="P734" s="519"/>
      <c r="Q734" s="519"/>
      <c r="R734" s="519"/>
      <c r="S734" s="519"/>
      <c r="T734" s="519"/>
      <c r="U734" s="519"/>
      <c r="V734" s="519"/>
      <c r="W734" s="519"/>
      <c r="X734" s="519"/>
      <c r="Y734" s="519"/>
    </row>
    <row r="735" spans="1:25" ht="15.5" x14ac:dyDescent="0.35">
      <c r="A735" s="519"/>
      <c r="B735" s="522"/>
      <c r="C735" s="519"/>
      <c r="D735" s="519"/>
      <c r="E735" s="519"/>
      <c r="F735" s="520"/>
      <c r="G735" s="519"/>
      <c r="H735" s="519"/>
      <c r="I735" s="519"/>
      <c r="J735" s="519"/>
      <c r="K735" s="519"/>
      <c r="L735" s="519"/>
      <c r="M735" s="519"/>
      <c r="N735" s="519"/>
      <c r="O735" s="519"/>
      <c r="P735" s="519"/>
      <c r="Q735" s="519"/>
      <c r="R735" s="519"/>
      <c r="S735" s="519"/>
      <c r="T735" s="519"/>
      <c r="U735" s="519"/>
      <c r="V735" s="519"/>
      <c r="W735" s="519"/>
      <c r="X735" s="519"/>
      <c r="Y735" s="519"/>
    </row>
    <row r="736" spans="1:25" ht="15.5" x14ac:dyDescent="0.35">
      <c r="A736" s="519"/>
      <c r="B736" s="522"/>
      <c r="C736" s="519"/>
      <c r="D736" s="519"/>
      <c r="E736" s="519"/>
      <c r="F736" s="520"/>
      <c r="G736" s="519"/>
      <c r="H736" s="519"/>
      <c r="I736" s="519"/>
      <c r="J736" s="519"/>
      <c r="K736" s="519"/>
      <c r="L736" s="519"/>
      <c r="M736" s="519"/>
      <c r="N736" s="519"/>
      <c r="O736" s="519"/>
      <c r="P736" s="519"/>
      <c r="Q736" s="519"/>
      <c r="R736" s="519"/>
      <c r="S736" s="519"/>
      <c r="T736" s="519"/>
      <c r="U736" s="519"/>
      <c r="V736" s="519"/>
      <c r="W736" s="519"/>
      <c r="X736" s="519"/>
      <c r="Y736" s="519"/>
    </row>
    <row r="737" spans="1:25" ht="15.5" x14ac:dyDescent="0.35">
      <c r="A737" s="519"/>
      <c r="B737" s="522"/>
      <c r="C737" s="519"/>
      <c r="D737" s="519"/>
      <c r="E737" s="519"/>
      <c r="F737" s="520"/>
      <c r="G737" s="519"/>
      <c r="H737" s="519"/>
      <c r="I737" s="519"/>
      <c r="J737" s="519"/>
      <c r="K737" s="519"/>
      <c r="L737" s="519"/>
      <c r="M737" s="519"/>
      <c r="N737" s="519"/>
      <c r="O737" s="519"/>
      <c r="P737" s="519"/>
      <c r="Q737" s="519"/>
      <c r="R737" s="519"/>
      <c r="S737" s="519"/>
      <c r="T737" s="519"/>
      <c r="U737" s="519"/>
      <c r="V737" s="519"/>
      <c r="W737" s="519"/>
      <c r="X737" s="519"/>
      <c r="Y737" s="519"/>
    </row>
    <row r="738" spans="1:25" ht="15.5" x14ac:dyDescent="0.35">
      <c r="A738" s="519"/>
      <c r="B738" s="522"/>
      <c r="C738" s="519"/>
      <c r="D738" s="519"/>
      <c r="E738" s="519"/>
      <c r="F738" s="520"/>
      <c r="G738" s="519"/>
      <c r="H738" s="519"/>
      <c r="I738" s="519"/>
      <c r="J738" s="519"/>
      <c r="K738" s="519"/>
      <c r="L738" s="519"/>
      <c r="M738" s="519"/>
      <c r="N738" s="519"/>
      <c r="O738" s="519"/>
      <c r="P738" s="519"/>
      <c r="Q738" s="519"/>
      <c r="R738" s="519"/>
      <c r="S738" s="519"/>
      <c r="T738" s="519"/>
      <c r="U738" s="519"/>
      <c r="V738" s="519"/>
      <c r="W738" s="519"/>
      <c r="X738" s="519"/>
      <c r="Y738" s="519"/>
    </row>
    <row r="739" spans="1:25" ht="15.5" x14ac:dyDescent="0.35">
      <c r="A739" s="519"/>
      <c r="B739" s="522"/>
      <c r="C739" s="519"/>
      <c r="D739" s="519"/>
      <c r="E739" s="519"/>
      <c r="F739" s="520"/>
      <c r="G739" s="519"/>
      <c r="H739" s="519"/>
      <c r="I739" s="519"/>
      <c r="J739" s="519"/>
      <c r="K739" s="519"/>
      <c r="L739" s="519"/>
      <c r="M739" s="519"/>
      <c r="N739" s="519"/>
      <c r="O739" s="519"/>
      <c r="P739" s="519"/>
      <c r="Q739" s="519"/>
      <c r="R739" s="519"/>
      <c r="S739" s="519"/>
      <c r="T739" s="519"/>
      <c r="U739" s="519"/>
      <c r="V739" s="519"/>
      <c r="W739" s="519"/>
      <c r="X739" s="519"/>
      <c r="Y739" s="519"/>
    </row>
    <row r="740" spans="1:25" ht="15.5" x14ac:dyDescent="0.35">
      <c r="A740" s="519"/>
      <c r="B740" s="522"/>
      <c r="C740" s="519"/>
      <c r="D740" s="519"/>
      <c r="E740" s="519"/>
      <c r="F740" s="520"/>
      <c r="G740" s="519"/>
      <c r="H740" s="519"/>
      <c r="I740" s="519"/>
      <c r="J740" s="519"/>
      <c r="K740" s="519"/>
      <c r="L740" s="519"/>
      <c r="M740" s="519"/>
      <c r="N740" s="519"/>
      <c r="O740" s="519"/>
      <c r="P740" s="519"/>
      <c r="Q740" s="519"/>
      <c r="R740" s="519"/>
      <c r="S740" s="519"/>
      <c r="T740" s="519"/>
      <c r="U740" s="519"/>
      <c r="V740" s="519"/>
      <c r="W740" s="519"/>
      <c r="X740" s="519"/>
      <c r="Y740" s="519"/>
    </row>
    <row r="741" spans="1:25" ht="15.5" x14ac:dyDescent="0.35">
      <c r="A741" s="519"/>
      <c r="B741" s="522"/>
      <c r="C741" s="519"/>
      <c r="D741" s="519"/>
      <c r="E741" s="519"/>
      <c r="F741" s="520"/>
      <c r="G741" s="519"/>
      <c r="H741" s="519"/>
      <c r="I741" s="519"/>
      <c r="J741" s="519"/>
      <c r="K741" s="519"/>
      <c r="L741" s="519"/>
      <c r="M741" s="519"/>
      <c r="N741" s="519"/>
      <c r="O741" s="519"/>
      <c r="P741" s="519"/>
      <c r="Q741" s="519"/>
      <c r="R741" s="519"/>
      <c r="S741" s="519"/>
      <c r="T741" s="519"/>
      <c r="U741" s="519"/>
      <c r="V741" s="519"/>
      <c r="W741" s="519"/>
      <c r="X741" s="519"/>
      <c r="Y741" s="519"/>
    </row>
    <row r="742" spans="1:25" ht="15.5" x14ac:dyDescent="0.35">
      <c r="A742" s="519"/>
      <c r="B742" s="522"/>
      <c r="C742" s="519"/>
      <c r="D742" s="519"/>
      <c r="E742" s="519"/>
      <c r="F742" s="520"/>
      <c r="G742" s="519"/>
      <c r="H742" s="519"/>
      <c r="I742" s="519"/>
      <c r="J742" s="519"/>
      <c r="K742" s="519"/>
      <c r="L742" s="519"/>
      <c r="M742" s="519"/>
      <c r="N742" s="519"/>
      <c r="O742" s="519"/>
      <c r="P742" s="519"/>
      <c r="Q742" s="519"/>
      <c r="R742" s="519"/>
      <c r="S742" s="519"/>
      <c r="T742" s="519"/>
      <c r="U742" s="519"/>
      <c r="V742" s="519"/>
      <c r="W742" s="519"/>
      <c r="X742" s="519"/>
      <c r="Y742" s="519"/>
    </row>
    <row r="743" spans="1:25" ht="15.5" x14ac:dyDescent="0.35">
      <c r="A743" s="519"/>
      <c r="B743" s="522"/>
      <c r="C743" s="519"/>
      <c r="D743" s="519"/>
      <c r="E743" s="519"/>
      <c r="F743" s="520"/>
      <c r="G743" s="519"/>
      <c r="H743" s="519"/>
      <c r="I743" s="519"/>
      <c r="J743" s="519"/>
      <c r="K743" s="519"/>
      <c r="L743" s="519"/>
      <c r="M743" s="519"/>
      <c r="N743" s="519"/>
      <c r="O743" s="519"/>
      <c r="P743" s="519"/>
      <c r="Q743" s="519"/>
      <c r="R743" s="519"/>
      <c r="S743" s="519"/>
      <c r="T743" s="519"/>
      <c r="U743" s="519"/>
      <c r="V743" s="519"/>
      <c r="W743" s="519"/>
      <c r="X743" s="519"/>
      <c r="Y743" s="519"/>
    </row>
    <row r="744" spans="1:25" ht="15.5" x14ac:dyDescent="0.35">
      <c r="A744" s="519"/>
      <c r="B744" s="522"/>
      <c r="C744" s="519"/>
      <c r="D744" s="519"/>
      <c r="E744" s="519"/>
      <c r="F744" s="520"/>
      <c r="G744" s="519"/>
      <c r="H744" s="519"/>
      <c r="I744" s="519"/>
      <c r="J744" s="519"/>
      <c r="K744" s="519"/>
      <c r="L744" s="519"/>
      <c r="M744" s="519"/>
      <c r="N744" s="519"/>
      <c r="O744" s="519"/>
      <c r="P744" s="519"/>
      <c r="Q744" s="519"/>
      <c r="R744" s="519"/>
      <c r="S744" s="519"/>
      <c r="T744" s="519"/>
      <c r="U744" s="519"/>
      <c r="V744" s="519"/>
      <c r="W744" s="519"/>
      <c r="X744" s="519"/>
      <c r="Y744" s="519"/>
    </row>
    <row r="745" spans="1:25" ht="15.5" x14ac:dyDescent="0.35">
      <c r="A745" s="519"/>
      <c r="B745" s="522"/>
      <c r="C745" s="519"/>
      <c r="D745" s="519"/>
      <c r="E745" s="519"/>
      <c r="F745" s="520"/>
      <c r="G745" s="519"/>
      <c r="H745" s="519"/>
      <c r="I745" s="519"/>
      <c r="J745" s="519"/>
      <c r="K745" s="519"/>
      <c r="L745" s="519"/>
      <c r="M745" s="519"/>
      <c r="N745" s="519"/>
      <c r="O745" s="519"/>
      <c r="P745" s="519"/>
      <c r="Q745" s="519"/>
      <c r="R745" s="519"/>
      <c r="S745" s="519"/>
      <c r="T745" s="519"/>
      <c r="U745" s="519"/>
      <c r="V745" s="519"/>
      <c r="W745" s="519"/>
      <c r="X745" s="519"/>
      <c r="Y745" s="519"/>
    </row>
    <row r="746" spans="1:25" ht="15.5" x14ac:dyDescent="0.35">
      <c r="A746" s="519"/>
      <c r="B746" s="522"/>
      <c r="C746" s="519"/>
      <c r="D746" s="519"/>
      <c r="E746" s="519"/>
      <c r="F746" s="520"/>
      <c r="G746" s="519"/>
      <c r="H746" s="519"/>
      <c r="I746" s="519"/>
      <c r="J746" s="519"/>
      <c r="K746" s="519"/>
      <c r="L746" s="519"/>
      <c r="M746" s="519"/>
      <c r="N746" s="519"/>
      <c r="O746" s="519"/>
      <c r="P746" s="519"/>
      <c r="Q746" s="519"/>
      <c r="R746" s="519"/>
      <c r="S746" s="519"/>
      <c r="T746" s="519"/>
      <c r="U746" s="519"/>
      <c r="V746" s="519"/>
      <c r="W746" s="519"/>
      <c r="X746" s="519"/>
      <c r="Y746" s="519"/>
    </row>
    <row r="747" spans="1:25" ht="15.5" x14ac:dyDescent="0.35">
      <c r="A747" s="519"/>
      <c r="B747" s="522"/>
      <c r="C747" s="519"/>
      <c r="D747" s="519"/>
      <c r="E747" s="519"/>
      <c r="F747" s="520"/>
      <c r="G747" s="519"/>
      <c r="H747" s="519"/>
      <c r="I747" s="519"/>
      <c r="J747" s="519"/>
      <c r="K747" s="519"/>
      <c r="L747" s="519"/>
      <c r="M747" s="519"/>
      <c r="N747" s="519"/>
      <c r="O747" s="519"/>
      <c r="P747" s="519"/>
      <c r="Q747" s="519"/>
      <c r="R747" s="519"/>
      <c r="S747" s="519"/>
      <c r="T747" s="519"/>
      <c r="U747" s="519"/>
      <c r="V747" s="519"/>
      <c r="W747" s="519"/>
      <c r="X747" s="519"/>
      <c r="Y747" s="519"/>
    </row>
    <row r="748" spans="1:25" ht="15.5" x14ac:dyDescent="0.35">
      <c r="A748" s="519"/>
      <c r="B748" s="522"/>
      <c r="C748" s="519"/>
      <c r="D748" s="519"/>
      <c r="E748" s="519"/>
      <c r="F748" s="520"/>
      <c r="G748" s="519"/>
      <c r="H748" s="519"/>
      <c r="I748" s="519"/>
      <c r="J748" s="519"/>
      <c r="K748" s="519"/>
      <c r="L748" s="519"/>
      <c r="M748" s="519"/>
      <c r="N748" s="519"/>
      <c r="O748" s="519"/>
      <c r="P748" s="519"/>
      <c r="Q748" s="519"/>
      <c r="R748" s="519"/>
      <c r="S748" s="519"/>
      <c r="T748" s="519"/>
      <c r="U748" s="519"/>
      <c r="V748" s="519"/>
      <c r="W748" s="519"/>
      <c r="X748" s="519"/>
      <c r="Y748" s="519"/>
    </row>
    <row r="749" spans="1:25" ht="15.5" x14ac:dyDescent="0.35">
      <c r="A749" s="519"/>
      <c r="B749" s="522"/>
      <c r="C749" s="519"/>
      <c r="D749" s="519"/>
      <c r="E749" s="519"/>
      <c r="F749" s="520"/>
      <c r="G749" s="519"/>
      <c r="H749" s="519"/>
      <c r="I749" s="519"/>
      <c r="J749" s="519"/>
      <c r="K749" s="519"/>
      <c r="L749" s="519"/>
      <c r="M749" s="519"/>
      <c r="N749" s="519"/>
      <c r="O749" s="519"/>
      <c r="P749" s="519"/>
      <c r="Q749" s="519"/>
      <c r="R749" s="519"/>
      <c r="S749" s="519"/>
      <c r="T749" s="519"/>
      <c r="U749" s="519"/>
      <c r="V749" s="519"/>
      <c r="W749" s="519"/>
      <c r="X749" s="519"/>
      <c r="Y749" s="519"/>
    </row>
    <row r="750" spans="1:25" ht="15.5" x14ac:dyDescent="0.35">
      <c r="A750" s="519"/>
      <c r="B750" s="522"/>
      <c r="C750" s="519"/>
      <c r="D750" s="519"/>
      <c r="E750" s="519"/>
      <c r="F750" s="520"/>
      <c r="G750" s="519"/>
      <c r="H750" s="519"/>
      <c r="I750" s="519"/>
      <c r="J750" s="519"/>
      <c r="K750" s="519"/>
      <c r="L750" s="519"/>
      <c r="M750" s="519"/>
      <c r="N750" s="519"/>
      <c r="O750" s="519"/>
      <c r="P750" s="519"/>
      <c r="Q750" s="519"/>
      <c r="R750" s="519"/>
      <c r="S750" s="519"/>
      <c r="T750" s="519"/>
      <c r="U750" s="519"/>
      <c r="V750" s="519"/>
      <c r="W750" s="519"/>
      <c r="X750" s="519"/>
      <c r="Y750" s="519"/>
    </row>
    <row r="751" spans="1:25" ht="15.5" x14ac:dyDescent="0.35">
      <c r="A751" s="519"/>
      <c r="B751" s="522"/>
      <c r="C751" s="519"/>
      <c r="D751" s="519"/>
      <c r="E751" s="519"/>
      <c r="F751" s="520"/>
      <c r="G751" s="519"/>
      <c r="H751" s="519"/>
      <c r="I751" s="519"/>
      <c r="J751" s="519"/>
      <c r="K751" s="519"/>
      <c r="L751" s="519"/>
      <c r="M751" s="519"/>
      <c r="N751" s="519"/>
      <c r="O751" s="519"/>
      <c r="P751" s="519"/>
      <c r="Q751" s="519"/>
      <c r="R751" s="519"/>
      <c r="S751" s="519"/>
      <c r="T751" s="519"/>
      <c r="U751" s="519"/>
      <c r="V751" s="519"/>
      <c r="W751" s="519"/>
      <c r="X751" s="519"/>
      <c r="Y751" s="519"/>
    </row>
    <row r="752" spans="1:25" ht="15.5" x14ac:dyDescent="0.35">
      <c r="A752" s="519"/>
      <c r="B752" s="522"/>
      <c r="C752" s="519"/>
      <c r="D752" s="519"/>
      <c r="E752" s="519"/>
      <c r="F752" s="520"/>
      <c r="G752" s="519"/>
      <c r="H752" s="519"/>
      <c r="I752" s="519"/>
      <c r="J752" s="519"/>
      <c r="K752" s="519"/>
      <c r="L752" s="519"/>
      <c r="M752" s="519"/>
      <c r="N752" s="519"/>
      <c r="O752" s="519"/>
      <c r="P752" s="519"/>
      <c r="Q752" s="519"/>
      <c r="R752" s="519"/>
      <c r="S752" s="519"/>
      <c r="T752" s="519"/>
      <c r="U752" s="519"/>
      <c r="V752" s="519"/>
      <c r="W752" s="519"/>
      <c r="X752" s="519"/>
      <c r="Y752" s="519"/>
    </row>
    <row r="753" spans="1:25" ht="15.5" x14ac:dyDescent="0.35">
      <c r="A753" s="519"/>
      <c r="B753" s="522"/>
      <c r="C753" s="519"/>
      <c r="D753" s="519"/>
      <c r="E753" s="519"/>
      <c r="F753" s="520"/>
      <c r="G753" s="519"/>
      <c r="H753" s="519"/>
      <c r="I753" s="519"/>
      <c r="J753" s="519"/>
      <c r="K753" s="519"/>
      <c r="L753" s="519"/>
      <c r="M753" s="519"/>
      <c r="N753" s="519"/>
      <c r="O753" s="519"/>
      <c r="P753" s="519"/>
      <c r="Q753" s="519"/>
      <c r="R753" s="519"/>
      <c r="S753" s="519"/>
      <c r="T753" s="519"/>
      <c r="U753" s="519"/>
      <c r="V753" s="519"/>
      <c r="W753" s="519"/>
      <c r="X753" s="519"/>
      <c r="Y753" s="519"/>
    </row>
    <row r="754" spans="1:25" ht="15.5" x14ac:dyDescent="0.35">
      <c r="A754" s="519"/>
      <c r="B754" s="522"/>
      <c r="C754" s="519"/>
      <c r="D754" s="519"/>
      <c r="E754" s="519"/>
      <c r="F754" s="520"/>
      <c r="G754" s="519"/>
      <c r="H754" s="519"/>
      <c r="I754" s="519"/>
      <c r="J754" s="519"/>
      <c r="K754" s="519"/>
      <c r="L754" s="519"/>
      <c r="M754" s="519"/>
      <c r="N754" s="519"/>
      <c r="O754" s="519"/>
      <c r="P754" s="519"/>
      <c r="Q754" s="519"/>
      <c r="R754" s="519"/>
      <c r="S754" s="519"/>
      <c r="T754" s="519"/>
      <c r="U754" s="519"/>
      <c r="V754" s="519"/>
      <c r="W754" s="519"/>
      <c r="X754" s="519"/>
      <c r="Y754" s="519"/>
    </row>
    <row r="755" spans="1:25" ht="15.5" x14ac:dyDescent="0.35">
      <c r="A755" s="519"/>
      <c r="B755" s="522"/>
      <c r="C755" s="519"/>
      <c r="D755" s="519"/>
      <c r="E755" s="519"/>
      <c r="F755" s="520"/>
      <c r="G755" s="519"/>
      <c r="H755" s="519"/>
      <c r="I755" s="519"/>
      <c r="J755" s="519"/>
      <c r="K755" s="519"/>
      <c r="L755" s="519"/>
      <c r="M755" s="519"/>
      <c r="N755" s="519"/>
      <c r="O755" s="519"/>
      <c r="P755" s="519"/>
      <c r="Q755" s="519"/>
      <c r="R755" s="519"/>
      <c r="S755" s="519"/>
      <c r="T755" s="519"/>
      <c r="U755" s="519"/>
      <c r="V755" s="519"/>
      <c r="W755" s="519"/>
      <c r="X755" s="519"/>
      <c r="Y755" s="519"/>
    </row>
    <row r="756" spans="1:25" ht="15.5" x14ac:dyDescent="0.35">
      <c r="A756" s="519"/>
      <c r="B756" s="522"/>
      <c r="C756" s="519"/>
      <c r="D756" s="519"/>
      <c r="E756" s="519"/>
      <c r="F756" s="520"/>
      <c r="G756" s="519"/>
      <c r="H756" s="519"/>
      <c r="I756" s="519"/>
      <c r="J756" s="519"/>
      <c r="K756" s="519"/>
      <c r="L756" s="519"/>
      <c r="M756" s="519"/>
      <c r="N756" s="519"/>
      <c r="O756" s="519"/>
      <c r="P756" s="519"/>
      <c r="Q756" s="519"/>
      <c r="R756" s="519"/>
      <c r="S756" s="519"/>
      <c r="T756" s="519"/>
      <c r="U756" s="519"/>
      <c r="V756" s="519"/>
      <c r="W756" s="519"/>
      <c r="X756" s="519"/>
      <c r="Y756" s="519"/>
    </row>
    <row r="757" spans="1:25" ht="15.5" x14ac:dyDescent="0.35">
      <c r="A757" s="519"/>
      <c r="B757" s="522"/>
      <c r="C757" s="519"/>
      <c r="D757" s="519"/>
      <c r="E757" s="519"/>
      <c r="F757" s="520"/>
      <c r="G757" s="519"/>
      <c r="H757" s="519"/>
      <c r="I757" s="519"/>
      <c r="J757" s="519"/>
      <c r="K757" s="519"/>
      <c r="L757" s="519"/>
      <c r="M757" s="519"/>
      <c r="N757" s="519"/>
      <c r="O757" s="519"/>
      <c r="P757" s="519"/>
      <c r="Q757" s="519"/>
      <c r="R757" s="519"/>
      <c r="S757" s="519"/>
      <c r="T757" s="519"/>
      <c r="U757" s="519"/>
      <c r="V757" s="519"/>
      <c r="W757" s="519"/>
      <c r="X757" s="519"/>
      <c r="Y757" s="519"/>
    </row>
    <row r="758" spans="1:25" ht="15.5" x14ac:dyDescent="0.35">
      <c r="A758" s="519"/>
      <c r="B758" s="522"/>
      <c r="C758" s="519"/>
      <c r="D758" s="519"/>
      <c r="E758" s="519"/>
      <c r="F758" s="520"/>
      <c r="G758" s="519"/>
      <c r="H758" s="519"/>
      <c r="I758" s="519"/>
      <c r="J758" s="519"/>
      <c r="K758" s="519"/>
      <c r="L758" s="519"/>
      <c r="M758" s="519"/>
      <c r="N758" s="519"/>
      <c r="O758" s="519"/>
      <c r="P758" s="519"/>
      <c r="Q758" s="519"/>
      <c r="R758" s="519"/>
      <c r="S758" s="519"/>
      <c r="T758" s="519"/>
      <c r="U758" s="519"/>
      <c r="V758" s="519"/>
      <c r="W758" s="519"/>
      <c r="X758" s="519"/>
      <c r="Y758" s="519"/>
    </row>
    <row r="759" spans="1:25" ht="15.5" x14ac:dyDescent="0.35">
      <c r="A759" s="519"/>
      <c r="B759" s="522"/>
      <c r="C759" s="519"/>
      <c r="D759" s="519"/>
      <c r="E759" s="519"/>
      <c r="F759" s="520"/>
      <c r="G759" s="519"/>
      <c r="H759" s="519"/>
      <c r="I759" s="519"/>
      <c r="J759" s="519"/>
      <c r="K759" s="519"/>
      <c r="L759" s="519"/>
      <c r="M759" s="519"/>
      <c r="N759" s="519"/>
      <c r="O759" s="519"/>
      <c r="P759" s="519"/>
      <c r="Q759" s="519"/>
      <c r="R759" s="519"/>
      <c r="S759" s="519"/>
      <c r="T759" s="519"/>
      <c r="U759" s="519"/>
      <c r="V759" s="519"/>
      <c r="W759" s="519"/>
      <c r="X759" s="519"/>
      <c r="Y759" s="519"/>
    </row>
    <row r="760" spans="1:25" ht="15.5" x14ac:dyDescent="0.35">
      <c r="A760" s="519"/>
      <c r="B760" s="522"/>
      <c r="C760" s="519"/>
      <c r="D760" s="519"/>
      <c r="E760" s="519"/>
      <c r="F760" s="520"/>
      <c r="G760" s="519"/>
      <c r="H760" s="519"/>
      <c r="I760" s="519"/>
      <c r="J760" s="519"/>
      <c r="K760" s="519"/>
      <c r="L760" s="519"/>
      <c r="M760" s="519"/>
      <c r="N760" s="519"/>
      <c r="O760" s="519"/>
      <c r="P760" s="519"/>
      <c r="Q760" s="519"/>
      <c r="R760" s="519"/>
      <c r="S760" s="519"/>
      <c r="T760" s="519"/>
      <c r="U760" s="519"/>
      <c r="V760" s="519"/>
      <c r="W760" s="519"/>
      <c r="X760" s="519"/>
      <c r="Y760" s="519"/>
    </row>
    <row r="761" spans="1:25" ht="15.5" x14ac:dyDescent="0.35">
      <c r="A761" s="519"/>
      <c r="B761" s="522"/>
      <c r="C761" s="519"/>
      <c r="D761" s="519"/>
      <c r="E761" s="519"/>
      <c r="F761" s="520"/>
      <c r="G761" s="519"/>
      <c r="H761" s="519"/>
      <c r="I761" s="519"/>
      <c r="J761" s="519"/>
      <c r="K761" s="519"/>
      <c r="L761" s="519"/>
      <c r="M761" s="519"/>
      <c r="N761" s="519"/>
      <c r="O761" s="519"/>
      <c r="P761" s="519"/>
      <c r="Q761" s="519"/>
      <c r="R761" s="519"/>
      <c r="S761" s="519"/>
      <c r="T761" s="519"/>
      <c r="U761" s="519"/>
      <c r="V761" s="519"/>
      <c r="W761" s="519"/>
      <c r="X761" s="519"/>
      <c r="Y761" s="519"/>
    </row>
    <row r="762" spans="1:25" ht="15.5" x14ac:dyDescent="0.35">
      <c r="A762" s="519"/>
      <c r="B762" s="522"/>
      <c r="C762" s="519"/>
      <c r="D762" s="519"/>
      <c r="E762" s="519"/>
      <c r="F762" s="520"/>
      <c r="G762" s="519"/>
      <c r="H762" s="519"/>
      <c r="I762" s="519"/>
      <c r="J762" s="519"/>
      <c r="K762" s="519"/>
      <c r="L762" s="519"/>
      <c r="M762" s="519"/>
      <c r="N762" s="519"/>
      <c r="O762" s="519"/>
      <c r="P762" s="519"/>
      <c r="Q762" s="519"/>
      <c r="R762" s="519"/>
      <c r="S762" s="519"/>
      <c r="T762" s="519"/>
      <c r="U762" s="519"/>
      <c r="V762" s="519"/>
      <c r="W762" s="519"/>
      <c r="X762" s="519"/>
      <c r="Y762" s="519"/>
    </row>
    <row r="763" spans="1:25" ht="15.5" x14ac:dyDescent="0.35">
      <c r="A763" s="519"/>
      <c r="B763" s="522"/>
      <c r="C763" s="519"/>
      <c r="D763" s="519"/>
      <c r="E763" s="519"/>
      <c r="F763" s="520"/>
      <c r="G763" s="519"/>
      <c r="H763" s="519"/>
      <c r="I763" s="519"/>
      <c r="J763" s="519"/>
      <c r="K763" s="519"/>
      <c r="L763" s="519"/>
      <c r="M763" s="519"/>
      <c r="N763" s="519"/>
      <c r="O763" s="519"/>
      <c r="P763" s="519"/>
      <c r="Q763" s="519"/>
      <c r="R763" s="519"/>
      <c r="S763" s="519"/>
      <c r="T763" s="519"/>
      <c r="U763" s="519"/>
      <c r="V763" s="519"/>
      <c r="W763" s="519"/>
      <c r="X763" s="519"/>
      <c r="Y763" s="519"/>
    </row>
    <row r="764" spans="1:25" ht="15.5" x14ac:dyDescent="0.35">
      <c r="A764" s="519"/>
      <c r="B764" s="522"/>
      <c r="C764" s="519"/>
      <c r="D764" s="519"/>
      <c r="E764" s="519"/>
      <c r="F764" s="520"/>
      <c r="G764" s="519"/>
      <c r="H764" s="519"/>
      <c r="I764" s="519"/>
      <c r="J764" s="519"/>
      <c r="K764" s="519"/>
      <c r="L764" s="519"/>
      <c r="M764" s="519"/>
      <c r="N764" s="519"/>
      <c r="O764" s="519"/>
      <c r="P764" s="519"/>
      <c r="Q764" s="519"/>
      <c r="R764" s="519"/>
      <c r="S764" s="519"/>
      <c r="T764" s="519"/>
      <c r="U764" s="519"/>
      <c r="V764" s="519"/>
      <c r="W764" s="519"/>
      <c r="X764" s="519"/>
      <c r="Y764" s="519"/>
    </row>
    <row r="765" spans="1:25" ht="15.5" x14ac:dyDescent="0.35">
      <c r="A765" s="519"/>
      <c r="B765" s="522"/>
      <c r="C765" s="519"/>
      <c r="D765" s="519"/>
      <c r="E765" s="519"/>
      <c r="F765" s="520"/>
      <c r="G765" s="519"/>
      <c r="H765" s="519"/>
      <c r="I765" s="519"/>
      <c r="J765" s="519"/>
      <c r="K765" s="519"/>
      <c r="L765" s="519"/>
      <c r="M765" s="519"/>
      <c r="N765" s="519"/>
      <c r="O765" s="519"/>
      <c r="P765" s="519"/>
      <c r="Q765" s="519"/>
      <c r="R765" s="519"/>
      <c r="S765" s="519"/>
      <c r="T765" s="519"/>
      <c r="U765" s="519"/>
      <c r="V765" s="519"/>
      <c r="W765" s="519"/>
      <c r="X765" s="519"/>
      <c r="Y765" s="519"/>
    </row>
    <row r="766" spans="1:25" ht="15.5" x14ac:dyDescent="0.35">
      <c r="A766" s="519"/>
      <c r="B766" s="522"/>
      <c r="C766" s="519"/>
      <c r="D766" s="519"/>
      <c r="E766" s="519"/>
      <c r="F766" s="520"/>
      <c r="G766" s="519"/>
      <c r="H766" s="519"/>
      <c r="I766" s="519"/>
      <c r="J766" s="519"/>
      <c r="K766" s="519"/>
      <c r="L766" s="519"/>
      <c r="M766" s="519"/>
      <c r="N766" s="519"/>
      <c r="O766" s="519"/>
      <c r="P766" s="519"/>
      <c r="Q766" s="519"/>
      <c r="R766" s="519"/>
      <c r="S766" s="519"/>
      <c r="T766" s="519"/>
      <c r="U766" s="519"/>
      <c r="V766" s="519"/>
      <c r="W766" s="519"/>
      <c r="X766" s="519"/>
      <c r="Y766" s="519"/>
    </row>
    <row r="767" spans="1:25" ht="15.5" x14ac:dyDescent="0.35">
      <c r="A767" s="519"/>
      <c r="B767" s="522"/>
      <c r="C767" s="519"/>
      <c r="D767" s="519"/>
      <c r="E767" s="519"/>
      <c r="F767" s="520"/>
      <c r="G767" s="519"/>
      <c r="H767" s="519"/>
      <c r="I767" s="519"/>
      <c r="J767" s="519"/>
      <c r="K767" s="519"/>
      <c r="L767" s="519"/>
      <c r="M767" s="519"/>
      <c r="N767" s="519"/>
      <c r="O767" s="519"/>
      <c r="P767" s="519"/>
      <c r="Q767" s="519"/>
      <c r="R767" s="519"/>
      <c r="S767" s="519"/>
      <c r="T767" s="519"/>
      <c r="U767" s="519"/>
      <c r="V767" s="519"/>
      <c r="W767" s="519"/>
      <c r="X767" s="519"/>
      <c r="Y767" s="519"/>
    </row>
    <row r="768" spans="1:25" ht="15.5" x14ac:dyDescent="0.35">
      <c r="A768" s="519"/>
      <c r="B768" s="522"/>
      <c r="C768" s="519"/>
      <c r="D768" s="519"/>
      <c r="E768" s="519"/>
      <c r="F768" s="520"/>
      <c r="G768" s="519"/>
      <c r="H768" s="519"/>
      <c r="I768" s="519"/>
      <c r="J768" s="519"/>
      <c r="K768" s="519"/>
      <c r="L768" s="519"/>
      <c r="M768" s="519"/>
      <c r="N768" s="519"/>
      <c r="O768" s="519"/>
      <c r="P768" s="519"/>
      <c r="Q768" s="519"/>
      <c r="R768" s="519"/>
      <c r="S768" s="519"/>
      <c r="T768" s="519"/>
      <c r="U768" s="519"/>
      <c r="V768" s="519"/>
      <c r="W768" s="519"/>
      <c r="X768" s="519"/>
      <c r="Y768" s="519"/>
    </row>
    <row r="769" spans="1:25" ht="15.5" x14ac:dyDescent="0.35">
      <c r="A769" s="519"/>
      <c r="B769" s="522"/>
      <c r="C769" s="519"/>
      <c r="D769" s="519"/>
      <c r="E769" s="519"/>
      <c r="F769" s="520"/>
      <c r="G769" s="519"/>
      <c r="H769" s="519"/>
      <c r="I769" s="519"/>
      <c r="J769" s="519"/>
      <c r="K769" s="519"/>
      <c r="L769" s="519"/>
      <c r="M769" s="519"/>
      <c r="N769" s="519"/>
      <c r="O769" s="519"/>
      <c r="P769" s="519"/>
      <c r="Q769" s="519"/>
      <c r="R769" s="519"/>
      <c r="S769" s="519"/>
      <c r="T769" s="519"/>
      <c r="U769" s="519"/>
      <c r="V769" s="519"/>
      <c r="W769" s="519"/>
      <c r="X769" s="519"/>
      <c r="Y769" s="519"/>
    </row>
    <row r="770" spans="1:25" ht="15.5" x14ac:dyDescent="0.35">
      <c r="A770" s="519"/>
      <c r="B770" s="522"/>
      <c r="C770" s="519"/>
      <c r="D770" s="519"/>
      <c r="E770" s="519"/>
      <c r="F770" s="520"/>
      <c r="G770" s="519"/>
      <c r="H770" s="519"/>
      <c r="I770" s="519"/>
      <c r="J770" s="519"/>
      <c r="K770" s="519"/>
      <c r="L770" s="519"/>
      <c r="M770" s="519"/>
      <c r="N770" s="519"/>
      <c r="O770" s="519"/>
      <c r="P770" s="519"/>
      <c r="Q770" s="519"/>
      <c r="R770" s="519"/>
      <c r="S770" s="519"/>
      <c r="T770" s="519"/>
      <c r="U770" s="519"/>
      <c r="V770" s="519"/>
      <c r="W770" s="519"/>
      <c r="X770" s="519"/>
      <c r="Y770" s="519"/>
    </row>
    <row r="771" spans="1:25" ht="15.5" x14ac:dyDescent="0.35">
      <c r="A771" s="519"/>
      <c r="B771" s="522"/>
      <c r="C771" s="519"/>
      <c r="D771" s="519"/>
      <c r="E771" s="519"/>
      <c r="F771" s="520"/>
      <c r="G771" s="519"/>
      <c r="H771" s="519"/>
      <c r="I771" s="519"/>
      <c r="J771" s="519"/>
      <c r="K771" s="519"/>
      <c r="L771" s="519"/>
      <c r="M771" s="519"/>
      <c r="N771" s="519"/>
      <c r="O771" s="519"/>
      <c r="P771" s="519"/>
      <c r="Q771" s="519"/>
      <c r="R771" s="519"/>
      <c r="S771" s="519"/>
      <c r="T771" s="519"/>
      <c r="U771" s="519"/>
      <c r="V771" s="519"/>
      <c r="W771" s="519"/>
      <c r="X771" s="519"/>
      <c r="Y771" s="519"/>
    </row>
    <row r="772" spans="1:25" ht="15.5" x14ac:dyDescent="0.35">
      <c r="A772" s="519"/>
      <c r="B772" s="522"/>
      <c r="C772" s="519"/>
      <c r="D772" s="519"/>
      <c r="E772" s="519"/>
      <c r="F772" s="520"/>
      <c r="G772" s="519"/>
      <c r="H772" s="519"/>
      <c r="I772" s="519"/>
      <c r="J772" s="519"/>
      <c r="K772" s="519"/>
      <c r="L772" s="519"/>
      <c r="M772" s="519"/>
      <c r="N772" s="519"/>
      <c r="O772" s="519"/>
      <c r="P772" s="519"/>
      <c r="Q772" s="519"/>
      <c r="R772" s="519"/>
      <c r="S772" s="519"/>
      <c r="T772" s="519"/>
      <c r="U772" s="519"/>
      <c r="V772" s="519"/>
      <c r="W772" s="519"/>
      <c r="X772" s="519"/>
      <c r="Y772" s="519"/>
    </row>
    <row r="773" spans="1:25" ht="15.5" x14ac:dyDescent="0.35">
      <c r="A773" s="519"/>
      <c r="B773" s="522"/>
      <c r="C773" s="519"/>
      <c r="D773" s="519"/>
      <c r="E773" s="519"/>
      <c r="F773" s="520"/>
      <c r="G773" s="519"/>
      <c r="H773" s="519"/>
      <c r="I773" s="519"/>
      <c r="J773" s="519"/>
      <c r="K773" s="519"/>
      <c r="L773" s="519"/>
      <c r="M773" s="519"/>
      <c r="N773" s="519"/>
      <c r="O773" s="519"/>
      <c r="P773" s="519"/>
      <c r="Q773" s="519"/>
      <c r="R773" s="519"/>
      <c r="S773" s="519"/>
      <c r="T773" s="519"/>
      <c r="U773" s="519"/>
      <c r="V773" s="519"/>
      <c r="W773" s="519"/>
      <c r="X773" s="519"/>
      <c r="Y773" s="519"/>
    </row>
    <row r="774" spans="1:25" ht="15.5" x14ac:dyDescent="0.35">
      <c r="A774" s="519"/>
      <c r="B774" s="522"/>
      <c r="C774" s="519"/>
      <c r="D774" s="519"/>
      <c r="E774" s="519"/>
      <c r="F774" s="520"/>
      <c r="G774" s="519"/>
      <c r="H774" s="519"/>
      <c r="I774" s="519"/>
      <c r="J774" s="519"/>
      <c r="K774" s="519"/>
      <c r="L774" s="519"/>
      <c r="M774" s="519"/>
      <c r="N774" s="519"/>
      <c r="O774" s="519"/>
      <c r="P774" s="519"/>
      <c r="Q774" s="519"/>
      <c r="R774" s="519"/>
      <c r="S774" s="519"/>
      <c r="T774" s="519"/>
      <c r="U774" s="519"/>
      <c r="V774" s="519"/>
      <c r="W774" s="519"/>
      <c r="X774" s="519"/>
      <c r="Y774" s="519"/>
    </row>
    <row r="775" spans="1:25" ht="15.5" x14ac:dyDescent="0.35">
      <c r="A775" s="519"/>
      <c r="B775" s="522"/>
      <c r="C775" s="519"/>
      <c r="D775" s="519"/>
      <c r="E775" s="519"/>
      <c r="F775" s="520"/>
      <c r="G775" s="519"/>
      <c r="H775" s="519"/>
      <c r="I775" s="519"/>
      <c r="J775" s="519"/>
      <c r="K775" s="519"/>
      <c r="L775" s="519"/>
      <c r="M775" s="519"/>
      <c r="N775" s="519"/>
      <c r="O775" s="519"/>
      <c r="P775" s="519"/>
      <c r="Q775" s="519"/>
      <c r="R775" s="519"/>
      <c r="S775" s="519"/>
      <c r="T775" s="519"/>
      <c r="U775" s="519"/>
      <c r="V775" s="519"/>
      <c r="W775" s="519"/>
      <c r="X775" s="519"/>
      <c r="Y775" s="519"/>
    </row>
    <row r="776" spans="1:25" ht="15.5" x14ac:dyDescent="0.35">
      <c r="A776" s="519"/>
      <c r="B776" s="522"/>
      <c r="C776" s="519"/>
      <c r="D776" s="519"/>
      <c r="E776" s="519"/>
      <c r="F776" s="520"/>
      <c r="G776" s="519"/>
      <c r="H776" s="519"/>
      <c r="I776" s="519"/>
      <c r="J776" s="519"/>
      <c r="K776" s="519"/>
      <c r="L776" s="519"/>
      <c r="M776" s="519"/>
      <c r="N776" s="519"/>
      <c r="O776" s="519"/>
      <c r="P776" s="519"/>
      <c r="Q776" s="519"/>
      <c r="R776" s="519"/>
      <c r="S776" s="519"/>
      <c r="T776" s="519"/>
      <c r="U776" s="519"/>
      <c r="V776" s="519"/>
      <c r="W776" s="519"/>
      <c r="X776" s="519"/>
      <c r="Y776" s="519"/>
    </row>
    <row r="777" spans="1:25" ht="15.5" x14ac:dyDescent="0.35">
      <c r="A777" s="519"/>
      <c r="B777" s="522"/>
      <c r="C777" s="519"/>
      <c r="D777" s="519"/>
      <c r="E777" s="519"/>
      <c r="F777" s="520"/>
      <c r="G777" s="519"/>
      <c r="H777" s="519"/>
      <c r="I777" s="519"/>
      <c r="J777" s="519"/>
      <c r="K777" s="519"/>
      <c r="L777" s="519"/>
      <c r="M777" s="519"/>
      <c r="N777" s="519"/>
      <c r="O777" s="519"/>
      <c r="P777" s="519"/>
      <c r="Q777" s="519"/>
      <c r="R777" s="519"/>
      <c r="S777" s="519"/>
      <c r="T777" s="519"/>
      <c r="U777" s="519"/>
      <c r="V777" s="519"/>
      <c r="W777" s="519"/>
      <c r="X777" s="519"/>
      <c r="Y777" s="519"/>
    </row>
    <row r="778" spans="1:25" ht="15.5" x14ac:dyDescent="0.35">
      <c r="A778" s="519"/>
      <c r="B778" s="522"/>
      <c r="C778" s="519"/>
      <c r="D778" s="519"/>
      <c r="E778" s="519"/>
      <c r="F778" s="520"/>
      <c r="G778" s="519"/>
      <c r="H778" s="519"/>
      <c r="I778" s="519"/>
      <c r="J778" s="519"/>
      <c r="K778" s="519"/>
      <c r="L778" s="519"/>
      <c r="M778" s="519"/>
      <c r="N778" s="519"/>
      <c r="O778" s="519"/>
      <c r="P778" s="519"/>
      <c r="Q778" s="519"/>
      <c r="R778" s="519"/>
      <c r="S778" s="519"/>
      <c r="T778" s="519"/>
      <c r="U778" s="519"/>
      <c r="V778" s="519"/>
      <c r="W778" s="519"/>
      <c r="X778" s="519"/>
      <c r="Y778" s="519"/>
    </row>
    <row r="779" spans="1:25" ht="15.5" x14ac:dyDescent="0.35">
      <c r="A779" s="519"/>
      <c r="B779" s="522"/>
      <c r="C779" s="519"/>
      <c r="D779" s="519"/>
      <c r="E779" s="519"/>
      <c r="F779" s="520"/>
      <c r="G779" s="519"/>
      <c r="H779" s="519"/>
      <c r="I779" s="519"/>
      <c r="J779" s="519"/>
      <c r="K779" s="519"/>
      <c r="L779" s="519"/>
      <c r="M779" s="519"/>
      <c r="N779" s="519"/>
      <c r="O779" s="519"/>
      <c r="P779" s="519"/>
      <c r="Q779" s="519"/>
      <c r="R779" s="519"/>
      <c r="S779" s="519"/>
      <c r="T779" s="519"/>
      <c r="U779" s="519"/>
      <c r="V779" s="519"/>
      <c r="W779" s="519"/>
      <c r="X779" s="519"/>
      <c r="Y779" s="519"/>
    </row>
    <row r="780" spans="1:25" ht="15.5" x14ac:dyDescent="0.35">
      <c r="A780" s="519"/>
      <c r="B780" s="522"/>
      <c r="C780" s="519"/>
      <c r="D780" s="519"/>
      <c r="E780" s="519"/>
      <c r="F780" s="520"/>
      <c r="G780" s="519"/>
      <c r="H780" s="519"/>
      <c r="I780" s="519"/>
      <c r="J780" s="519"/>
      <c r="K780" s="519"/>
      <c r="L780" s="519"/>
      <c r="M780" s="519"/>
      <c r="N780" s="519"/>
      <c r="O780" s="519"/>
      <c r="P780" s="519"/>
      <c r="Q780" s="519"/>
      <c r="R780" s="519"/>
      <c r="S780" s="519"/>
      <c r="T780" s="519"/>
      <c r="U780" s="519"/>
      <c r="V780" s="519"/>
      <c r="W780" s="519"/>
      <c r="X780" s="519"/>
      <c r="Y780" s="519"/>
    </row>
    <row r="781" spans="1:25" ht="15.5" x14ac:dyDescent="0.35">
      <c r="A781" s="519"/>
      <c r="B781" s="522"/>
      <c r="C781" s="519"/>
      <c r="D781" s="519"/>
      <c r="E781" s="519"/>
      <c r="F781" s="520"/>
      <c r="G781" s="519"/>
      <c r="H781" s="519"/>
      <c r="I781" s="519"/>
      <c r="J781" s="519"/>
      <c r="K781" s="519"/>
      <c r="L781" s="519"/>
      <c r="M781" s="519"/>
      <c r="N781" s="519"/>
      <c r="O781" s="519"/>
      <c r="P781" s="519"/>
      <c r="Q781" s="519"/>
      <c r="R781" s="519"/>
      <c r="S781" s="519"/>
      <c r="T781" s="519"/>
      <c r="U781" s="519"/>
      <c r="V781" s="519"/>
      <c r="W781" s="519"/>
      <c r="X781" s="519"/>
      <c r="Y781" s="519"/>
    </row>
    <row r="782" spans="1:25" ht="15.5" x14ac:dyDescent="0.35">
      <c r="A782" s="519"/>
      <c r="B782" s="522"/>
      <c r="C782" s="519"/>
      <c r="D782" s="519"/>
      <c r="E782" s="519"/>
      <c r="F782" s="520"/>
      <c r="G782" s="519"/>
      <c r="H782" s="519"/>
      <c r="I782" s="519"/>
      <c r="J782" s="519"/>
      <c r="K782" s="519"/>
      <c r="L782" s="519"/>
      <c r="M782" s="519"/>
      <c r="N782" s="519"/>
      <c r="O782" s="519"/>
      <c r="P782" s="519"/>
      <c r="Q782" s="519"/>
      <c r="R782" s="519"/>
      <c r="S782" s="519"/>
      <c r="T782" s="519"/>
      <c r="U782" s="519"/>
      <c r="V782" s="519"/>
      <c r="W782" s="519"/>
      <c r="X782" s="519"/>
      <c r="Y782" s="519"/>
    </row>
    <row r="783" spans="1:25" ht="15.5" x14ac:dyDescent="0.35">
      <c r="A783" s="519"/>
      <c r="B783" s="522"/>
      <c r="C783" s="519"/>
      <c r="D783" s="519"/>
      <c r="E783" s="519"/>
      <c r="F783" s="520"/>
      <c r="G783" s="519"/>
      <c r="H783" s="519"/>
      <c r="I783" s="519"/>
      <c r="J783" s="519"/>
      <c r="K783" s="519"/>
      <c r="L783" s="519"/>
      <c r="M783" s="519"/>
      <c r="N783" s="519"/>
      <c r="O783" s="519"/>
      <c r="P783" s="519"/>
      <c r="Q783" s="519"/>
      <c r="R783" s="519"/>
      <c r="S783" s="519"/>
      <c r="T783" s="519"/>
      <c r="U783" s="519"/>
      <c r="V783" s="519"/>
      <c r="W783" s="519"/>
      <c r="X783" s="519"/>
      <c r="Y783" s="519"/>
    </row>
    <row r="784" spans="1:25" ht="15.5" x14ac:dyDescent="0.35">
      <c r="A784" s="519"/>
      <c r="B784" s="522"/>
      <c r="C784" s="519"/>
      <c r="D784" s="519"/>
      <c r="E784" s="519"/>
      <c r="F784" s="520"/>
      <c r="G784" s="519"/>
      <c r="H784" s="519"/>
      <c r="I784" s="519"/>
      <c r="J784" s="519"/>
      <c r="K784" s="519"/>
      <c r="L784" s="519"/>
      <c r="M784" s="519"/>
      <c r="N784" s="519"/>
      <c r="O784" s="519"/>
      <c r="P784" s="519"/>
      <c r="Q784" s="519"/>
      <c r="R784" s="519"/>
      <c r="S784" s="519"/>
      <c r="T784" s="519"/>
      <c r="U784" s="519"/>
      <c r="V784" s="519"/>
      <c r="W784" s="519"/>
      <c r="X784" s="519"/>
      <c r="Y784" s="519"/>
    </row>
    <row r="785" spans="1:25" ht="15.5" x14ac:dyDescent="0.35">
      <c r="A785" s="519"/>
      <c r="B785" s="522"/>
      <c r="C785" s="519"/>
      <c r="D785" s="519"/>
      <c r="E785" s="519"/>
      <c r="F785" s="520"/>
      <c r="G785" s="519"/>
      <c r="H785" s="519"/>
      <c r="I785" s="519"/>
      <c r="J785" s="519"/>
      <c r="K785" s="519"/>
      <c r="L785" s="519"/>
      <c r="M785" s="519"/>
      <c r="N785" s="519"/>
      <c r="O785" s="519"/>
      <c r="P785" s="519"/>
      <c r="Q785" s="519"/>
      <c r="R785" s="519"/>
      <c r="S785" s="519"/>
      <c r="T785" s="519"/>
      <c r="U785" s="519"/>
      <c r="V785" s="519"/>
      <c r="W785" s="519"/>
      <c r="X785" s="519"/>
      <c r="Y785" s="519"/>
    </row>
    <row r="786" spans="1:25" ht="15.5" x14ac:dyDescent="0.35">
      <c r="A786" s="519"/>
      <c r="B786" s="522"/>
      <c r="C786" s="519"/>
      <c r="D786" s="519"/>
      <c r="E786" s="519"/>
      <c r="F786" s="520"/>
      <c r="G786" s="519"/>
      <c r="H786" s="519"/>
      <c r="I786" s="519"/>
      <c r="J786" s="519"/>
      <c r="K786" s="519"/>
      <c r="L786" s="519"/>
      <c r="M786" s="519"/>
      <c r="N786" s="519"/>
      <c r="O786" s="519"/>
      <c r="P786" s="519"/>
      <c r="Q786" s="519"/>
      <c r="R786" s="519"/>
      <c r="S786" s="519"/>
      <c r="T786" s="519"/>
      <c r="U786" s="519"/>
      <c r="V786" s="519"/>
      <c r="W786" s="519"/>
      <c r="X786" s="519"/>
      <c r="Y786" s="519"/>
    </row>
    <row r="787" spans="1:25" ht="15.5" x14ac:dyDescent="0.35">
      <c r="A787" s="519"/>
      <c r="B787" s="522"/>
      <c r="C787" s="519"/>
      <c r="D787" s="519"/>
      <c r="E787" s="519"/>
      <c r="F787" s="520"/>
      <c r="G787" s="519"/>
      <c r="H787" s="519"/>
      <c r="I787" s="519"/>
      <c r="J787" s="519"/>
      <c r="K787" s="519"/>
      <c r="L787" s="519"/>
      <c r="M787" s="519"/>
      <c r="N787" s="519"/>
      <c r="O787" s="519"/>
      <c r="P787" s="519"/>
      <c r="Q787" s="519"/>
      <c r="R787" s="519"/>
      <c r="S787" s="519"/>
      <c r="T787" s="519"/>
      <c r="U787" s="519"/>
      <c r="V787" s="519"/>
      <c r="W787" s="519"/>
      <c r="X787" s="519"/>
      <c r="Y787" s="519"/>
    </row>
    <row r="788" spans="1:25" ht="15.5" x14ac:dyDescent="0.35">
      <c r="A788" s="519"/>
      <c r="B788" s="522"/>
      <c r="C788" s="519"/>
      <c r="D788" s="519"/>
      <c r="E788" s="519"/>
      <c r="F788" s="520"/>
      <c r="G788" s="519"/>
      <c r="H788" s="519"/>
      <c r="I788" s="519"/>
      <c r="J788" s="519"/>
      <c r="K788" s="519"/>
      <c r="L788" s="519"/>
      <c r="M788" s="519"/>
      <c r="N788" s="519"/>
      <c r="O788" s="519"/>
      <c r="P788" s="519"/>
      <c r="Q788" s="519"/>
      <c r="R788" s="519"/>
      <c r="S788" s="519"/>
      <c r="T788" s="519"/>
      <c r="U788" s="519"/>
      <c r="V788" s="519"/>
      <c r="W788" s="519"/>
      <c r="X788" s="519"/>
      <c r="Y788" s="519"/>
    </row>
    <row r="789" spans="1:25" ht="15.5" x14ac:dyDescent="0.35">
      <c r="A789" s="519"/>
      <c r="B789" s="522"/>
      <c r="C789" s="519"/>
      <c r="D789" s="519"/>
      <c r="E789" s="519"/>
      <c r="F789" s="520"/>
      <c r="G789" s="519"/>
      <c r="H789" s="519"/>
      <c r="I789" s="519"/>
      <c r="J789" s="519"/>
      <c r="K789" s="519"/>
      <c r="L789" s="519"/>
      <c r="M789" s="519"/>
      <c r="N789" s="519"/>
      <c r="O789" s="519"/>
      <c r="P789" s="519"/>
      <c r="Q789" s="519"/>
      <c r="R789" s="519"/>
      <c r="S789" s="519"/>
      <c r="T789" s="519"/>
      <c r="U789" s="519"/>
      <c r="V789" s="519"/>
      <c r="W789" s="519"/>
      <c r="X789" s="519"/>
      <c r="Y789" s="519"/>
    </row>
    <row r="790" spans="1:25" ht="15.5" x14ac:dyDescent="0.35">
      <c r="A790" s="519"/>
      <c r="B790" s="522"/>
      <c r="C790" s="519"/>
      <c r="D790" s="519"/>
      <c r="E790" s="519"/>
      <c r="F790" s="520"/>
      <c r="G790" s="519"/>
      <c r="H790" s="519"/>
      <c r="I790" s="519"/>
      <c r="J790" s="519"/>
      <c r="K790" s="519"/>
      <c r="L790" s="519"/>
      <c r="M790" s="519"/>
      <c r="N790" s="519"/>
      <c r="O790" s="519"/>
      <c r="P790" s="519"/>
      <c r="Q790" s="519"/>
      <c r="R790" s="519"/>
      <c r="S790" s="519"/>
      <c r="T790" s="519"/>
      <c r="U790" s="519"/>
      <c r="V790" s="519"/>
      <c r="W790" s="519"/>
      <c r="X790" s="519"/>
      <c r="Y790" s="519"/>
    </row>
    <row r="791" spans="1:25" ht="15.5" x14ac:dyDescent="0.35">
      <c r="A791" s="519"/>
      <c r="B791" s="522"/>
      <c r="C791" s="519"/>
      <c r="D791" s="519"/>
      <c r="E791" s="519"/>
      <c r="F791" s="520"/>
      <c r="G791" s="519"/>
      <c r="H791" s="519"/>
      <c r="I791" s="519"/>
      <c r="J791" s="519"/>
      <c r="K791" s="519"/>
      <c r="L791" s="519"/>
      <c r="M791" s="519"/>
      <c r="N791" s="519"/>
      <c r="O791" s="519"/>
      <c r="P791" s="519"/>
      <c r="Q791" s="519"/>
      <c r="R791" s="519"/>
      <c r="S791" s="519"/>
      <c r="T791" s="519"/>
      <c r="U791" s="519"/>
      <c r="V791" s="519"/>
      <c r="W791" s="519"/>
      <c r="X791" s="519"/>
      <c r="Y791" s="519"/>
    </row>
    <row r="792" spans="1:25" ht="15.5" x14ac:dyDescent="0.35">
      <c r="A792" s="519"/>
      <c r="B792" s="522"/>
      <c r="C792" s="519"/>
      <c r="D792" s="519"/>
      <c r="E792" s="519"/>
      <c r="F792" s="520"/>
      <c r="G792" s="519"/>
      <c r="H792" s="519"/>
      <c r="I792" s="519"/>
      <c r="J792" s="519"/>
      <c r="K792" s="519"/>
      <c r="L792" s="519"/>
      <c r="M792" s="519"/>
      <c r="N792" s="519"/>
      <c r="O792" s="519"/>
      <c r="P792" s="519"/>
      <c r="Q792" s="519"/>
      <c r="R792" s="519"/>
      <c r="S792" s="519"/>
      <c r="T792" s="519"/>
      <c r="U792" s="519"/>
      <c r="V792" s="519"/>
      <c r="W792" s="519"/>
      <c r="X792" s="519"/>
      <c r="Y792" s="519"/>
    </row>
    <row r="793" spans="1:25" ht="15.5" x14ac:dyDescent="0.35">
      <c r="A793" s="519"/>
      <c r="B793" s="522"/>
      <c r="C793" s="519"/>
      <c r="D793" s="519"/>
      <c r="E793" s="519"/>
      <c r="F793" s="520"/>
      <c r="G793" s="519"/>
      <c r="H793" s="519"/>
      <c r="I793" s="519"/>
      <c r="J793" s="519"/>
      <c r="K793" s="519"/>
      <c r="L793" s="519"/>
      <c r="M793" s="519"/>
      <c r="N793" s="519"/>
      <c r="O793" s="519"/>
      <c r="P793" s="519"/>
      <c r="Q793" s="519"/>
      <c r="R793" s="519"/>
      <c r="S793" s="519"/>
      <c r="T793" s="519"/>
      <c r="U793" s="519"/>
      <c r="V793" s="519"/>
      <c r="W793" s="519"/>
      <c r="X793" s="519"/>
      <c r="Y793" s="519"/>
    </row>
    <row r="794" spans="1:25" ht="15.5" x14ac:dyDescent="0.35">
      <c r="A794" s="519"/>
      <c r="B794" s="522"/>
      <c r="C794" s="519"/>
      <c r="D794" s="519"/>
      <c r="E794" s="519"/>
      <c r="F794" s="520"/>
      <c r="G794" s="519"/>
      <c r="H794" s="519"/>
      <c r="I794" s="519"/>
      <c r="J794" s="519"/>
      <c r="K794" s="519"/>
      <c r="L794" s="519"/>
      <c r="M794" s="519"/>
      <c r="N794" s="519"/>
      <c r="O794" s="519"/>
      <c r="P794" s="519"/>
      <c r="Q794" s="519"/>
      <c r="R794" s="519"/>
      <c r="S794" s="519"/>
      <c r="T794" s="519"/>
      <c r="U794" s="519"/>
      <c r="V794" s="519"/>
      <c r="W794" s="519"/>
      <c r="X794" s="519"/>
      <c r="Y794" s="519"/>
    </row>
    <row r="795" spans="1:25" ht="15.5" x14ac:dyDescent="0.35">
      <c r="A795" s="519"/>
      <c r="B795" s="522"/>
      <c r="C795" s="519"/>
      <c r="D795" s="519"/>
      <c r="E795" s="519"/>
      <c r="F795" s="520"/>
      <c r="G795" s="519"/>
      <c r="H795" s="519"/>
      <c r="I795" s="519"/>
      <c r="J795" s="519"/>
      <c r="K795" s="519"/>
      <c r="L795" s="519"/>
      <c r="M795" s="519"/>
      <c r="N795" s="519"/>
      <c r="O795" s="519"/>
      <c r="P795" s="519"/>
      <c r="Q795" s="519"/>
      <c r="R795" s="519"/>
      <c r="S795" s="519"/>
      <c r="T795" s="519"/>
      <c r="U795" s="519"/>
      <c r="V795" s="519"/>
      <c r="W795" s="519"/>
      <c r="X795" s="519"/>
      <c r="Y795" s="519"/>
    </row>
    <row r="796" spans="1:25" ht="15.5" x14ac:dyDescent="0.35">
      <c r="A796" s="519"/>
      <c r="B796" s="522"/>
      <c r="C796" s="519"/>
      <c r="D796" s="519"/>
      <c r="E796" s="519"/>
      <c r="F796" s="520"/>
      <c r="G796" s="519"/>
      <c r="H796" s="519"/>
      <c r="I796" s="519"/>
      <c r="J796" s="519"/>
      <c r="K796" s="519"/>
      <c r="L796" s="519"/>
      <c r="M796" s="519"/>
      <c r="N796" s="519"/>
      <c r="O796" s="519"/>
      <c r="P796" s="519"/>
      <c r="Q796" s="519"/>
      <c r="R796" s="519"/>
      <c r="S796" s="519"/>
      <c r="T796" s="519"/>
      <c r="U796" s="519"/>
      <c r="V796" s="519"/>
      <c r="W796" s="519"/>
      <c r="X796" s="519"/>
      <c r="Y796" s="519"/>
    </row>
    <row r="797" spans="1:25" ht="15.5" x14ac:dyDescent="0.35">
      <c r="A797" s="519"/>
      <c r="B797" s="522"/>
      <c r="C797" s="519"/>
      <c r="D797" s="519"/>
      <c r="E797" s="519"/>
      <c r="F797" s="520"/>
      <c r="G797" s="519"/>
      <c r="H797" s="519"/>
      <c r="I797" s="519"/>
      <c r="J797" s="519"/>
      <c r="K797" s="519"/>
      <c r="L797" s="519"/>
      <c r="M797" s="519"/>
      <c r="N797" s="519"/>
      <c r="O797" s="519"/>
      <c r="P797" s="519"/>
      <c r="Q797" s="519"/>
      <c r="R797" s="519"/>
      <c r="S797" s="519"/>
      <c r="T797" s="519"/>
      <c r="U797" s="519"/>
      <c r="V797" s="519"/>
      <c r="W797" s="519"/>
      <c r="X797" s="519"/>
      <c r="Y797" s="519"/>
    </row>
    <row r="798" spans="1:25" ht="15.5" x14ac:dyDescent="0.35">
      <c r="A798" s="519"/>
      <c r="B798" s="522"/>
      <c r="C798" s="519"/>
      <c r="D798" s="519"/>
      <c r="E798" s="519"/>
      <c r="F798" s="520"/>
      <c r="G798" s="519"/>
      <c r="H798" s="519"/>
      <c r="I798" s="519"/>
      <c r="J798" s="519"/>
      <c r="K798" s="519"/>
      <c r="L798" s="519"/>
      <c r="M798" s="519"/>
      <c r="N798" s="519"/>
      <c r="O798" s="519"/>
      <c r="P798" s="519"/>
      <c r="Q798" s="519"/>
      <c r="R798" s="519"/>
      <c r="S798" s="519"/>
      <c r="T798" s="519"/>
      <c r="U798" s="519"/>
      <c r="V798" s="519"/>
      <c r="W798" s="519"/>
      <c r="X798" s="519"/>
      <c r="Y798" s="519"/>
    </row>
    <row r="799" spans="1:25" ht="15.5" x14ac:dyDescent="0.35">
      <c r="A799" s="519"/>
      <c r="B799" s="522"/>
      <c r="C799" s="519"/>
      <c r="D799" s="519"/>
      <c r="E799" s="519"/>
      <c r="F799" s="520"/>
      <c r="G799" s="519"/>
      <c r="H799" s="519"/>
      <c r="I799" s="519"/>
      <c r="J799" s="519"/>
      <c r="K799" s="519"/>
      <c r="L799" s="519"/>
      <c r="M799" s="519"/>
      <c r="N799" s="519"/>
      <c r="O799" s="519"/>
      <c r="P799" s="519"/>
      <c r="Q799" s="519"/>
      <c r="R799" s="519"/>
      <c r="S799" s="519"/>
      <c r="T799" s="519"/>
      <c r="U799" s="519"/>
      <c r="V799" s="519"/>
      <c r="W799" s="519"/>
      <c r="X799" s="519"/>
      <c r="Y799" s="519"/>
    </row>
    <row r="800" spans="1:25" ht="15.5" x14ac:dyDescent="0.35">
      <c r="A800" s="519"/>
      <c r="B800" s="522"/>
      <c r="C800" s="519"/>
      <c r="D800" s="519"/>
      <c r="E800" s="519"/>
      <c r="F800" s="520"/>
      <c r="G800" s="519"/>
      <c r="H800" s="519"/>
      <c r="I800" s="519"/>
      <c r="J800" s="519"/>
      <c r="K800" s="519"/>
      <c r="L800" s="519"/>
      <c r="M800" s="519"/>
      <c r="N800" s="519"/>
      <c r="O800" s="519"/>
      <c r="P800" s="519"/>
      <c r="Q800" s="519"/>
      <c r="R800" s="519"/>
      <c r="S800" s="519"/>
      <c r="T800" s="519"/>
      <c r="U800" s="519"/>
      <c r="V800" s="519"/>
      <c r="W800" s="519"/>
      <c r="X800" s="519"/>
      <c r="Y800" s="519"/>
    </row>
    <row r="801" spans="1:25" ht="15.5" x14ac:dyDescent="0.35">
      <c r="A801" s="519"/>
      <c r="B801" s="522"/>
      <c r="C801" s="519"/>
      <c r="D801" s="519"/>
      <c r="E801" s="519"/>
      <c r="F801" s="520"/>
      <c r="G801" s="519"/>
      <c r="H801" s="519"/>
      <c r="I801" s="519"/>
      <c r="J801" s="519"/>
      <c r="K801" s="519"/>
      <c r="L801" s="519"/>
      <c r="M801" s="519"/>
      <c r="N801" s="519"/>
      <c r="O801" s="519"/>
      <c r="P801" s="519"/>
      <c r="Q801" s="519"/>
      <c r="R801" s="519"/>
      <c r="S801" s="519"/>
      <c r="T801" s="519"/>
      <c r="U801" s="519"/>
      <c r="V801" s="519"/>
      <c r="W801" s="519"/>
      <c r="X801" s="519"/>
      <c r="Y801" s="519"/>
    </row>
    <row r="802" spans="1:25" ht="15.5" x14ac:dyDescent="0.35">
      <c r="A802" s="519"/>
      <c r="B802" s="522"/>
      <c r="C802" s="519"/>
      <c r="D802" s="519"/>
      <c r="E802" s="519"/>
      <c r="F802" s="520"/>
      <c r="G802" s="519"/>
      <c r="H802" s="519"/>
      <c r="I802" s="519"/>
      <c r="J802" s="519"/>
      <c r="K802" s="519"/>
      <c r="L802" s="519"/>
      <c r="M802" s="519"/>
      <c r="N802" s="519"/>
      <c r="O802" s="519"/>
      <c r="P802" s="519"/>
      <c r="Q802" s="519"/>
      <c r="R802" s="519"/>
      <c r="S802" s="519"/>
      <c r="T802" s="519"/>
      <c r="U802" s="519"/>
      <c r="V802" s="519"/>
      <c r="W802" s="519"/>
      <c r="X802" s="519"/>
      <c r="Y802" s="519"/>
    </row>
    <row r="803" spans="1:25" ht="15.5" x14ac:dyDescent="0.35">
      <c r="A803" s="519"/>
      <c r="B803" s="522"/>
      <c r="C803" s="519"/>
      <c r="D803" s="519"/>
      <c r="E803" s="519"/>
      <c r="F803" s="520"/>
      <c r="G803" s="519"/>
      <c r="H803" s="519"/>
      <c r="I803" s="519"/>
      <c r="J803" s="519"/>
      <c r="K803" s="519"/>
      <c r="L803" s="519"/>
      <c r="M803" s="519"/>
      <c r="N803" s="519"/>
      <c r="O803" s="519"/>
      <c r="P803" s="519"/>
      <c r="Q803" s="519"/>
      <c r="R803" s="519"/>
      <c r="S803" s="519"/>
      <c r="T803" s="519"/>
      <c r="U803" s="519"/>
      <c r="V803" s="519"/>
      <c r="W803" s="519"/>
      <c r="X803" s="519"/>
      <c r="Y803" s="519"/>
    </row>
    <row r="804" spans="1:25" ht="15.5" x14ac:dyDescent="0.35">
      <c r="A804" s="519"/>
      <c r="B804" s="522"/>
      <c r="C804" s="519"/>
      <c r="D804" s="519"/>
      <c r="E804" s="519"/>
      <c r="F804" s="520"/>
      <c r="G804" s="519"/>
      <c r="H804" s="519"/>
      <c r="I804" s="519"/>
      <c r="J804" s="519"/>
      <c r="K804" s="519"/>
      <c r="L804" s="519"/>
      <c r="M804" s="519"/>
      <c r="N804" s="519"/>
      <c r="O804" s="519"/>
      <c r="P804" s="519"/>
      <c r="Q804" s="519"/>
      <c r="R804" s="519"/>
      <c r="S804" s="519"/>
      <c r="T804" s="519"/>
      <c r="U804" s="519"/>
      <c r="V804" s="519"/>
      <c r="W804" s="519"/>
      <c r="X804" s="519"/>
      <c r="Y804" s="519"/>
    </row>
    <row r="805" spans="1:25" ht="15.5" x14ac:dyDescent="0.35">
      <c r="A805" s="519"/>
      <c r="B805" s="522"/>
      <c r="C805" s="519"/>
      <c r="D805" s="519"/>
      <c r="E805" s="519"/>
      <c r="F805" s="520"/>
      <c r="G805" s="519"/>
      <c r="H805" s="519"/>
      <c r="I805" s="519"/>
      <c r="J805" s="519"/>
      <c r="K805" s="519"/>
      <c r="L805" s="519"/>
      <c r="M805" s="519"/>
      <c r="N805" s="519"/>
      <c r="O805" s="519"/>
      <c r="P805" s="519"/>
      <c r="Q805" s="519"/>
      <c r="R805" s="519"/>
      <c r="S805" s="519"/>
      <c r="T805" s="519"/>
      <c r="U805" s="519"/>
      <c r="V805" s="519"/>
      <c r="W805" s="519"/>
      <c r="X805" s="519"/>
      <c r="Y805" s="519"/>
    </row>
    <row r="806" spans="1:25" ht="15.5" x14ac:dyDescent="0.35">
      <c r="A806" s="519"/>
      <c r="B806" s="522"/>
      <c r="C806" s="519"/>
      <c r="D806" s="519"/>
      <c r="E806" s="519"/>
      <c r="F806" s="520"/>
      <c r="G806" s="519"/>
      <c r="H806" s="519"/>
      <c r="I806" s="519"/>
      <c r="J806" s="519"/>
      <c r="K806" s="519"/>
      <c r="L806" s="519"/>
      <c r="M806" s="519"/>
      <c r="N806" s="519"/>
      <c r="O806" s="519"/>
      <c r="P806" s="519"/>
      <c r="Q806" s="519"/>
      <c r="R806" s="519"/>
      <c r="S806" s="519"/>
      <c r="T806" s="519"/>
      <c r="U806" s="519"/>
      <c r="V806" s="519"/>
      <c r="W806" s="519"/>
      <c r="X806" s="519"/>
      <c r="Y806" s="519"/>
    </row>
    <row r="807" spans="1:25" ht="15.5" x14ac:dyDescent="0.35">
      <c r="A807" s="519"/>
      <c r="B807" s="522"/>
      <c r="C807" s="519"/>
      <c r="D807" s="519"/>
      <c r="E807" s="519"/>
      <c r="F807" s="520"/>
      <c r="G807" s="519"/>
      <c r="H807" s="519"/>
      <c r="I807" s="519"/>
      <c r="J807" s="519"/>
      <c r="K807" s="519"/>
      <c r="L807" s="519"/>
      <c r="M807" s="519"/>
      <c r="N807" s="519"/>
      <c r="O807" s="519"/>
      <c r="P807" s="519"/>
      <c r="Q807" s="519"/>
      <c r="R807" s="519"/>
      <c r="S807" s="519"/>
      <c r="T807" s="519"/>
      <c r="U807" s="519"/>
      <c r="V807" s="519"/>
      <c r="W807" s="519"/>
      <c r="X807" s="519"/>
      <c r="Y807" s="519"/>
    </row>
    <row r="808" spans="1:25" ht="15.5" x14ac:dyDescent="0.35">
      <c r="A808" s="519"/>
      <c r="B808" s="522"/>
      <c r="C808" s="519"/>
      <c r="D808" s="519"/>
      <c r="E808" s="519"/>
      <c r="F808" s="520"/>
      <c r="G808" s="519"/>
      <c r="H808" s="519"/>
      <c r="I808" s="519"/>
      <c r="J808" s="519"/>
      <c r="K808" s="519"/>
      <c r="L808" s="519"/>
      <c r="M808" s="519"/>
      <c r="N808" s="519"/>
      <c r="O808" s="519"/>
      <c r="P808" s="519"/>
      <c r="Q808" s="519"/>
      <c r="R808" s="519"/>
      <c r="S808" s="519"/>
      <c r="T808" s="519"/>
      <c r="U808" s="519"/>
      <c r="V808" s="519"/>
      <c r="W808" s="519"/>
      <c r="X808" s="519"/>
      <c r="Y808" s="519"/>
    </row>
    <row r="809" spans="1:25" ht="15.5" x14ac:dyDescent="0.35">
      <c r="A809" s="519"/>
      <c r="B809" s="522"/>
      <c r="C809" s="519"/>
      <c r="D809" s="519"/>
      <c r="E809" s="519"/>
      <c r="F809" s="520"/>
      <c r="G809" s="519"/>
      <c r="H809" s="519"/>
      <c r="I809" s="519"/>
      <c r="J809" s="519"/>
      <c r="K809" s="519"/>
      <c r="L809" s="519"/>
      <c r="M809" s="519"/>
      <c r="N809" s="519"/>
      <c r="O809" s="519"/>
      <c r="P809" s="519"/>
      <c r="Q809" s="519"/>
      <c r="R809" s="519"/>
      <c r="S809" s="519"/>
      <c r="T809" s="519"/>
      <c r="U809" s="519"/>
      <c r="V809" s="519"/>
      <c r="W809" s="519"/>
      <c r="X809" s="519"/>
      <c r="Y809" s="519"/>
    </row>
    <row r="810" spans="1:25" ht="15.5" x14ac:dyDescent="0.35">
      <c r="A810" s="519"/>
      <c r="B810" s="522"/>
      <c r="C810" s="519"/>
      <c r="D810" s="519"/>
      <c r="E810" s="519"/>
      <c r="F810" s="520"/>
      <c r="G810" s="519"/>
      <c r="H810" s="519"/>
      <c r="I810" s="519"/>
      <c r="J810" s="519"/>
      <c r="K810" s="519"/>
      <c r="L810" s="519"/>
      <c r="M810" s="519"/>
      <c r="N810" s="519"/>
      <c r="O810" s="519"/>
      <c r="P810" s="519"/>
      <c r="Q810" s="519"/>
      <c r="R810" s="519"/>
      <c r="S810" s="519"/>
      <c r="T810" s="519"/>
      <c r="U810" s="519"/>
      <c r="V810" s="519"/>
      <c r="W810" s="519"/>
      <c r="X810" s="519"/>
      <c r="Y810" s="519"/>
    </row>
    <row r="811" spans="1:25" ht="15.5" x14ac:dyDescent="0.35">
      <c r="A811" s="519"/>
      <c r="B811" s="522"/>
      <c r="C811" s="519"/>
      <c r="D811" s="519"/>
      <c r="E811" s="519"/>
      <c r="F811" s="520"/>
      <c r="G811" s="519"/>
      <c r="H811" s="519"/>
      <c r="I811" s="519"/>
      <c r="J811" s="519"/>
      <c r="K811" s="519"/>
      <c r="L811" s="519"/>
      <c r="M811" s="519"/>
      <c r="N811" s="519"/>
      <c r="O811" s="519"/>
      <c r="P811" s="519"/>
      <c r="Q811" s="519"/>
      <c r="R811" s="519"/>
      <c r="S811" s="519"/>
      <c r="T811" s="519"/>
      <c r="U811" s="519"/>
      <c r="V811" s="519"/>
      <c r="W811" s="519"/>
      <c r="X811" s="519"/>
      <c r="Y811" s="519"/>
    </row>
    <row r="812" spans="1:25" ht="15.5" x14ac:dyDescent="0.35">
      <c r="A812" s="519"/>
      <c r="B812" s="522"/>
      <c r="C812" s="519"/>
      <c r="D812" s="519"/>
      <c r="E812" s="519"/>
      <c r="F812" s="520"/>
      <c r="G812" s="519"/>
      <c r="H812" s="519"/>
      <c r="I812" s="519"/>
      <c r="J812" s="519"/>
      <c r="K812" s="519"/>
      <c r="L812" s="519"/>
      <c r="M812" s="519"/>
      <c r="N812" s="519"/>
      <c r="O812" s="519"/>
      <c r="P812" s="519"/>
      <c r="Q812" s="519"/>
      <c r="R812" s="519"/>
      <c r="S812" s="519"/>
      <c r="T812" s="519"/>
      <c r="U812" s="519"/>
      <c r="V812" s="519"/>
      <c r="W812" s="519"/>
      <c r="X812" s="519"/>
      <c r="Y812" s="519"/>
    </row>
    <row r="813" spans="1:25" ht="15.5" x14ac:dyDescent="0.35">
      <c r="A813" s="519"/>
      <c r="B813" s="522"/>
      <c r="C813" s="519"/>
      <c r="D813" s="519"/>
      <c r="E813" s="519"/>
      <c r="F813" s="520"/>
      <c r="G813" s="519"/>
      <c r="H813" s="519"/>
      <c r="I813" s="519"/>
      <c r="J813" s="519"/>
      <c r="K813" s="519"/>
      <c r="L813" s="519"/>
      <c r="M813" s="519"/>
      <c r="N813" s="519"/>
      <c r="O813" s="519"/>
      <c r="P813" s="519"/>
      <c r="Q813" s="519"/>
      <c r="R813" s="519"/>
      <c r="S813" s="519"/>
      <c r="T813" s="519"/>
      <c r="U813" s="519"/>
      <c r="V813" s="519"/>
      <c r="W813" s="519"/>
      <c r="X813" s="519"/>
      <c r="Y813" s="519"/>
    </row>
    <row r="814" spans="1:25" ht="15.5" x14ac:dyDescent="0.35">
      <c r="A814" s="519"/>
      <c r="B814" s="522"/>
      <c r="C814" s="519"/>
      <c r="D814" s="519"/>
      <c r="E814" s="519"/>
      <c r="F814" s="520"/>
      <c r="G814" s="519"/>
      <c r="H814" s="519"/>
      <c r="I814" s="519"/>
      <c r="J814" s="519"/>
      <c r="K814" s="519"/>
      <c r="L814" s="519"/>
      <c r="M814" s="519"/>
      <c r="N814" s="519"/>
      <c r="O814" s="519"/>
      <c r="P814" s="519"/>
      <c r="Q814" s="519"/>
      <c r="R814" s="519"/>
      <c r="S814" s="519"/>
      <c r="T814" s="519"/>
      <c r="U814" s="519"/>
      <c r="V814" s="519"/>
      <c r="W814" s="519"/>
      <c r="X814" s="519"/>
      <c r="Y814" s="519"/>
    </row>
    <row r="815" spans="1:25" ht="15.5" x14ac:dyDescent="0.35">
      <c r="A815" s="519"/>
      <c r="B815" s="522"/>
      <c r="C815" s="519"/>
      <c r="D815" s="519"/>
      <c r="E815" s="519"/>
      <c r="F815" s="520"/>
      <c r="G815" s="519"/>
      <c r="H815" s="519"/>
      <c r="I815" s="519"/>
      <c r="J815" s="519"/>
      <c r="K815" s="519"/>
      <c r="L815" s="519"/>
      <c r="M815" s="519"/>
      <c r="N815" s="519"/>
      <c r="O815" s="519"/>
      <c r="P815" s="519"/>
      <c r="Q815" s="519"/>
      <c r="R815" s="519"/>
      <c r="S815" s="519"/>
      <c r="T815" s="519"/>
      <c r="U815" s="519"/>
      <c r="V815" s="519"/>
      <c r="W815" s="519"/>
      <c r="X815" s="519"/>
      <c r="Y815" s="519"/>
    </row>
    <row r="816" spans="1:25" ht="15.5" x14ac:dyDescent="0.35">
      <c r="A816" s="519"/>
      <c r="B816" s="522"/>
      <c r="C816" s="519"/>
      <c r="D816" s="519"/>
      <c r="E816" s="519"/>
      <c r="F816" s="520"/>
      <c r="G816" s="519"/>
      <c r="H816" s="519"/>
      <c r="I816" s="519"/>
      <c r="J816" s="519"/>
      <c r="K816" s="519"/>
      <c r="L816" s="519"/>
      <c r="M816" s="519"/>
      <c r="N816" s="519"/>
      <c r="O816" s="519"/>
      <c r="P816" s="519"/>
      <c r="Q816" s="519"/>
      <c r="R816" s="519"/>
      <c r="S816" s="519"/>
      <c r="T816" s="519"/>
      <c r="U816" s="519"/>
      <c r="V816" s="519"/>
      <c r="W816" s="519"/>
      <c r="X816" s="519"/>
      <c r="Y816" s="519"/>
    </row>
    <row r="817" spans="1:25" ht="15.5" x14ac:dyDescent="0.35">
      <c r="A817" s="519"/>
      <c r="B817" s="522"/>
      <c r="C817" s="519"/>
      <c r="D817" s="519"/>
      <c r="E817" s="519"/>
      <c r="F817" s="520"/>
      <c r="G817" s="519"/>
      <c r="H817" s="519"/>
      <c r="I817" s="519"/>
      <c r="J817" s="519"/>
      <c r="K817" s="519"/>
      <c r="L817" s="519"/>
      <c r="M817" s="519"/>
      <c r="N817" s="519"/>
      <c r="O817" s="519"/>
      <c r="P817" s="519"/>
      <c r="Q817" s="519"/>
      <c r="R817" s="519"/>
      <c r="S817" s="519"/>
      <c r="T817" s="519"/>
      <c r="U817" s="519"/>
      <c r="V817" s="519"/>
      <c r="W817" s="519"/>
      <c r="X817" s="519"/>
      <c r="Y817" s="519"/>
    </row>
    <row r="818" spans="1:25" ht="15.5" x14ac:dyDescent="0.35">
      <c r="A818" s="519"/>
      <c r="B818" s="522"/>
      <c r="C818" s="519"/>
      <c r="D818" s="519"/>
      <c r="E818" s="519"/>
      <c r="F818" s="520"/>
      <c r="G818" s="519"/>
      <c r="H818" s="519"/>
      <c r="I818" s="519"/>
      <c r="J818" s="519"/>
      <c r="K818" s="519"/>
      <c r="L818" s="519"/>
      <c r="M818" s="519"/>
      <c r="N818" s="519"/>
      <c r="O818" s="519"/>
      <c r="P818" s="519"/>
      <c r="Q818" s="519"/>
      <c r="R818" s="519"/>
      <c r="S818" s="519"/>
      <c r="T818" s="519"/>
      <c r="U818" s="519"/>
      <c r="V818" s="519"/>
      <c r="W818" s="519"/>
      <c r="X818" s="519"/>
      <c r="Y818" s="519"/>
    </row>
    <row r="819" spans="1:25" ht="15.5" x14ac:dyDescent="0.35">
      <c r="A819" s="519"/>
      <c r="B819" s="522"/>
      <c r="C819" s="519"/>
      <c r="D819" s="519"/>
      <c r="E819" s="519"/>
      <c r="F819" s="520"/>
      <c r="G819" s="519"/>
      <c r="H819" s="519"/>
      <c r="I819" s="519"/>
      <c r="J819" s="519"/>
      <c r="K819" s="519"/>
      <c r="L819" s="519"/>
      <c r="M819" s="519"/>
      <c r="N819" s="519"/>
      <c r="O819" s="519"/>
      <c r="P819" s="519"/>
      <c r="Q819" s="519"/>
      <c r="R819" s="519"/>
      <c r="S819" s="519"/>
      <c r="T819" s="519"/>
      <c r="U819" s="519"/>
      <c r="V819" s="519"/>
      <c r="W819" s="519"/>
      <c r="X819" s="519"/>
      <c r="Y819" s="519"/>
    </row>
    <row r="820" spans="1:25" ht="15.5" x14ac:dyDescent="0.35">
      <c r="A820" s="519"/>
      <c r="B820" s="522"/>
      <c r="C820" s="519"/>
      <c r="D820" s="519"/>
      <c r="E820" s="519"/>
      <c r="F820" s="520"/>
      <c r="G820" s="519"/>
      <c r="H820" s="519"/>
      <c r="I820" s="519"/>
      <c r="J820" s="519"/>
      <c r="K820" s="519"/>
      <c r="L820" s="519"/>
      <c r="M820" s="519"/>
      <c r="N820" s="519"/>
      <c r="O820" s="519"/>
      <c r="P820" s="519"/>
      <c r="Q820" s="519"/>
      <c r="R820" s="519"/>
      <c r="S820" s="519"/>
      <c r="T820" s="519"/>
      <c r="U820" s="519"/>
      <c r="V820" s="519"/>
      <c r="W820" s="519"/>
      <c r="X820" s="519"/>
      <c r="Y820" s="519"/>
    </row>
    <row r="821" spans="1:25" ht="15.5" x14ac:dyDescent="0.35">
      <c r="A821" s="519"/>
      <c r="B821" s="522"/>
      <c r="C821" s="519"/>
      <c r="D821" s="519"/>
      <c r="E821" s="519"/>
      <c r="F821" s="520"/>
      <c r="G821" s="519"/>
      <c r="H821" s="519"/>
      <c r="I821" s="519"/>
      <c r="J821" s="519"/>
      <c r="K821" s="519"/>
      <c r="L821" s="519"/>
      <c r="M821" s="519"/>
      <c r="N821" s="519"/>
      <c r="O821" s="519"/>
      <c r="P821" s="519"/>
      <c r="Q821" s="519"/>
      <c r="R821" s="519"/>
      <c r="S821" s="519"/>
      <c r="T821" s="519"/>
      <c r="U821" s="519"/>
      <c r="V821" s="519"/>
      <c r="W821" s="519"/>
      <c r="X821" s="519"/>
      <c r="Y821" s="519"/>
    </row>
    <row r="822" spans="1:25" ht="15.5" x14ac:dyDescent="0.35">
      <c r="A822" s="519"/>
      <c r="B822" s="522"/>
      <c r="C822" s="519"/>
      <c r="D822" s="519"/>
      <c r="E822" s="519"/>
      <c r="F822" s="520"/>
      <c r="G822" s="519"/>
      <c r="H822" s="519"/>
      <c r="I822" s="519"/>
      <c r="J822" s="519"/>
      <c r="K822" s="519"/>
      <c r="L822" s="519"/>
      <c r="M822" s="519"/>
      <c r="N822" s="519"/>
      <c r="O822" s="519"/>
      <c r="P822" s="519"/>
      <c r="Q822" s="519"/>
      <c r="R822" s="519"/>
      <c r="S822" s="519"/>
      <c r="T822" s="519"/>
      <c r="U822" s="519"/>
      <c r="V822" s="519"/>
      <c r="W822" s="519"/>
      <c r="X822" s="519"/>
      <c r="Y822" s="519"/>
    </row>
    <row r="823" spans="1:25" ht="15.5" x14ac:dyDescent="0.35">
      <c r="A823" s="519"/>
      <c r="B823" s="522"/>
      <c r="C823" s="519"/>
      <c r="D823" s="519"/>
      <c r="E823" s="519"/>
      <c r="F823" s="520"/>
      <c r="G823" s="519"/>
      <c r="H823" s="519"/>
      <c r="I823" s="519"/>
      <c r="J823" s="519"/>
      <c r="K823" s="519"/>
      <c r="L823" s="519"/>
      <c r="M823" s="519"/>
      <c r="N823" s="519"/>
      <c r="O823" s="519"/>
      <c r="P823" s="519"/>
      <c r="Q823" s="519"/>
      <c r="R823" s="519"/>
      <c r="S823" s="519"/>
      <c r="T823" s="519"/>
      <c r="U823" s="519"/>
      <c r="V823" s="519"/>
      <c r="W823" s="519"/>
      <c r="X823" s="519"/>
      <c r="Y823" s="519"/>
    </row>
    <row r="824" spans="1:25" ht="15.5" x14ac:dyDescent="0.35">
      <c r="A824" s="519"/>
      <c r="B824" s="522"/>
      <c r="C824" s="519"/>
      <c r="D824" s="519"/>
      <c r="E824" s="519"/>
      <c r="F824" s="520"/>
      <c r="G824" s="519"/>
      <c r="H824" s="519"/>
      <c r="I824" s="519"/>
      <c r="J824" s="519"/>
      <c r="K824" s="519"/>
      <c r="L824" s="519"/>
      <c r="M824" s="519"/>
      <c r="N824" s="519"/>
      <c r="O824" s="519"/>
      <c r="P824" s="519"/>
      <c r="Q824" s="519"/>
      <c r="R824" s="519"/>
      <c r="S824" s="519"/>
      <c r="T824" s="519"/>
      <c r="U824" s="519"/>
      <c r="V824" s="519"/>
      <c r="W824" s="519"/>
      <c r="X824" s="519"/>
      <c r="Y824" s="519"/>
    </row>
    <row r="825" spans="1:25" ht="15.5" x14ac:dyDescent="0.35">
      <c r="A825" s="519"/>
      <c r="B825" s="522"/>
      <c r="C825" s="519"/>
      <c r="D825" s="519"/>
      <c r="E825" s="519"/>
      <c r="F825" s="520"/>
      <c r="G825" s="519"/>
      <c r="H825" s="519"/>
      <c r="I825" s="519"/>
      <c r="J825" s="519"/>
      <c r="K825" s="519"/>
      <c r="L825" s="519"/>
      <c r="M825" s="519"/>
      <c r="N825" s="519"/>
      <c r="O825" s="519"/>
      <c r="P825" s="519"/>
      <c r="Q825" s="519"/>
      <c r="R825" s="519"/>
      <c r="S825" s="519"/>
      <c r="T825" s="519"/>
      <c r="U825" s="519"/>
      <c r="V825" s="519"/>
      <c r="W825" s="519"/>
      <c r="X825" s="519"/>
      <c r="Y825" s="519"/>
    </row>
    <row r="826" spans="1:25" ht="15.5" x14ac:dyDescent="0.35">
      <c r="A826" s="519"/>
      <c r="B826" s="522"/>
      <c r="C826" s="519"/>
      <c r="D826" s="519"/>
      <c r="E826" s="519"/>
      <c r="F826" s="520"/>
      <c r="G826" s="519"/>
      <c r="H826" s="519"/>
      <c r="I826" s="519"/>
      <c r="J826" s="519"/>
      <c r="K826" s="519"/>
      <c r="L826" s="519"/>
      <c r="M826" s="519"/>
      <c r="N826" s="519"/>
      <c r="O826" s="519"/>
      <c r="P826" s="519"/>
      <c r="Q826" s="519"/>
      <c r="R826" s="519"/>
      <c r="S826" s="519"/>
      <c r="T826" s="519"/>
      <c r="U826" s="519"/>
      <c r="V826" s="519"/>
      <c r="W826" s="519"/>
      <c r="X826" s="519"/>
      <c r="Y826" s="519"/>
    </row>
    <row r="827" spans="1:25" ht="15.5" x14ac:dyDescent="0.35">
      <c r="A827" s="519"/>
      <c r="B827" s="522"/>
      <c r="C827" s="519"/>
      <c r="D827" s="519"/>
      <c r="E827" s="519"/>
      <c r="F827" s="520"/>
      <c r="G827" s="519"/>
      <c r="H827" s="519"/>
      <c r="I827" s="519"/>
      <c r="J827" s="519"/>
      <c r="K827" s="519"/>
      <c r="L827" s="519"/>
      <c r="M827" s="519"/>
      <c r="N827" s="519"/>
      <c r="O827" s="519"/>
      <c r="P827" s="519"/>
      <c r="Q827" s="519"/>
      <c r="R827" s="519"/>
      <c r="S827" s="519"/>
      <c r="T827" s="519"/>
      <c r="U827" s="519"/>
      <c r="V827" s="519"/>
      <c r="W827" s="519"/>
      <c r="X827" s="519"/>
      <c r="Y827" s="519"/>
    </row>
    <row r="828" spans="1:25" ht="15.5" x14ac:dyDescent="0.35">
      <c r="A828" s="519"/>
      <c r="B828" s="522"/>
      <c r="C828" s="519"/>
      <c r="D828" s="519"/>
      <c r="E828" s="519"/>
      <c r="F828" s="520"/>
      <c r="G828" s="519"/>
      <c r="H828" s="519"/>
      <c r="I828" s="519"/>
      <c r="J828" s="519"/>
      <c r="K828" s="519"/>
      <c r="L828" s="519"/>
      <c r="M828" s="519"/>
      <c r="N828" s="519"/>
      <c r="O828" s="519"/>
      <c r="P828" s="519"/>
      <c r="Q828" s="519"/>
      <c r="R828" s="519"/>
      <c r="S828" s="519"/>
      <c r="T828" s="519"/>
      <c r="U828" s="519"/>
      <c r="V828" s="519"/>
      <c r="W828" s="519"/>
      <c r="X828" s="519"/>
      <c r="Y828" s="519"/>
    </row>
    <row r="829" spans="1:25" ht="15.5" x14ac:dyDescent="0.35">
      <c r="A829" s="519"/>
      <c r="B829" s="522"/>
      <c r="C829" s="519"/>
      <c r="D829" s="519"/>
      <c r="E829" s="519"/>
      <c r="F829" s="520"/>
      <c r="G829" s="519"/>
      <c r="H829" s="519"/>
      <c r="I829" s="519"/>
      <c r="J829" s="519"/>
      <c r="K829" s="519"/>
      <c r="L829" s="519"/>
      <c r="M829" s="519"/>
      <c r="N829" s="519"/>
      <c r="O829" s="519"/>
      <c r="P829" s="519"/>
      <c r="Q829" s="519"/>
      <c r="R829" s="519"/>
      <c r="S829" s="519"/>
      <c r="T829" s="519"/>
      <c r="U829" s="519"/>
      <c r="V829" s="519"/>
      <c r="W829" s="519"/>
      <c r="X829" s="519"/>
      <c r="Y829" s="519"/>
    </row>
    <row r="830" spans="1:25" ht="15.5" x14ac:dyDescent="0.35">
      <c r="A830" s="519"/>
      <c r="B830" s="522"/>
      <c r="C830" s="519"/>
      <c r="D830" s="519"/>
      <c r="E830" s="519"/>
      <c r="F830" s="520"/>
      <c r="G830" s="519"/>
      <c r="H830" s="519"/>
      <c r="I830" s="519"/>
      <c r="J830" s="519"/>
      <c r="K830" s="519"/>
      <c r="L830" s="519"/>
      <c r="M830" s="519"/>
      <c r="N830" s="519"/>
      <c r="O830" s="519"/>
      <c r="P830" s="519"/>
      <c r="Q830" s="519"/>
      <c r="R830" s="519"/>
      <c r="S830" s="519"/>
      <c r="T830" s="519"/>
      <c r="U830" s="519"/>
      <c r="V830" s="519"/>
      <c r="W830" s="519"/>
      <c r="X830" s="519"/>
      <c r="Y830" s="519"/>
    </row>
    <row r="831" spans="1:25" ht="15.5" x14ac:dyDescent="0.35">
      <c r="A831" s="519"/>
      <c r="B831" s="522"/>
      <c r="C831" s="519"/>
      <c r="D831" s="519"/>
      <c r="E831" s="519"/>
      <c r="F831" s="520"/>
      <c r="G831" s="519"/>
      <c r="H831" s="519"/>
      <c r="I831" s="519"/>
      <c r="J831" s="519"/>
      <c r="K831" s="519"/>
      <c r="L831" s="519"/>
      <c r="M831" s="519"/>
      <c r="N831" s="519"/>
      <c r="O831" s="519"/>
      <c r="P831" s="519"/>
      <c r="Q831" s="519"/>
      <c r="R831" s="519"/>
      <c r="S831" s="519"/>
      <c r="T831" s="519"/>
      <c r="U831" s="519"/>
      <c r="V831" s="519"/>
      <c r="W831" s="519"/>
      <c r="X831" s="519"/>
      <c r="Y831" s="519"/>
    </row>
    <row r="832" spans="1:25" ht="15.5" x14ac:dyDescent="0.35">
      <c r="A832" s="519"/>
      <c r="B832" s="522"/>
      <c r="C832" s="519"/>
      <c r="D832" s="519"/>
      <c r="E832" s="519"/>
      <c r="F832" s="520"/>
      <c r="G832" s="519"/>
      <c r="H832" s="519"/>
      <c r="I832" s="519"/>
      <c r="J832" s="519"/>
      <c r="K832" s="519"/>
      <c r="L832" s="519"/>
      <c r="M832" s="519"/>
      <c r="N832" s="519"/>
      <c r="O832" s="519"/>
      <c r="P832" s="519"/>
      <c r="Q832" s="519"/>
      <c r="R832" s="519"/>
      <c r="S832" s="519"/>
      <c r="T832" s="519"/>
      <c r="U832" s="519"/>
      <c r="V832" s="519"/>
      <c r="W832" s="519"/>
      <c r="X832" s="519"/>
      <c r="Y832" s="519"/>
    </row>
    <row r="833" spans="1:25" ht="15.5" x14ac:dyDescent="0.35">
      <c r="A833" s="519"/>
      <c r="B833" s="522"/>
      <c r="C833" s="519"/>
      <c r="D833" s="519"/>
      <c r="E833" s="519"/>
      <c r="F833" s="520"/>
      <c r="G833" s="519"/>
      <c r="H833" s="519"/>
      <c r="I833" s="519"/>
      <c r="J833" s="519"/>
      <c r="K833" s="519"/>
      <c r="L833" s="519"/>
      <c r="M833" s="519"/>
      <c r="N833" s="519"/>
      <c r="O833" s="519"/>
      <c r="P833" s="519"/>
      <c r="Q833" s="519"/>
      <c r="R833" s="519"/>
      <c r="S833" s="519"/>
      <c r="T833" s="519"/>
      <c r="U833" s="519"/>
      <c r="V833" s="519"/>
      <c r="W833" s="519"/>
      <c r="X833" s="519"/>
      <c r="Y833" s="519"/>
    </row>
    <row r="834" spans="1:25" ht="15.5" x14ac:dyDescent="0.35">
      <c r="A834" s="519"/>
      <c r="B834" s="522"/>
      <c r="C834" s="519"/>
      <c r="D834" s="519"/>
      <c r="E834" s="519"/>
      <c r="F834" s="520"/>
      <c r="G834" s="519"/>
      <c r="H834" s="519"/>
      <c r="I834" s="519"/>
      <c r="J834" s="519"/>
      <c r="K834" s="519"/>
      <c r="L834" s="519"/>
      <c r="M834" s="519"/>
      <c r="N834" s="519"/>
      <c r="O834" s="519"/>
      <c r="P834" s="519"/>
      <c r="Q834" s="519"/>
      <c r="R834" s="519"/>
      <c r="S834" s="519"/>
      <c r="T834" s="519"/>
      <c r="U834" s="519"/>
      <c r="V834" s="519"/>
      <c r="W834" s="519"/>
      <c r="X834" s="519"/>
      <c r="Y834" s="519"/>
    </row>
    <row r="835" spans="1:25" ht="15.5" x14ac:dyDescent="0.35">
      <c r="A835" s="519"/>
      <c r="B835" s="522"/>
      <c r="C835" s="519"/>
      <c r="D835" s="519"/>
      <c r="E835" s="519"/>
      <c r="F835" s="520"/>
      <c r="G835" s="519"/>
      <c r="H835" s="519"/>
      <c r="I835" s="519"/>
      <c r="J835" s="519"/>
      <c r="K835" s="519"/>
      <c r="L835" s="519"/>
      <c r="M835" s="519"/>
      <c r="N835" s="519"/>
      <c r="O835" s="519"/>
      <c r="P835" s="519"/>
      <c r="Q835" s="519"/>
      <c r="R835" s="519"/>
      <c r="S835" s="519"/>
      <c r="T835" s="519"/>
      <c r="U835" s="519"/>
      <c r="V835" s="519"/>
      <c r="W835" s="519"/>
      <c r="X835" s="519"/>
      <c r="Y835" s="519"/>
    </row>
    <row r="836" spans="1:25" ht="15.5" x14ac:dyDescent="0.35">
      <c r="A836" s="519"/>
      <c r="B836" s="522"/>
      <c r="C836" s="519"/>
      <c r="D836" s="519"/>
      <c r="E836" s="519"/>
      <c r="F836" s="520"/>
      <c r="G836" s="519"/>
      <c r="H836" s="519"/>
      <c r="I836" s="519"/>
      <c r="J836" s="519"/>
      <c r="K836" s="519"/>
      <c r="L836" s="519"/>
      <c r="M836" s="519"/>
      <c r="N836" s="519"/>
      <c r="O836" s="519"/>
      <c r="P836" s="519"/>
      <c r="Q836" s="519"/>
      <c r="R836" s="519"/>
      <c r="S836" s="519"/>
      <c r="T836" s="519"/>
      <c r="U836" s="519"/>
      <c r="V836" s="519"/>
      <c r="W836" s="519"/>
      <c r="X836" s="519"/>
      <c r="Y836" s="519"/>
    </row>
    <row r="837" spans="1:25" ht="15.5" x14ac:dyDescent="0.35">
      <c r="A837" s="519"/>
      <c r="B837" s="522"/>
      <c r="C837" s="519"/>
      <c r="D837" s="519"/>
      <c r="E837" s="519"/>
      <c r="F837" s="520"/>
      <c r="G837" s="519"/>
      <c r="H837" s="519"/>
      <c r="I837" s="519"/>
      <c r="J837" s="519"/>
      <c r="K837" s="519"/>
      <c r="L837" s="519"/>
      <c r="M837" s="519"/>
      <c r="N837" s="519"/>
      <c r="O837" s="519"/>
      <c r="P837" s="519"/>
      <c r="Q837" s="519"/>
      <c r="R837" s="519"/>
      <c r="S837" s="519"/>
      <c r="T837" s="519"/>
      <c r="U837" s="519"/>
      <c r="V837" s="519"/>
      <c r="W837" s="519"/>
      <c r="X837" s="519"/>
      <c r="Y837" s="519"/>
    </row>
    <row r="838" spans="1:25" ht="15.5" x14ac:dyDescent="0.35">
      <c r="A838" s="519"/>
      <c r="B838" s="522"/>
      <c r="C838" s="519"/>
      <c r="D838" s="519"/>
      <c r="E838" s="519"/>
      <c r="F838" s="520"/>
      <c r="G838" s="519"/>
      <c r="H838" s="519"/>
      <c r="I838" s="519"/>
      <c r="J838" s="519"/>
      <c r="K838" s="519"/>
      <c r="L838" s="519"/>
      <c r="M838" s="519"/>
      <c r="N838" s="519"/>
      <c r="O838" s="519"/>
      <c r="P838" s="519"/>
      <c r="Q838" s="519"/>
      <c r="R838" s="519"/>
      <c r="S838" s="519"/>
      <c r="T838" s="519"/>
      <c r="U838" s="519"/>
      <c r="V838" s="519"/>
      <c r="W838" s="519"/>
      <c r="X838" s="519"/>
      <c r="Y838" s="519"/>
    </row>
    <row r="839" spans="1:25" ht="15.5" x14ac:dyDescent="0.35">
      <c r="A839" s="519"/>
      <c r="B839" s="522"/>
      <c r="C839" s="519"/>
      <c r="D839" s="519"/>
      <c r="E839" s="519"/>
      <c r="F839" s="520"/>
      <c r="G839" s="519"/>
      <c r="H839" s="519"/>
      <c r="I839" s="519"/>
      <c r="J839" s="519"/>
      <c r="K839" s="519"/>
      <c r="L839" s="519"/>
      <c r="M839" s="519"/>
      <c r="N839" s="519"/>
      <c r="O839" s="519"/>
      <c r="P839" s="519"/>
      <c r="Q839" s="519"/>
      <c r="R839" s="519"/>
      <c r="S839" s="519"/>
      <c r="T839" s="519"/>
      <c r="U839" s="519"/>
      <c r="V839" s="519"/>
      <c r="W839" s="519"/>
      <c r="X839" s="519"/>
      <c r="Y839" s="519"/>
    </row>
    <row r="840" spans="1:25" ht="15.5" x14ac:dyDescent="0.35">
      <c r="A840" s="519"/>
      <c r="B840" s="522"/>
      <c r="C840" s="519"/>
      <c r="D840" s="519"/>
      <c r="E840" s="519"/>
      <c r="F840" s="520"/>
      <c r="G840" s="519"/>
      <c r="H840" s="519"/>
      <c r="I840" s="519"/>
      <c r="J840" s="519"/>
      <c r="K840" s="519"/>
      <c r="L840" s="519"/>
      <c r="M840" s="519"/>
      <c r="N840" s="519"/>
      <c r="O840" s="519"/>
      <c r="P840" s="519"/>
      <c r="Q840" s="519"/>
      <c r="R840" s="519"/>
      <c r="S840" s="519"/>
      <c r="T840" s="519"/>
      <c r="U840" s="519"/>
      <c r="V840" s="519"/>
      <c r="W840" s="519"/>
      <c r="X840" s="519"/>
      <c r="Y840" s="519"/>
    </row>
    <row r="841" spans="1:25" ht="15.5" x14ac:dyDescent="0.35">
      <c r="A841" s="519"/>
      <c r="B841" s="522"/>
      <c r="C841" s="519"/>
      <c r="D841" s="519"/>
      <c r="E841" s="519"/>
      <c r="F841" s="520"/>
      <c r="G841" s="519"/>
      <c r="H841" s="519"/>
      <c r="I841" s="519"/>
      <c r="J841" s="519"/>
      <c r="K841" s="519"/>
      <c r="L841" s="519"/>
      <c r="M841" s="519"/>
      <c r="N841" s="519"/>
      <c r="O841" s="519"/>
      <c r="P841" s="519"/>
      <c r="Q841" s="519"/>
      <c r="R841" s="519"/>
      <c r="S841" s="519"/>
      <c r="T841" s="519"/>
      <c r="U841" s="519"/>
      <c r="V841" s="519"/>
      <c r="W841" s="519"/>
      <c r="X841" s="519"/>
      <c r="Y841" s="519"/>
    </row>
    <row r="842" spans="1:25" ht="15.5" x14ac:dyDescent="0.35">
      <c r="A842" s="519"/>
      <c r="B842" s="522"/>
      <c r="C842" s="519"/>
      <c r="D842" s="519"/>
      <c r="E842" s="519"/>
      <c r="F842" s="520"/>
      <c r="G842" s="519"/>
      <c r="H842" s="519"/>
      <c r="I842" s="519"/>
      <c r="J842" s="519"/>
      <c r="K842" s="519"/>
      <c r="L842" s="519"/>
      <c r="M842" s="519"/>
      <c r="N842" s="519"/>
      <c r="O842" s="519"/>
      <c r="P842" s="519"/>
      <c r="Q842" s="519"/>
      <c r="R842" s="519"/>
      <c r="S842" s="519"/>
      <c r="T842" s="519"/>
      <c r="U842" s="519"/>
      <c r="V842" s="519"/>
      <c r="W842" s="519"/>
      <c r="X842" s="519"/>
      <c r="Y842" s="519"/>
    </row>
    <row r="843" spans="1:25" ht="15.5" x14ac:dyDescent="0.35">
      <c r="A843" s="519"/>
      <c r="B843" s="522"/>
      <c r="C843" s="519"/>
      <c r="D843" s="519"/>
      <c r="E843" s="519"/>
      <c r="F843" s="520"/>
      <c r="G843" s="519"/>
      <c r="H843" s="519"/>
      <c r="I843" s="519"/>
      <c r="J843" s="519"/>
      <c r="K843" s="519"/>
      <c r="L843" s="519"/>
      <c r="M843" s="519"/>
      <c r="N843" s="519"/>
      <c r="O843" s="519"/>
      <c r="P843" s="519"/>
      <c r="Q843" s="519"/>
      <c r="R843" s="519"/>
      <c r="S843" s="519"/>
      <c r="T843" s="519"/>
      <c r="U843" s="519"/>
      <c r="V843" s="519"/>
      <c r="W843" s="519"/>
      <c r="X843" s="519"/>
      <c r="Y843" s="519"/>
    </row>
    <row r="844" spans="1:25" ht="15.5" x14ac:dyDescent="0.35">
      <c r="A844" s="519"/>
      <c r="B844" s="522"/>
      <c r="C844" s="519"/>
      <c r="D844" s="519"/>
      <c r="E844" s="519"/>
      <c r="F844" s="520"/>
      <c r="G844" s="519"/>
      <c r="H844" s="519"/>
      <c r="I844" s="519"/>
      <c r="J844" s="519"/>
      <c r="K844" s="519"/>
      <c r="L844" s="519"/>
      <c r="M844" s="519"/>
      <c r="N844" s="519"/>
      <c r="O844" s="519"/>
      <c r="P844" s="519"/>
      <c r="Q844" s="519"/>
      <c r="R844" s="519"/>
      <c r="S844" s="519"/>
      <c r="T844" s="519"/>
      <c r="U844" s="519"/>
      <c r="V844" s="519"/>
      <c r="W844" s="519"/>
      <c r="X844" s="519"/>
      <c r="Y844" s="519"/>
    </row>
    <row r="845" spans="1:25" ht="15.5" x14ac:dyDescent="0.35">
      <c r="A845" s="519"/>
      <c r="B845" s="522"/>
      <c r="C845" s="519"/>
      <c r="D845" s="519"/>
      <c r="E845" s="519"/>
      <c r="F845" s="520"/>
      <c r="G845" s="519"/>
      <c r="H845" s="519"/>
      <c r="I845" s="519"/>
      <c r="J845" s="519"/>
      <c r="K845" s="519"/>
      <c r="L845" s="519"/>
      <c r="M845" s="519"/>
      <c r="N845" s="519"/>
      <c r="O845" s="519"/>
      <c r="P845" s="519"/>
      <c r="Q845" s="519"/>
      <c r="R845" s="519"/>
      <c r="S845" s="519"/>
      <c r="T845" s="519"/>
      <c r="U845" s="519"/>
      <c r="V845" s="519"/>
      <c r="W845" s="519"/>
      <c r="X845" s="519"/>
      <c r="Y845" s="519"/>
    </row>
    <row r="846" spans="1:25" ht="15.5" x14ac:dyDescent="0.35">
      <c r="A846" s="519"/>
      <c r="B846" s="522"/>
      <c r="C846" s="519"/>
      <c r="D846" s="519"/>
      <c r="E846" s="519"/>
      <c r="F846" s="520"/>
      <c r="G846" s="519"/>
      <c r="H846" s="519"/>
      <c r="I846" s="519"/>
      <c r="J846" s="519"/>
      <c r="K846" s="519"/>
      <c r="L846" s="519"/>
      <c r="M846" s="519"/>
      <c r="N846" s="519"/>
      <c r="O846" s="519"/>
      <c r="P846" s="519"/>
      <c r="Q846" s="519"/>
      <c r="R846" s="519"/>
      <c r="S846" s="519"/>
      <c r="T846" s="519"/>
      <c r="U846" s="519"/>
      <c r="V846" s="519"/>
      <c r="W846" s="519"/>
      <c r="X846" s="519"/>
      <c r="Y846" s="519"/>
    </row>
    <row r="847" spans="1:25" ht="15.5" x14ac:dyDescent="0.35">
      <c r="A847" s="519"/>
      <c r="B847" s="522"/>
      <c r="C847" s="519"/>
      <c r="D847" s="519"/>
      <c r="E847" s="519"/>
      <c r="F847" s="520"/>
      <c r="G847" s="519"/>
      <c r="H847" s="519"/>
      <c r="I847" s="519"/>
      <c r="J847" s="519"/>
      <c r="K847" s="519"/>
      <c r="L847" s="519"/>
      <c r="M847" s="519"/>
      <c r="N847" s="519"/>
      <c r="O847" s="519"/>
      <c r="P847" s="519"/>
      <c r="Q847" s="519"/>
      <c r="R847" s="519"/>
      <c r="S847" s="519"/>
      <c r="T847" s="519"/>
      <c r="U847" s="519"/>
      <c r="V847" s="519"/>
      <c r="W847" s="519"/>
      <c r="X847" s="519"/>
      <c r="Y847" s="519"/>
    </row>
    <row r="848" spans="1:25" ht="15.5" x14ac:dyDescent="0.35">
      <c r="A848" s="519"/>
      <c r="B848" s="522"/>
      <c r="C848" s="519"/>
      <c r="D848" s="519"/>
      <c r="E848" s="519"/>
      <c r="F848" s="520"/>
      <c r="G848" s="519"/>
      <c r="H848" s="519"/>
      <c r="I848" s="519"/>
      <c r="J848" s="519"/>
      <c r="K848" s="519"/>
      <c r="L848" s="519"/>
      <c r="M848" s="519"/>
      <c r="N848" s="519"/>
      <c r="O848" s="519"/>
      <c r="P848" s="519"/>
      <c r="Q848" s="519"/>
      <c r="R848" s="519"/>
      <c r="S848" s="519"/>
      <c r="T848" s="519"/>
      <c r="U848" s="519"/>
      <c r="V848" s="519"/>
      <c r="W848" s="519"/>
      <c r="X848" s="519"/>
      <c r="Y848" s="519"/>
    </row>
    <row r="849" spans="1:25" ht="15.5" x14ac:dyDescent="0.35">
      <c r="A849" s="519"/>
      <c r="B849" s="522"/>
      <c r="C849" s="519"/>
      <c r="D849" s="519"/>
      <c r="E849" s="519"/>
      <c r="F849" s="520"/>
      <c r="G849" s="519"/>
      <c r="H849" s="519"/>
      <c r="I849" s="519"/>
      <c r="J849" s="519"/>
      <c r="K849" s="519"/>
      <c r="L849" s="519"/>
      <c r="M849" s="519"/>
      <c r="N849" s="519"/>
      <c r="O849" s="519"/>
      <c r="P849" s="519"/>
      <c r="Q849" s="519"/>
      <c r="R849" s="519"/>
      <c r="S849" s="519"/>
      <c r="T849" s="519"/>
      <c r="U849" s="519"/>
      <c r="V849" s="519"/>
      <c r="W849" s="519"/>
      <c r="X849" s="519"/>
      <c r="Y849" s="519"/>
    </row>
    <row r="850" spans="1:25" ht="15.5" x14ac:dyDescent="0.35">
      <c r="A850" s="519"/>
      <c r="B850" s="522"/>
      <c r="C850" s="519"/>
      <c r="D850" s="519"/>
      <c r="E850" s="519"/>
      <c r="F850" s="520"/>
      <c r="G850" s="519"/>
      <c r="H850" s="519"/>
      <c r="I850" s="519"/>
      <c r="J850" s="519"/>
      <c r="K850" s="519"/>
      <c r="L850" s="519"/>
      <c r="M850" s="519"/>
      <c r="N850" s="519"/>
      <c r="O850" s="519"/>
      <c r="P850" s="519"/>
      <c r="Q850" s="519"/>
      <c r="R850" s="519"/>
      <c r="S850" s="519"/>
      <c r="T850" s="519"/>
      <c r="U850" s="519"/>
      <c r="V850" s="519"/>
      <c r="W850" s="519"/>
      <c r="X850" s="519"/>
      <c r="Y850" s="519"/>
    </row>
    <row r="851" spans="1:25" ht="15.5" x14ac:dyDescent="0.35">
      <c r="A851" s="519"/>
      <c r="B851" s="522"/>
      <c r="C851" s="519"/>
      <c r="D851" s="519"/>
      <c r="E851" s="519"/>
      <c r="F851" s="520"/>
      <c r="G851" s="519"/>
      <c r="H851" s="519"/>
      <c r="I851" s="519"/>
      <c r="J851" s="519"/>
      <c r="K851" s="519"/>
      <c r="L851" s="519"/>
      <c r="M851" s="519"/>
      <c r="N851" s="519"/>
      <c r="O851" s="519"/>
      <c r="P851" s="519"/>
      <c r="Q851" s="519"/>
      <c r="R851" s="519"/>
      <c r="S851" s="519"/>
      <c r="T851" s="519"/>
      <c r="U851" s="519"/>
      <c r="V851" s="519"/>
      <c r="W851" s="519"/>
      <c r="X851" s="519"/>
      <c r="Y851" s="519"/>
    </row>
    <row r="852" spans="1:25" ht="15.5" x14ac:dyDescent="0.35">
      <c r="A852" s="519"/>
      <c r="B852" s="522"/>
      <c r="C852" s="519"/>
      <c r="D852" s="519"/>
      <c r="E852" s="519"/>
      <c r="F852" s="520"/>
      <c r="G852" s="519"/>
      <c r="H852" s="519"/>
      <c r="I852" s="519"/>
      <c r="J852" s="519"/>
      <c r="K852" s="519"/>
      <c r="L852" s="519"/>
      <c r="M852" s="519"/>
      <c r="N852" s="519"/>
      <c r="O852" s="519"/>
      <c r="P852" s="519"/>
      <c r="Q852" s="519"/>
      <c r="R852" s="519"/>
      <c r="S852" s="519"/>
      <c r="T852" s="519"/>
      <c r="U852" s="519"/>
      <c r="V852" s="519"/>
      <c r="W852" s="519"/>
      <c r="X852" s="519"/>
      <c r="Y852" s="519"/>
    </row>
    <row r="853" spans="1:25" ht="15.5" x14ac:dyDescent="0.35">
      <c r="A853" s="519"/>
      <c r="B853" s="522"/>
      <c r="C853" s="519"/>
      <c r="D853" s="519"/>
      <c r="E853" s="519"/>
      <c r="F853" s="520"/>
      <c r="G853" s="519"/>
      <c r="H853" s="519"/>
      <c r="I853" s="519"/>
      <c r="J853" s="519"/>
      <c r="K853" s="519"/>
      <c r="L853" s="519"/>
      <c r="M853" s="519"/>
      <c r="N853" s="519"/>
      <c r="O853" s="519"/>
      <c r="P853" s="519"/>
      <c r="Q853" s="519"/>
      <c r="R853" s="519"/>
      <c r="S853" s="519"/>
      <c r="T853" s="519"/>
      <c r="U853" s="519"/>
      <c r="V853" s="519"/>
      <c r="W853" s="519"/>
      <c r="X853" s="519"/>
      <c r="Y853" s="519"/>
    </row>
    <row r="854" spans="1:25" ht="15.5" x14ac:dyDescent="0.35">
      <c r="A854" s="519"/>
      <c r="B854" s="522"/>
      <c r="C854" s="519"/>
      <c r="D854" s="519"/>
      <c r="E854" s="519"/>
      <c r="F854" s="520"/>
      <c r="G854" s="519"/>
      <c r="H854" s="519"/>
      <c r="I854" s="519"/>
      <c r="J854" s="519"/>
      <c r="K854" s="519"/>
      <c r="L854" s="519"/>
      <c r="M854" s="519"/>
      <c r="N854" s="519"/>
      <c r="O854" s="519"/>
      <c r="P854" s="519"/>
      <c r="Q854" s="519"/>
      <c r="R854" s="519"/>
      <c r="S854" s="519"/>
      <c r="T854" s="519"/>
      <c r="U854" s="519"/>
      <c r="V854" s="519"/>
      <c r="W854" s="519"/>
      <c r="X854" s="519"/>
      <c r="Y854" s="519"/>
    </row>
    <row r="855" spans="1:25" ht="15.5" x14ac:dyDescent="0.35">
      <c r="A855" s="519"/>
      <c r="B855" s="522"/>
      <c r="C855" s="519"/>
      <c r="D855" s="519"/>
      <c r="E855" s="519"/>
      <c r="F855" s="520"/>
      <c r="G855" s="519"/>
      <c r="H855" s="519"/>
      <c r="I855" s="519"/>
      <c r="J855" s="519"/>
      <c r="K855" s="519"/>
      <c r="L855" s="519"/>
      <c r="M855" s="519"/>
      <c r="N855" s="519"/>
      <c r="O855" s="519"/>
      <c r="P855" s="519"/>
      <c r="Q855" s="519"/>
      <c r="R855" s="519"/>
      <c r="S855" s="519"/>
      <c r="T855" s="519"/>
      <c r="U855" s="519"/>
      <c r="V855" s="519"/>
      <c r="W855" s="519"/>
      <c r="X855" s="519"/>
      <c r="Y855" s="519"/>
    </row>
    <row r="856" spans="1:25" ht="15.5" x14ac:dyDescent="0.35">
      <c r="A856" s="519"/>
      <c r="B856" s="522"/>
      <c r="C856" s="519"/>
      <c r="D856" s="519"/>
      <c r="E856" s="519"/>
      <c r="F856" s="520"/>
      <c r="G856" s="519"/>
      <c r="H856" s="519"/>
      <c r="I856" s="519"/>
      <c r="J856" s="519"/>
      <c r="K856" s="519"/>
      <c r="L856" s="519"/>
      <c r="M856" s="519"/>
      <c r="N856" s="519"/>
      <c r="O856" s="519"/>
      <c r="P856" s="519"/>
      <c r="Q856" s="519"/>
      <c r="R856" s="519"/>
      <c r="S856" s="519"/>
      <c r="T856" s="519"/>
      <c r="U856" s="519"/>
      <c r="V856" s="519"/>
      <c r="W856" s="519"/>
      <c r="X856" s="519"/>
      <c r="Y856" s="519"/>
    </row>
    <row r="857" spans="1:25" ht="15.5" x14ac:dyDescent="0.35">
      <c r="A857" s="519"/>
      <c r="B857" s="522"/>
      <c r="C857" s="519"/>
      <c r="D857" s="519"/>
      <c r="E857" s="519"/>
      <c r="F857" s="520"/>
      <c r="G857" s="519"/>
      <c r="H857" s="519"/>
      <c r="I857" s="519"/>
      <c r="J857" s="519"/>
      <c r="K857" s="519"/>
      <c r="L857" s="519"/>
      <c r="M857" s="519"/>
      <c r="N857" s="519"/>
      <c r="O857" s="519"/>
      <c r="P857" s="519"/>
      <c r="Q857" s="519"/>
      <c r="R857" s="519"/>
      <c r="S857" s="519"/>
      <c r="T857" s="519"/>
      <c r="U857" s="519"/>
      <c r="V857" s="519"/>
      <c r="W857" s="519"/>
      <c r="X857" s="519"/>
      <c r="Y857" s="519"/>
    </row>
    <row r="858" spans="1:25" ht="15.5" x14ac:dyDescent="0.35">
      <c r="A858" s="519"/>
      <c r="B858" s="522"/>
      <c r="C858" s="519"/>
      <c r="D858" s="519"/>
      <c r="E858" s="519"/>
      <c r="F858" s="520"/>
      <c r="G858" s="519"/>
      <c r="H858" s="519"/>
      <c r="I858" s="519"/>
      <c r="J858" s="519"/>
      <c r="K858" s="519"/>
      <c r="L858" s="519"/>
      <c r="M858" s="519"/>
      <c r="N858" s="519"/>
      <c r="O858" s="519"/>
      <c r="P858" s="519"/>
      <c r="Q858" s="519"/>
      <c r="R858" s="519"/>
      <c r="S858" s="519"/>
      <c r="T858" s="519"/>
      <c r="U858" s="519"/>
      <c r="V858" s="519"/>
      <c r="W858" s="519"/>
      <c r="X858" s="519"/>
      <c r="Y858" s="519"/>
    </row>
    <row r="859" spans="1:25" ht="15.5" x14ac:dyDescent="0.35">
      <c r="A859" s="519"/>
      <c r="B859" s="522"/>
      <c r="C859" s="519"/>
      <c r="D859" s="519"/>
      <c r="E859" s="519"/>
      <c r="F859" s="520"/>
      <c r="G859" s="519"/>
      <c r="H859" s="519"/>
      <c r="I859" s="519"/>
      <c r="J859" s="519"/>
      <c r="K859" s="519"/>
      <c r="L859" s="519"/>
      <c r="M859" s="519"/>
      <c r="N859" s="519"/>
      <c r="O859" s="519"/>
      <c r="P859" s="519"/>
      <c r="Q859" s="519"/>
      <c r="R859" s="519"/>
      <c r="S859" s="519"/>
      <c r="T859" s="519"/>
      <c r="U859" s="519"/>
      <c r="V859" s="519"/>
      <c r="W859" s="519"/>
      <c r="X859" s="519"/>
      <c r="Y859" s="519"/>
    </row>
    <row r="860" spans="1:25" ht="15.5" x14ac:dyDescent="0.35">
      <c r="A860" s="519"/>
      <c r="B860" s="522"/>
      <c r="C860" s="519"/>
      <c r="D860" s="519"/>
      <c r="E860" s="519"/>
      <c r="F860" s="520"/>
      <c r="G860" s="519"/>
      <c r="H860" s="519"/>
      <c r="I860" s="519"/>
      <c r="J860" s="519"/>
      <c r="K860" s="519"/>
      <c r="L860" s="519"/>
      <c r="M860" s="519"/>
      <c r="N860" s="519"/>
      <c r="O860" s="519"/>
      <c r="P860" s="519"/>
      <c r="Q860" s="519"/>
      <c r="R860" s="519"/>
      <c r="S860" s="519"/>
      <c r="T860" s="519"/>
      <c r="U860" s="519"/>
      <c r="V860" s="519"/>
      <c r="W860" s="519"/>
      <c r="X860" s="519"/>
      <c r="Y860" s="519"/>
    </row>
    <row r="861" spans="1:25" ht="15.5" x14ac:dyDescent="0.35">
      <c r="A861" s="519"/>
      <c r="B861" s="522"/>
      <c r="C861" s="519"/>
      <c r="D861" s="519"/>
      <c r="E861" s="519"/>
      <c r="F861" s="520"/>
      <c r="G861" s="519"/>
      <c r="H861" s="519"/>
      <c r="I861" s="519"/>
      <c r="J861" s="519"/>
      <c r="K861" s="519"/>
      <c r="L861" s="519"/>
      <c r="M861" s="519"/>
      <c r="N861" s="519"/>
      <c r="O861" s="519"/>
      <c r="P861" s="519"/>
      <c r="Q861" s="519"/>
      <c r="R861" s="519"/>
      <c r="S861" s="519"/>
      <c r="T861" s="519"/>
      <c r="U861" s="519"/>
      <c r="V861" s="519"/>
      <c r="W861" s="519"/>
      <c r="X861" s="519"/>
      <c r="Y861" s="519"/>
    </row>
    <row r="862" spans="1:25" ht="15.5" x14ac:dyDescent="0.35">
      <c r="A862" s="519"/>
      <c r="B862" s="522"/>
      <c r="C862" s="519"/>
      <c r="D862" s="519"/>
      <c r="E862" s="519"/>
      <c r="F862" s="520"/>
      <c r="G862" s="519"/>
      <c r="H862" s="519"/>
      <c r="I862" s="519"/>
      <c r="J862" s="519"/>
      <c r="K862" s="519"/>
      <c r="L862" s="519"/>
      <c r="M862" s="519"/>
      <c r="N862" s="519"/>
      <c r="O862" s="519"/>
      <c r="P862" s="519"/>
      <c r="Q862" s="519"/>
      <c r="R862" s="519"/>
      <c r="S862" s="519"/>
      <c r="T862" s="519"/>
      <c r="U862" s="519"/>
      <c r="V862" s="519"/>
      <c r="W862" s="519"/>
      <c r="X862" s="519"/>
      <c r="Y862" s="519"/>
    </row>
    <row r="863" spans="1:25" ht="15.5" x14ac:dyDescent="0.35">
      <c r="A863" s="519"/>
      <c r="B863" s="522"/>
      <c r="C863" s="519"/>
      <c r="D863" s="519"/>
      <c r="E863" s="519"/>
      <c r="F863" s="520"/>
      <c r="G863" s="519"/>
      <c r="H863" s="519"/>
      <c r="I863" s="519"/>
      <c r="J863" s="519"/>
      <c r="K863" s="519"/>
      <c r="L863" s="519"/>
      <c r="M863" s="519"/>
      <c r="N863" s="519"/>
      <c r="O863" s="519"/>
      <c r="P863" s="519"/>
      <c r="Q863" s="519"/>
      <c r="R863" s="519"/>
      <c r="S863" s="519"/>
      <c r="T863" s="519"/>
      <c r="U863" s="519"/>
      <c r="V863" s="519"/>
      <c r="W863" s="519"/>
      <c r="X863" s="519"/>
      <c r="Y863" s="519"/>
    </row>
    <row r="864" spans="1:25" ht="15.5" x14ac:dyDescent="0.35">
      <c r="A864" s="519"/>
      <c r="B864" s="522"/>
      <c r="C864" s="519"/>
      <c r="D864" s="519"/>
      <c r="E864" s="519"/>
      <c r="F864" s="520"/>
      <c r="G864" s="519"/>
      <c r="H864" s="519"/>
      <c r="I864" s="519"/>
      <c r="J864" s="519"/>
      <c r="K864" s="519"/>
      <c r="L864" s="519"/>
      <c r="M864" s="519"/>
      <c r="N864" s="519"/>
      <c r="O864" s="519"/>
      <c r="P864" s="519"/>
      <c r="Q864" s="519"/>
      <c r="R864" s="519"/>
      <c r="S864" s="519"/>
      <c r="T864" s="519"/>
      <c r="U864" s="519"/>
      <c r="V864" s="519"/>
      <c r="W864" s="519"/>
      <c r="X864" s="519"/>
      <c r="Y864" s="519"/>
    </row>
    <row r="865" spans="1:25" ht="15.5" x14ac:dyDescent="0.35">
      <c r="A865" s="519"/>
      <c r="B865" s="522"/>
      <c r="C865" s="519"/>
      <c r="D865" s="519"/>
      <c r="E865" s="519"/>
      <c r="F865" s="520"/>
      <c r="G865" s="519"/>
      <c r="H865" s="519"/>
      <c r="I865" s="519"/>
      <c r="J865" s="519"/>
      <c r="K865" s="519"/>
      <c r="L865" s="519"/>
      <c r="M865" s="519"/>
      <c r="N865" s="519"/>
      <c r="O865" s="519"/>
      <c r="P865" s="519"/>
      <c r="Q865" s="519"/>
      <c r="R865" s="519"/>
      <c r="S865" s="519"/>
      <c r="T865" s="519"/>
      <c r="U865" s="519"/>
      <c r="V865" s="519"/>
      <c r="W865" s="519"/>
      <c r="X865" s="519"/>
      <c r="Y865" s="519"/>
    </row>
    <row r="866" spans="1:25" ht="15.5" x14ac:dyDescent="0.35">
      <c r="A866" s="519"/>
      <c r="B866" s="522"/>
      <c r="C866" s="519"/>
      <c r="D866" s="519"/>
      <c r="E866" s="519"/>
      <c r="F866" s="520"/>
      <c r="G866" s="519"/>
      <c r="H866" s="519"/>
      <c r="I866" s="519"/>
      <c r="J866" s="519"/>
      <c r="K866" s="519"/>
      <c r="L866" s="519"/>
      <c r="M866" s="519"/>
      <c r="N866" s="519"/>
      <c r="O866" s="519"/>
      <c r="P866" s="519"/>
      <c r="Q866" s="519"/>
      <c r="R866" s="519"/>
      <c r="S866" s="519"/>
      <c r="T866" s="519"/>
      <c r="U866" s="519"/>
      <c r="V866" s="519"/>
      <c r="W866" s="519"/>
      <c r="X866" s="519"/>
      <c r="Y866" s="519"/>
    </row>
    <row r="867" spans="1:25" ht="15.5" x14ac:dyDescent="0.35">
      <c r="A867" s="519"/>
      <c r="B867" s="522"/>
      <c r="C867" s="519"/>
      <c r="D867" s="519"/>
      <c r="E867" s="519"/>
      <c r="F867" s="520"/>
      <c r="G867" s="519"/>
      <c r="H867" s="519"/>
      <c r="I867" s="519"/>
      <c r="J867" s="519"/>
      <c r="K867" s="519"/>
      <c r="L867" s="519"/>
      <c r="M867" s="519"/>
      <c r="N867" s="519"/>
      <c r="O867" s="519"/>
      <c r="P867" s="519"/>
      <c r="Q867" s="519"/>
      <c r="R867" s="519"/>
      <c r="S867" s="519"/>
      <c r="T867" s="519"/>
      <c r="U867" s="519"/>
      <c r="V867" s="519"/>
      <c r="W867" s="519"/>
      <c r="X867" s="519"/>
      <c r="Y867" s="519"/>
    </row>
    <row r="868" spans="1:25" ht="15.5" x14ac:dyDescent="0.35">
      <c r="A868" s="519"/>
      <c r="B868" s="522"/>
      <c r="C868" s="519"/>
      <c r="D868" s="519"/>
      <c r="E868" s="519"/>
      <c r="F868" s="520"/>
      <c r="G868" s="519"/>
      <c r="H868" s="519"/>
      <c r="I868" s="519"/>
      <c r="J868" s="519"/>
      <c r="K868" s="519"/>
      <c r="L868" s="519"/>
      <c r="M868" s="519"/>
      <c r="N868" s="519"/>
      <c r="O868" s="519"/>
      <c r="P868" s="519"/>
      <c r="Q868" s="519"/>
      <c r="R868" s="519"/>
      <c r="S868" s="519"/>
      <c r="T868" s="519"/>
      <c r="U868" s="519"/>
      <c r="V868" s="519"/>
      <c r="W868" s="519"/>
      <c r="X868" s="519"/>
      <c r="Y868" s="519"/>
    </row>
    <row r="869" spans="1:25" ht="15.5" x14ac:dyDescent="0.35">
      <c r="A869" s="519"/>
      <c r="B869" s="522"/>
      <c r="C869" s="519"/>
      <c r="D869" s="519"/>
      <c r="E869" s="519"/>
      <c r="F869" s="520"/>
      <c r="G869" s="519"/>
      <c r="H869" s="519"/>
      <c r="I869" s="519"/>
      <c r="J869" s="519"/>
      <c r="K869" s="519"/>
      <c r="L869" s="519"/>
      <c r="M869" s="519"/>
      <c r="N869" s="519"/>
      <c r="O869" s="519"/>
      <c r="P869" s="519"/>
      <c r="Q869" s="519"/>
      <c r="R869" s="519"/>
      <c r="S869" s="519"/>
      <c r="T869" s="519"/>
      <c r="U869" s="519"/>
      <c r="V869" s="519"/>
      <c r="W869" s="519"/>
      <c r="X869" s="519"/>
      <c r="Y869" s="519"/>
    </row>
    <row r="870" spans="1:25" ht="15.5" x14ac:dyDescent="0.35">
      <c r="A870" s="519"/>
      <c r="B870" s="522"/>
      <c r="C870" s="519"/>
      <c r="D870" s="519"/>
      <c r="E870" s="519"/>
      <c r="F870" s="520"/>
      <c r="G870" s="519"/>
      <c r="H870" s="519"/>
      <c r="I870" s="519"/>
      <c r="J870" s="519"/>
      <c r="K870" s="519"/>
      <c r="L870" s="519"/>
      <c r="M870" s="519"/>
      <c r="N870" s="519"/>
      <c r="O870" s="519"/>
      <c r="P870" s="519"/>
      <c r="Q870" s="519"/>
      <c r="R870" s="519"/>
      <c r="S870" s="519"/>
      <c r="T870" s="519"/>
      <c r="U870" s="519"/>
      <c r="V870" s="519"/>
      <c r="W870" s="519"/>
      <c r="X870" s="519"/>
      <c r="Y870" s="519"/>
    </row>
    <row r="871" spans="1:25" ht="15.5" x14ac:dyDescent="0.35">
      <c r="A871" s="519"/>
      <c r="B871" s="522"/>
      <c r="C871" s="519"/>
      <c r="D871" s="519"/>
      <c r="E871" s="519"/>
      <c r="F871" s="520"/>
      <c r="G871" s="519"/>
      <c r="H871" s="519"/>
      <c r="I871" s="519"/>
      <c r="J871" s="519"/>
      <c r="K871" s="519"/>
      <c r="L871" s="519"/>
      <c r="M871" s="519"/>
      <c r="N871" s="519"/>
      <c r="O871" s="519"/>
      <c r="P871" s="519"/>
      <c r="Q871" s="519"/>
      <c r="R871" s="519"/>
      <c r="S871" s="519"/>
      <c r="T871" s="519"/>
      <c r="U871" s="519"/>
      <c r="V871" s="519"/>
      <c r="W871" s="519"/>
      <c r="X871" s="519"/>
      <c r="Y871" s="519"/>
    </row>
    <row r="872" spans="1:25" ht="15.5" x14ac:dyDescent="0.35">
      <c r="A872" s="519"/>
      <c r="B872" s="522"/>
      <c r="C872" s="519"/>
      <c r="D872" s="519"/>
      <c r="E872" s="519"/>
      <c r="F872" s="520"/>
      <c r="G872" s="519"/>
      <c r="H872" s="519"/>
      <c r="I872" s="519"/>
      <c r="J872" s="519"/>
      <c r="K872" s="519"/>
      <c r="L872" s="519"/>
      <c r="M872" s="519"/>
      <c r="N872" s="519"/>
      <c r="O872" s="519"/>
      <c r="P872" s="519"/>
      <c r="Q872" s="519"/>
      <c r="R872" s="519"/>
      <c r="S872" s="519"/>
      <c r="T872" s="519"/>
      <c r="U872" s="519"/>
      <c r="V872" s="519"/>
      <c r="W872" s="519"/>
      <c r="X872" s="519"/>
      <c r="Y872" s="519"/>
    </row>
    <row r="873" spans="1:25" ht="15.5" x14ac:dyDescent="0.35">
      <c r="A873" s="519"/>
      <c r="B873" s="522"/>
      <c r="C873" s="519"/>
      <c r="D873" s="519"/>
      <c r="E873" s="519"/>
      <c r="F873" s="520"/>
      <c r="G873" s="519"/>
      <c r="H873" s="519"/>
      <c r="I873" s="519"/>
      <c r="J873" s="519"/>
      <c r="K873" s="519"/>
      <c r="L873" s="519"/>
      <c r="M873" s="519"/>
      <c r="N873" s="519"/>
      <c r="O873" s="519"/>
      <c r="P873" s="519"/>
      <c r="Q873" s="519"/>
      <c r="R873" s="519"/>
      <c r="S873" s="519"/>
      <c r="T873" s="519"/>
      <c r="U873" s="519"/>
      <c r="V873" s="519"/>
      <c r="W873" s="519"/>
      <c r="X873" s="519"/>
      <c r="Y873" s="519"/>
    </row>
    <row r="874" spans="1:25" ht="15.5" x14ac:dyDescent="0.35">
      <c r="A874" s="519"/>
      <c r="B874" s="522"/>
      <c r="C874" s="519"/>
      <c r="D874" s="519"/>
      <c r="E874" s="519"/>
      <c r="F874" s="520"/>
      <c r="G874" s="519"/>
      <c r="H874" s="519"/>
      <c r="I874" s="519"/>
      <c r="J874" s="519"/>
      <c r="K874" s="519"/>
      <c r="L874" s="519"/>
      <c r="M874" s="519"/>
      <c r="N874" s="519"/>
      <c r="O874" s="519"/>
      <c r="P874" s="519"/>
      <c r="Q874" s="519"/>
      <c r="R874" s="519"/>
      <c r="S874" s="519"/>
      <c r="T874" s="519"/>
      <c r="U874" s="519"/>
      <c r="V874" s="519"/>
      <c r="W874" s="519"/>
      <c r="X874" s="519"/>
      <c r="Y874" s="519"/>
    </row>
    <row r="875" spans="1:25" ht="15.5" x14ac:dyDescent="0.35">
      <c r="A875" s="519"/>
      <c r="B875" s="522"/>
      <c r="C875" s="519"/>
      <c r="D875" s="519"/>
      <c r="E875" s="519"/>
      <c r="F875" s="520"/>
      <c r="G875" s="519"/>
      <c r="H875" s="519"/>
      <c r="I875" s="519"/>
      <c r="J875" s="519"/>
      <c r="K875" s="519"/>
      <c r="L875" s="519"/>
      <c r="M875" s="519"/>
      <c r="N875" s="519"/>
      <c r="O875" s="519"/>
      <c r="P875" s="519"/>
      <c r="Q875" s="519"/>
      <c r="R875" s="519"/>
      <c r="S875" s="519"/>
      <c r="T875" s="519"/>
      <c r="U875" s="519"/>
      <c r="V875" s="519"/>
      <c r="W875" s="519"/>
      <c r="X875" s="519"/>
      <c r="Y875" s="519"/>
    </row>
    <row r="876" spans="1:25" ht="15.5" x14ac:dyDescent="0.35">
      <c r="A876" s="519"/>
      <c r="B876" s="522"/>
      <c r="C876" s="519"/>
      <c r="D876" s="519"/>
      <c r="E876" s="519"/>
      <c r="F876" s="520"/>
      <c r="G876" s="519"/>
      <c r="H876" s="519"/>
      <c r="I876" s="519"/>
      <c r="J876" s="519"/>
      <c r="K876" s="519"/>
      <c r="L876" s="519"/>
      <c r="M876" s="519"/>
      <c r="N876" s="519"/>
      <c r="O876" s="519"/>
      <c r="P876" s="519"/>
      <c r="Q876" s="519"/>
      <c r="R876" s="519"/>
      <c r="S876" s="519"/>
      <c r="T876" s="519"/>
      <c r="U876" s="519"/>
      <c r="V876" s="519"/>
      <c r="W876" s="519"/>
      <c r="X876" s="519"/>
      <c r="Y876" s="519"/>
    </row>
    <row r="877" spans="1:25" ht="15.5" x14ac:dyDescent="0.35">
      <c r="A877" s="519"/>
      <c r="B877" s="522"/>
      <c r="C877" s="519"/>
      <c r="D877" s="519"/>
      <c r="E877" s="519"/>
      <c r="F877" s="520"/>
      <c r="G877" s="519"/>
      <c r="H877" s="519"/>
      <c r="I877" s="519"/>
      <c r="J877" s="519"/>
      <c r="K877" s="519"/>
      <c r="L877" s="519"/>
      <c r="M877" s="519"/>
      <c r="N877" s="519"/>
      <c r="O877" s="519"/>
      <c r="P877" s="519"/>
      <c r="Q877" s="519"/>
      <c r="R877" s="519"/>
      <c r="S877" s="519"/>
      <c r="T877" s="519"/>
      <c r="U877" s="519"/>
      <c r="V877" s="519"/>
      <c r="W877" s="519"/>
      <c r="X877" s="519"/>
      <c r="Y877" s="519"/>
    </row>
    <row r="878" spans="1:25" ht="15.5" x14ac:dyDescent="0.35">
      <c r="A878" s="519"/>
      <c r="B878" s="522"/>
      <c r="C878" s="519"/>
      <c r="D878" s="519"/>
      <c r="E878" s="519"/>
      <c r="F878" s="520"/>
      <c r="G878" s="519"/>
      <c r="H878" s="519"/>
      <c r="I878" s="519"/>
      <c r="J878" s="519"/>
      <c r="K878" s="519"/>
      <c r="L878" s="519"/>
      <c r="M878" s="519"/>
      <c r="N878" s="519"/>
      <c r="O878" s="519"/>
      <c r="P878" s="519"/>
      <c r="Q878" s="519"/>
      <c r="R878" s="519"/>
      <c r="S878" s="519"/>
      <c r="T878" s="519"/>
      <c r="U878" s="519"/>
      <c r="V878" s="519"/>
      <c r="W878" s="519"/>
      <c r="X878" s="519"/>
      <c r="Y878" s="519"/>
    </row>
    <row r="879" spans="1:25" ht="15.5" x14ac:dyDescent="0.35">
      <c r="A879" s="519"/>
      <c r="B879" s="522"/>
      <c r="C879" s="519"/>
      <c r="D879" s="519"/>
      <c r="E879" s="519"/>
      <c r="F879" s="520"/>
      <c r="G879" s="519"/>
      <c r="H879" s="519"/>
      <c r="I879" s="519"/>
      <c r="J879" s="519"/>
      <c r="K879" s="519"/>
      <c r="L879" s="519"/>
      <c r="M879" s="519"/>
      <c r="N879" s="519"/>
      <c r="O879" s="519"/>
      <c r="P879" s="519"/>
      <c r="Q879" s="519"/>
      <c r="R879" s="519"/>
      <c r="S879" s="519"/>
      <c r="T879" s="519"/>
      <c r="U879" s="519"/>
      <c r="V879" s="519"/>
      <c r="W879" s="519"/>
      <c r="X879" s="519"/>
      <c r="Y879" s="519"/>
    </row>
    <row r="880" spans="1:25" ht="15.5" x14ac:dyDescent="0.35">
      <c r="A880" s="519"/>
      <c r="B880" s="522"/>
      <c r="C880" s="519"/>
      <c r="D880" s="519"/>
      <c r="E880" s="519"/>
      <c r="F880" s="520"/>
      <c r="G880" s="519"/>
      <c r="H880" s="519"/>
      <c r="I880" s="519"/>
      <c r="J880" s="519"/>
      <c r="K880" s="519"/>
      <c r="L880" s="519"/>
      <c r="M880" s="519"/>
      <c r="N880" s="519"/>
      <c r="O880" s="519"/>
      <c r="P880" s="519"/>
      <c r="Q880" s="519"/>
      <c r="R880" s="519"/>
      <c r="S880" s="519"/>
      <c r="T880" s="519"/>
      <c r="U880" s="519"/>
      <c r="V880" s="519"/>
      <c r="W880" s="519"/>
      <c r="X880" s="519"/>
      <c r="Y880" s="519"/>
    </row>
    <row r="881" spans="1:25" ht="15.5" x14ac:dyDescent="0.35">
      <c r="A881" s="519"/>
      <c r="B881" s="522"/>
      <c r="C881" s="519"/>
      <c r="D881" s="519"/>
      <c r="E881" s="519"/>
      <c r="F881" s="520"/>
      <c r="G881" s="519"/>
      <c r="H881" s="519"/>
      <c r="I881" s="519"/>
      <c r="J881" s="519"/>
      <c r="K881" s="519"/>
      <c r="L881" s="519"/>
      <c r="M881" s="519"/>
      <c r="N881" s="519"/>
      <c r="O881" s="519"/>
      <c r="P881" s="519"/>
      <c r="Q881" s="519"/>
      <c r="R881" s="519"/>
      <c r="S881" s="519"/>
      <c r="T881" s="519"/>
      <c r="U881" s="519"/>
      <c r="V881" s="519"/>
      <c r="W881" s="519"/>
      <c r="X881" s="519"/>
      <c r="Y881" s="519"/>
    </row>
    <row r="882" spans="1:25" ht="15.5" x14ac:dyDescent="0.35">
      <c r="A882" s="519"/>
      <c r="B882" s="522"/>
      <c r="C882" s="519"/>
      <c r="D882" s="519"/>
      <c r="E882" s="519"/>
      <c r="F882" s="520"/>
      <c r="G882" s="519"/>
      <c r="H882" s="519"/>
      <c r="I882" s="519"/>
      <c r="J882" s="519"/>
      <c r="K882" s="519"/>
      <c r="L882" s="519"/>
      <c r="M882" s="519"/>
      <c r="N882" s="519"/>
      <c r="O882" s="519"/>
      <c r="P882" s="519"/>
      <c r="Q882" s="519"/>
      <c r="R882" s="519"/>
      <c r="S882" s="519"/>
      <c r="T882" s="519"/>
      <c r="U882" s="519"/>
      <c r="V882" s="519"/>
      <c r="W882" s="519"/>
      <c r="X882" s="519"/>
      <c r="Y882" s="519"/>
    </row>
    <row r="883" spans="1:25" ht="15.5" x14ac:dyDescent="0.35">
      <c r="A883" s="519"/>
      <c r="B883" s="522"/>
      <c r="C883" s="519"/>
      <c r="D883" s="519"/>
      <c r="E883" s="519"/>
      <c r="F883" s="520"/>
      <c r="G883" s="519"/>
      <c r="H883" s="519"/>
      <c r="I883" s="519"/>
      <c r="J883" s="519"/>
      <c r="K883" s="519"/>
      <c r="L883" s="519"/>
      <c r="M883" s="519"/>
      <c r="N883" s="519"/>
      <c r="O883" s="519"/>
      <c r="P883" s="519"/>
      <c r="Q883" s="519"/>
      <c r="R883" s="519"/>
      <c r="S883" s="519"/>
      <c r="T883" s="519"/>
      <c r="U883" s="519"/>
      <c r="V883" s="519"/>
      <c r="W883" s="519"/>
      <c r="X883" s="519"/>
      <c r="Y883" s="519"/>
    </row>
    <row r="884" spans="1:25" ht="15.5" x14ac:dyDescent="0.35">
      <c r="A884" s="519"/>
      <c r="B884" s="522"/>
      <c r="C884" s="519"/>
      <c r="D884" s="519"/>
      <c r="E884" s="519"/>
      <c r="F884" s="520"/>
      <c r="G884" s="519"/>
      <c r="H884" s="519"/>
      <c r="I884" s="519"/>
      <c r="J884" s="519"/>
      <c r="K884" s="519"/>
      <c r="L884" s="519"/>
      <c r="M884" s="519"/>
      <c r="N884" s="519"/>
      <c r="O884" s="519"/>
      <c r="P884" s="519"/>
      <c r="Q884" s="519"/>
      <c r="R884" s="519"/>
      <c r="S884" s="519"/>
      <c r="T884" s="519"/>
      <c r="U884" s="519"/>
      <c r="V884" s="519"/>
      <c r="W884" s="519"/>
      <c r="X884" s="519"/>
      <c r="Y884" s="519"/>
    </row>
    <row r="885" spans="1:25" ht="15.5" x14ac:dyDescent="0.35">
      <c r="A885" s="519"/>
      <c r="B885" s="522"/>
      <c r="C885" s="519"/>
      <c r="D885" s="519"/>
      <c r="E885" s="519"/>
      <c r="F885" s="520"/>
      <c r="G885" s="519"/>
      <c r="H885" s="519"/>
      <c r="I885" s="519"/>
      <c r="J885" s="519"/>
      <c r="K885" s="519"/>
      <c r="L885" s="519"/>
      <c r="M885" s="519"/>
      <c r="N885" s="519"/>
      <c r="O885" s="519"/>
      <c r="P885" s="519"/>
      <c r="Q885" s="519"/>
      <c r="R885" s="519"/>
      <c r="S885" s="519"/>
      <c r="T885" s="519"/>
      <c r="U885" s="519"/>
      <c r="V885" s="519"/>
      <c r="W885" s="519"/>
      <c r="X885" s="519"/>
      <c r="Y885" s="519"/>
    </row>
    <row r="886" spans="1:25" ht="15.5" x14ac:dyDescent="0.35">
      <c r="A886" s="519"/>
      <c r="B886" s="522"/>
      <c r="C886" s="519"/>
      <c r="D886" s="519"/>
      <c r="E886" s="519"/>
      <c r="F886" s="520"/>
      <c r="G886" s="519"/>
      <c r="H886" s="519"/>
      <c r="I886" s="519"/>
      <c r="J886" s="519"/>
      <c r="K886" s="519"/>
      <c r="L886" s="519"/>
      <c r="M886" s="519"/>
      <c r="N886" s="519"/>
      <c r="O886" s="519"/>
      <c r="P886" s="519"/>
      <c r="Q886" s="519"/>
      <c r="R886" s="519"/>
      <c r="S886" s="519"/>
      <c r="T886" s="519"/>
      <c r="U886" s="519"/>
      <c r="V886" s="519"/>
      <c r="W886" s="519"/>
      <c r="X886" s="519"/>
      <c r="Y886" s="519"/>
    </row>
    <row r="887" spans="1:25" ht="15.5" x14ac:dyDescent="0.35">
      <c r="A887" s="519"/>
      <c r="B887" s="522"/>
      <c r="C887" s="519"/>
      <c r="D887" s="519"/>
      <c r="E887" s="519"/>
      <c r="F887" s="520"/>
      <c r="G887" s="519"/>
      <c r="H887" s="519"/>
      <c r="I887" s="519"/>
      <c r="J887" s="519"/>
      <c r="K887" s="519"/>
      <c r="L887" s="519"/>
      <c r="M887" s="519"/>
      <c r="N887" s="519"/>
      <c r="O887" s="519"/>
      <c r="P887" s="519"/>
      <c r="Q887" s="519"/>
      <c r="R887" s="519"/>
      <c r="S887" s="519"/>
      <c r="T887" s="519"/>
      <c r="U887" s="519"/>
      <c r="V887" s="519"/>
      <c r="W887" s="519"/>
      <c r="X887" s="519"/>
      <c r="Y887" s="519"/>
    </row>
    <row r="888" spans="1:25" ht="15.5" x14ac:dyDescent="0.35">
      <c r="A888" s="519"/>
      <c r="B888" s="522"/>
      <c r="C888" s="519"/>
      <c r="D888" s="519"/>
      <c r="E888" s="519"/>
      <c r="F888" s="520"/>
      <c r="G888" s="519"/>
      <c r="H888" s="519"/>
      <c r="I888" s="519"/>
      <c r="J888" s="519"/>
      <c r="K888" s="519"/>
      <c r="L888" s="519"/>
      <c r="M888" s="519"/>
      <c r="N888" s="519"/>
      <c r="O888" s="519"/>
      <c r="P888" s="519"/>
      <c r="Q888" s="519"/>
      <c r="R888" s="519"/>
      <c r="S888" s="519"/>
      <c r="T888" s="519"/>
      <c r="U888" s="519"/>
      <c r="V888" s="519"/>
      <c r="W888" s="519"/>
      <c r="X888" s="519"/>
      <c r="Y888" s="519"/>
    </row>
    <row r="889" spans="1:25" ht="15.5" x14ac:dyDescent="0.35">
      <c r="A889" s="519"/>
      <c r="B889" s="522"/>
      <c r="C889" s="519"/>
      <c r="D889" s="519"/>
      <c r="E889" s="519"/>
      <c r="F889" s="520"/>
      <c r="G889" s="519"/>
      <c r="H889" s="519"/>
      <c r="I889" s="519"/>
      <c r="J889" s="519"/>
      <c r="K889" s="519"/>
      <c r="L889" s="519"/>
      <c r="M889" s="519"/>
      <c r="N889" s="519"/>
      <c r="O889" s="519"/>
      <c r="P889" s="519"/>
      <c r="Q889" s="519"/>
      <c r="R889" s="519"/>
      <c r="S889" s="519"/>
      <c r="T889" s="519"/>
      <c r="U889" s="519"/>
      <c r="V889" s="519"/>
      <c r="W889" s="519"/>
      <c r="X889" s="519"/>
      <c r="Y889" s="519"/>
    </row>
    <row r="890" spans="1:25" ht="15.5" x14ac:dyDescent="0.35">
      <c r="A890" s="519"/>
      <c r="B890" s="522"/>
      <c r="C890" s="519"/>
      <c r="D890" s="519"/>
      <c r="E890" s="519"/>
      <c r="F890" s="520"/>
      <c r="G890" s="519"/>
      <c r="H890" s="519"/>
      <c r="I890" s="519"/>
      <c r="J890" s="519"/>
      <c r="K890" s="519"/>
      <c r="L890" s="519"/>
      <c r="M890" s="519"/>
      <c r="N890" s="519"/>
      <c r="O890" s="519"/>
      <c r="P890" s="519"/>
      <c r="Q890" s="519"/>
      <c r="R890" s="519"/>
      <c r="S890" s="519"/>
      <c r="T890" s="519"/>
      <c r="U890" s="519"/>
      <c r="V890" s="519"/>
      <c r="W890" s="519"/>
      <c r="X890" s="519"/>
      <c r="Y890" s="519"/>
    </row>
    <row r="891" spans="1:25" ht="15.5" x14ac:dyDescent="0.35">
      <c r="A891" s="519"/>
      <c r="B891" s="522"/>
      <c r="C891" s="519"/>
      <c r="D891" s="519"/>
      <c r="E891" s="519"/>
      <c r="F891" s="520"/>
      <c r="G891" s="519"/>
      <c r="H891" s="519"/>
      <c r="I891" s="519"/>
      <c r="J891" s="519"/>
      <c r="K891" s="519"/>
      <c r="L891" s="519"/>
      <c r="M891" s="519"/>
      <c r="N891" s="519"/>
      <c r="O891" s="519"/>
      <c r="P891" s="519"/>
      <c r="Q891" s="519"/>
      <c r="R891" s="519"/>
      <c r="S891" s="519"/>
      <c r="T891" s="519"/>
      <c r="U891" s="519"/>
      <c r="V891" s="519"/>
      <c r="W891" s="519"/>
      <c r="X891" s="519"/>
      <c r="Y891" s="519"/>
    </row>
    <row r="892" spans="1:25" ht="15.5" x14ac:dyDescent="0.35">
      <c r="A892" s="519"/>
      <c r="B892" s="522"/>
      <c r="C892" s="519"/>
      <c r="D892" s="519"/>
      <c r="E892" s="519"/>
      <c r="F892" s="520"/>
      <c r="G892" s="519"/>
      <c r="H892" s="519"/>
      <c r="I892" s="519"/>
      <c r="J892" s="519"/>
      <c r="K892" s="519"/>
      <c r="L892" s="519"/>
      <c r="M892" s="519"/>
      <c r="N892" s="519"/>
      <c r="O892" s="519"/>
      <c r="P892" s="519"/>
      <c r="Q892" s="519"/>
      <c r="R892" s="519"/>
      <c r="S892" s="519"/>
      <c r="T892" s="519"/>
      <c r="U892" s="519"/>
      <c r="V892" s="519"/>
      <c r="W892" s="519"/>
      <c r="X892" s="519"/>
      <c r="Y892" s="519"/>
    </row>
    <row r="893" spans="1:25" ht="15.5" x14ac:dyDescent="0.35">
      <c r="A893" s="519"/>
      <c r="B893" s="522"/>
      <c r="C893" s="519"/>
      <c r="D893" s="519"/>
      <c r="E893" s="519"/>
      <c r="F893" s="520"/>
      <c r="G893" s="519"/>
      <c r="H893" s="519"/>
      <c r="I893" s="519"/>
      <c r="J893" s="519"/>
      <c r="K893" s="519"/>
      <c r="L893" s="519"/>
      <c r="M893" s="519"/>
      <c r="N893" s="519"/>
      <c r="O893" s="519"/>
      <c r="P893" s="519"/>
      <c r="Q893" s="519"/>
      <c r="R893" s="519"/>
      <c r="S893" s="519"/>
      <c r="T893" s="519"/>
      <c r="U893" s="519"/>
      <c r="V893" s="519"/>
      <c r="W893" s="519"/>
      <c r="X893" s="519"/>
      <c r="Y893" s="519"/>
    </row>
    <row r="894" spans="1:25" ht="15.5" x14ac:dyDescent="0.35">
      <c r="A894" s="519"/>
      <c r="B894" s="522"/>
      <c r="C894" s="519"/>
      <c r="D894" s="519"/>
      <c r="E894" s="519"/>
      <c r="F894" s="520"/>
      <c r="G894" s="519"/>
      <c r="H894" s="519"/>
      <c r="I894" s="519"/>
      <c r="J894" s="519"/>
      <c r="K894" s="519"/>
      <c r="L894" s="519"/>
      <c r="M894" s="519"/>
      <c r="N894" s="519"/>
      <c r="O894" s="519"/>
      <c r="P894" s="519"/>
      <c r="Q894" s="519"/>
      <c r="R894" s="519"/>
      <c r="S894" s="519"/>
      <c r="T894" s="519"/>
      <c r="U894" s="519"/>
      <c r="V894" s="519"/>
      <c r="W894" s="519"/>
      <c r="X894" s="519"/>
      <c r="Y894" s="519"/>
    </row>
    <row r="895" spans="1:25" ht="15.5" x14ac:dyDescent="0.35">
      <c r="A895" s="519"/>
      <c r="B895" s="522"/>
      <c r="C895" s="519"/>
      <c r="D895" s="519"/>
      <c r="E895" s="519"/>
      <c r="F895" s="520"/>
      <c r="G895" s="519"/>
      <c r="H895" s="519"/>
      <c r="I895" s="519"/>
      <c r="J895" s="519"/>
      <c r="K895" s="519"/>
      <c r="L895" s="519"/>
      <c r="M895" s="519"/>
      <c r="N895" s="519"/>
      <c r="O895" s="519"/>
      <c r="P895" s="519"/>
      <c r="Q895" s="519"/>
      <c r="R895" s="519"/>
      <c r="S895" s="519"/>
      <c r="T895" s="519"/>
      <c r="U895" s="519"/>
      <c r="V895" s="519"/>
      <c r="W895" s="519"/>
      <c r="X895" s="519"/>
      <c r="Y895" s="519"/>
    </row>
    <row r="896" spans="1:25" ht="15.5" x14ac:dyDescent="0.35">
      <c r="A896" s="519"/>
      <c r="B896" s="522"/>
      <c r="C896" s="519"/>
      <c r="D896" s="519"/>
      <c r="E896" s="519"/>
      <c r="F896" s="520"/>
      <c r="G896" s="519"/>
      <c r="H896" s="519"/>
      <c r="I896" s="519"/>
      <c r="J896" s="519"/>
      <c r="K896" s="519"/>
      <c r="L896" s="519"/>
      <c r="M896" s="519"/>
      <c r="N896" s="519"/>
      <c r="O896" s="519"/>
      <c r="P896" s="519"/>
      <c r="Q896" s="519"/>
      <c r="R896" s="519"/>
      <c r="S896" s="519"/>
      <c r="T896" s="519"/>
      <c r="U896" s="519"/>
      <c r="V896" s="519"/>
      <c r="W896" s="519"/>
      <c r="X896" s="519"/>
      <c r="Y896" s="519"/>
    </row>
    <row r="897" spans="1:25" ht="15.5" x14ac:dyDescent="0.35">
      <c r="A897" s="519"/>
      <c r="B897" s="522"/>
      <c r="C897" s="519"/>
      <c r="D897" s="519"/>
      <c r="E897" s="519"/>
      <c r="F897" s="520"/>
      <c r="G897" s="519"/>
      <c r="H897" s="519"/>
      <c r="I897" s="519"/>
      <c r="J897" s="519"/>
      <c r="K897" s="519"/>
      <c r="L897" s="519"/>
      <c r="M897" s="519"/>
      <c r="N897" s="519"/>
      <c r="O897" s="519"/>
      <c r="P897" s="519"/>
      <c r="Q897" s="519"/>
      <c r="R897" s="519"/>
      <c r="S897" s="519"/>
      <c r="T897" s="519"/>
      <c r="U897" s="519"/>
      <c r="V897" s="519"/>
      <c r="W897" s="519"/>
      <c r="X897" s="519"/>
      <c r="Y897" s="519"/>
    </row>
    <row r="898" spans="1:25" ht="15.5" x14ac:dyDescent="0.35">
      <c r="A898" s="519"/>
      <c r="B898" s="522"/>
      <c r="C898" s="519"/>
      <c r="D898" s="519"/>
      <c r="E898" s="519"/>
      <c r="F898" s="520"/>
      <c r="G898" s="519"/>
      <c r="H898" s="519"/>
      <c r="I898" s="519"/>
      <c r="J898" s="519"/>
      <c r="K898" s="519"/>
      <c r="L898" s="519"/>
      <c r="M898" s="519"/>
      <c r="N898" s="519"/>
      <c r="O898" s="519"/>
      <c r="P898" s="519"/>
      <c r="Q898" s="519"/>
      <c r="R898" s="519"/>
      <c r="S898" s="519"/>
      <c r="T898" s="519"/>
      <c r="U898" s="519"/>
      <c r="V898" s="519"/>
      <c r="W898" s="519"/>
      <c r="X898" s="519"/>
      <c r="Y898" s="519"/>
    </row>
    <row r="899" spans="1:25" ht="15.5" x14ac:dyDescent="0.35">
      <c r="A899" s="519"/>
      <c r="B899" s="522"/>
      <c r="C899" s="519"/>
      <c r="D899" s="519"/>
      <c r="E899" s="519"/>
      <c r="F899" s="520"/>
      <c r="G899" s="519"/>
      <c r="H899" s="519"/>
      <c r="I899" s="519"/>
      <c r="J899" s="519"/>
      <c r="K899" s="519"/>
      <c r="L899" s="519"/>
      <c r="M899" s="519"/>
      <c r="N899" s="519"/>
      <c r="O899" s="519"/>
      <c r="P899" s="519"/>
      <c r="Q899" s="519"/>
      <c r="R899" s="519"/>
      <c r="S899" s="519"/>
      <c r="T899" s="519"/>
      <c r="U899" s="519"/>
      <c r="V899" s="519"/>
      <c r="W899" s="519"/>
      <c r="X899" s="519"/>
      <c r="Y899" s="519"/>
    </row>
    <row r="900" spans="1:25" ht="15.5" x14ac:dyDescent="0.35">
      <c r="A900" s="519"/>
      <c r="B900" s="522"/>
      <c r="C900" s="519"/>
      <c r="D900" s="519"/>
      <c r="E900" s="519"/>
      <c r="F900" s="520"/>
      <c r="G900" s="519"/>
      <c r="H900" s="519"/>
      <c r="I900" s="519"/>
      <c r="J900" s="519"/>
      <c r="K900" s="519"/>
      <c r="L900" s="519"/>
      <c r="M900" s="519"/>
      <c r="N900" s="519"/>
      <c r="O900" s="519"/>
      <c r="P900" s="519"/>
      <c r="Q900" s="519"/>
      <c r="R900" s="519"/>
      <c r="S900" s="519"/>
      <c r="T900" s="519"/>
      <c r="U900" s="519"/>
      <c r="V900" s="519"/>
      <c r="W900" s="519"/>
      <c r="X900" s="519"/>
      <c r="Y900" s="519"/>
    </row>
    <row r="901" spans="1:25" ht="15.5" x14ac:dyDescent="0.35">
      <c r="A901" s="519"/>
      <c r="B901" s="522"/>
      <c r="C901" s="519"/>
      <c r="D901" s="519"/>
      <c r="E901" s="519"/>
      <c r="F901" s="520"/>
      <c r="G901" s="519"/>
      <c r="H901" s="519"/>
      <c r="I901" s="519"/>
      <c r="J901" s="519"/>
      <c r="K901" s="519"/>
      <c r="L901" s="519"/>
      <c r="M901" s="519"/>
      <c r="N901" s="519"/>
      <c r="O901" s="519"/>
      <c r="P901" s="519"/>
      <c r="Q901" s="519"/>
      <c r="R901" s="519"/>
      <c r="S901" s="519"/>
      <c r="T901" s="519"/>
      <c r="U901" s="519"/>
      <c r="V901" s="519"/>
      <c r="W901" s="519"/>
      <c r="X901" s="519"/>
      <c r="Y901" s="519"/>
    </row>
    <row r="902" spans="1:25" ht="15.5" x14ac:dyDescent="0.35">
      <c r="A902" s="519"/>
      <c r="B902" s="522"/>
      <c r="C902" s="519"/>
      <c r="D902" s="519"/>
      <c r="E902" s="519"/>
      <c r="F902" s="520"/>
      <c r="G902" s="519"/>
      <c r="H902" s="519"/>
      <c r="I902" s="519"/>
      <c r="J902" s="519"/>
      <c r="K902" s="519"/>
      <c r="L902" s="519"/>
      <c r="M902" s="519"/>
      <c r="N902" s="519"/>
      <c r="O902" s="519"/>
      <c r="P902" s="519"/>
      <c r="Q902" s="519"/>
      <c r="R902" s="519"/>
      <c r="S902" s="519"/>
      <c r="T902" s="519"/>
      <c r="U902" s="519"/>
      <c r="V902" s="519"/>
      <c r="W902" s="519"/>
      <c r="X902" s="519"/>
      <c r="Y902" s="519"/>
    </row>
    <row r="903" spans="1:25" ht="15.5" x14ac:dyDescent="0.35">
      <c r="A903" s="519"/>
      <c r="B903" s="522"/>
      <c r="C903" s="519"/>
      <c r="D903" s="519"/>
      <c r="E903" s="519"/>
      <c r="F903" s="520"/>
      <c r="G903" s="519"/>
      <c r="H903" s="519"/>
      <c r="I903" s="519"/>
      <c r="J903" s="519"/>
      <c r="K903" s="519"/>
      <c r="L903" s="519"/>
      <c r="M903" s="519"/>
      <c r="N903" s="519"/>
      <c r="O903" s="519"/>
      <c r="P903" s="519"/>
      <c r="Q903" s="519"/>
      <c r="R903" s="519"/>
      <c r="S903" s="519"/>
      <c r="T903" s="519"/>
      <c r="U903" s="519"/>
      <c r="V903" s="519"/>
      <c r="W903" s="519"/>
      <c r="X903" s="519"/>
      <c r="Y903" s="519"/>
    </row>
    <row r="904" spans="1:25" ht="15.5" x14ac:dyDescent="0.35">
      <c r="A904" s="519"/>
      <c r="B904" s="522"/>
      <c r="C904" s="519"/>
      <c r="D904" s="519"/>
      <c r="E904" s="519"/>
      <c r="F904" s="520"/>
      <c r="G904" s="519"/>
      <c r="H904" s="519"/>
      <c r="I904" s="519"/>
      <c r="J904" s="519"/>
      <c r="K904" s="519"/>
      <c r="L904" s="519"/>
      <c r="M904" s="519"/>
      <c r="N904" s="519"/>
      <c r="O904" s="519"/>
      <c r="P904" s="519"/>
      <c r="Q904" s="519"/>
      <c r="R904" s="519"/>
      <c r="S904" s="519"/>
      <c r="T904" s="519"/>
      <c r="U904" s="519"/>
      <c r="V904" s="519"/>
      <c r="W904" s="519"/>
      <c r="X904" s="519"/>
      <c r="Y904" s="519"/>
    </row>
    <row r="905" spans="1:25" ht="15.5" x14ac:dyDescent="0.35">
      <c r="A905" s="519"/>
      <c r="B905" s="522"/>
      <c r="C905" s="519"/>
      <c r="D905" s="519"/>
      <c r="E905" s="519"/>
      <c r="F905" s="520"/>
      <c r="G905" s="519"/>
      <c r="H905" s="519"/>
      <c r="I905" s="519"/>
      <c r="J905" s="519"/>
      <c r="K905" s="519"/>
      <c r="L905" s="519"/>
      <c r="M905" s="519"/>
      <c r="N905" s="519"/>
      <c r="O905" s="519"/>
      <c r="P905" s="519"/>
      <c r="Q905" s="519"/>
      <c r="R905" s="519"/>
      <c r="S905" s="519"/>
      <c r="T905" s="519"/>
      <c r="U905" s="519"/>
      <c r="V905" s="519"/>
      <c r="W905" s="519"/>
      <c r="X905" s="519"/>
      <c r="Y905" s="519"/>
    </row>
    <row r="906" spans="1:25" ht="15.5" x14ac:dyDescent="0.35">
      <c r="A906" s="519"/>
      <c r="B906" s="522"/>
      <c r="C906" s="519"/>
      <c r="D906" s="519"/>
      <c r="E906" s="519"/>
      <c r="F906" s="520"/>
      <c r="G906" s="519"/>
      <c r="H906" s="519"/>
      <c r="I906" s="519"/>
      <c r="J906" s="519"/>
      <c r="K906" s="519"/>
      <c r="L906" s="519"/>
      <c r="M906" s="519"/>
      <c r="N906" s="519"/>
      <c r="O906" s="519"/>
      <c r="P906" s="519"/>
      <c r="Q906" s="519"/>
      <c r="R906" s="519"/>
      <c r="S906" s="519"/>
      <c r="T906" s="519"/>
      <c r="U906" s="519"/>
      <c r="V906" s="519"/>
      <c r="W906" s="519"/>
      <c r="X906" s="519"/>
      <c r="Y906" s="519"/>
    </row>
    <row r="907" spans="1:25" ht="15.5" x14ac:dyDescent="0.35">
      <c r="A907" s="519"/>
      <c r="B907" s="522"/>
      <c r="C907" s="519"/>
      <c r="D907" s="519"/>
      <c r="E907" s="519"/>
      <c r="F907" s="520"/>
      <c r="G907" s="519"/>
      <c r="H907" s="519"/>
      <c r="I907" s="519"/>
      <c r="J907" s="519"/>
      <c r="K907" s="519"/>
      <c r="L907" s="519"/>
      <c r="M907" s="519"/>
      <c r="N907" s="519"/>
      <c r="O907" s="519"/>
      <c r="P907" s="519"/>
      <c r="Q907" s="519"/>
      <c r="R907" s="519"/>
      <c r="S907" s="519"/>
      <c r="T907" s="519"/>
      <c r="U907" s="519"/>
      <c r="V907" s="519"/>
      <c r="W907" s="519"/>
      <c r="X907" s="519"/>
      <c r="Y907" s="519"/>
    </row>
    <row r="908" spans="1:25" ht="15.5" x14ac:dyDescent="0.35">
      <c r="A908" s="519"/>
      <c r="B908" s="522"/>
      <c r="C908" s="519"/>
      <c r="D908" s="519"/>
      <c r="E908" s="519"/>
      <c r="F908" s="520"/>
      <c r="G908" s="519"/>
      <c r="H908" s="519"/>
      <c r="I908" s="519"/>
      <c r="J908" s="519"/>
      <c r="K908" s="519"/>
      <c r="L908" s="519"/>
      <c r="M908" s="519"/>
      <c r="N908" s="519"/>
      <c r="O908" s="519"/>
      <c r="P908" s="519"/>
      <c r="Q908" s="519"/>
      <c r="R908" s="519"/>
      <c r="S908" s="519"/>
      <c r="T908" s="519"/>
      <c r="U908" s="519"/>
      <c r="V908" s="519"/>
      <c r="W908" s="519"/>
      <c r="X908" s="519"/>
      <c r="Y908" s="519"/>
    </row>
    <row r="909" spans="1:25" ht="15.5" x14ac:dyDescent="0.35">
      <c r="A909" s="519"/>
      <c r="B909" s="522"/>
      <c r="C909" s="519"/>
      <c r="D909" s="519"/>
      <c r="E909" s="519"/>
      <c r="F909" s="520"/>
      <c r="G909" s="519"/>
      <c r="H909" s="519"/>
      <c r="I909" s="519"/>
      <c r="J909" s="519"/>
      <c r="K909" s="519"/>
      <c r="L909" s="519"/>
      <c r="M909" s="519"/>
      <c r="N909" s="519"/>
      <c r="O909" s="519"/>
      <c r="P909" s="519"/>
      <c r="Q909" s="519"/>
      <c r="R909" s="519"/>
      <c r="S909" s="519"/>
      <c r="T909" s="519"/>
      <c r="U909" s="519"/>
      <c r="V909" s="519"/>
      <c r="W909" s="519"/>
      <c r="X909" s="519"/>
      <c r="Y909" s="519"/>
    </row>
    <row r="910" spans="1:25" ht="15.5" x14ac:dyDescent="0.35">
      <c r="A910" s="519"/>
      <c r="B910" s="522"/>
      <c r="C910" s="519"/>
      <c r="D910" s="519"/>
      <c r="E910" s="519"/>
      <c r="F910" s="520"/>
      <c r="G910" s="519"/>
      <c r="H910" s="519"/>
      <c r="I910" s="519"/>
      <c r="J910" s="519"/>
      <c r="K910" s="519"/>
      <c r="L910" s="519"/>
      <c r="M910" s="519"/>
      <c r="N910" s="519"/>
      <c r="O910" s="519"/>
      <c r="P910" s="519"/>
      <c r="Q910" s="519"/>
      <c r="R910" s="519"/>
      <c r="S910" s="519"/>
      <c r="T910" s="519"/>
      <c r="U910" s="519"/>
      <c r="V910" s="519"/>
      <c r="W910" s="519"/>
      <c r="X910" s="519"/>
      <c r="Y910" s="519"/>
    </row>
    <row r="911" spans="1:25" ht="15.5" x14ac:dyDescent="0.35">
      <c r="A911" s="519"/>
      <c r="B911" s="522"/>
      <c r="C911" s="519"/>
      <c r="D911" s="519"/>
      <c r="E911" s="519"/>
      <c r="F911" s="520"/>
      <c r="G911" s="519"/>
      <c r="H911" s="519"/>
      <c r="I911" s="519"/>
      <c r="J911" s="519"/>
      <c r="K911" s="519"/>
      <c r="L911" s="519"/>
      <c r="M911" s="519"/>
      <c r="N911" s="519"/>
      <c r="O911" s="519"/>
      <c r="P911" s="519"/>
      <c r="Q911" s="519"/>
      <c r="R911" s="519"/>
      <c r="S911" s="519"/>
      <c r="T911" s="519"/>
      <c r="U911" s="519"/>
      <c r="V911" s="519"/>
      <c r="W911" s="519"/>
      <c r="X911" s="519"/>
      <c r="Y911" s="519"/>
    </row>
    <row r="912" spans="1:25" ht="15.5" x14ac:dyDescent="0.35">
      <c r="A912" s="519"/>
      <c r="B912" s="522"/>
      <c r="C912" s="519"/>
      <c r="D912" s="519"/>
      <c r="E912" s="519"/>
      <c r="F912" s="520"/>
      <c r="G912" s="519"/>
      <c r="H912" s="519"/>
      <c r="I912" s="519"/>
      <c r="J912" s="519"/>
      <c r="K912" s="519"/>
      <c r="L912" s="519"/>
      <c r="M912" s="519"/>
      <c r="N912" s="519"/>
      <c r="O912" s="519"/>
      <c r="P912" s="519"/>
      <c r="Q912" s="519"/>
      <c r="R912" s="519"/>
      <c r="S912" s="519"/>
      <c r="T912" s="519"/>
      <c r="U912" s="519"/>
      <c r="V912" s="519"/>
      <c r="W912" s="519"/>
      <c r="X912" s="519"/>
      <c r="Y912" s="519"/>
    </row>
    <row r="913" spans="1:25" ht="15.5" x14ac:dyDescent="0.35">
      <c r="A913" s="519"/>
      <c r="B913" s="522"/>
      <c r="C913" s="519"/>
      <c r="D913" s="519"/>
      <c r="E913" s="519"/>
      <c r="F913" s="520"/>
      <c r="G913" s="519"/>
      <c r="H913" s="519"/>
      <c r="I913" s="519"/>
      <c r="J913" s="519"/>
      <c r="K913" s="519"/>
      <c r="L913" s="519"/>
      <c r="M913" s="519"/>
      <c r="N913" s="519"/>
      <c r="O913" s="519"/>
      <c r="P913" s="519"/>
      <c r="Q913" s="519"/>
      <c r="R913" s="519"/>
      <c r="S913" s="519"/>
      <c r="T913" s="519"/>
      <c r="U913" s="519"/>
      <c r="V913" s="519"/>
      <c r="W913" s="519"/>
      <c r="X913" s="519"/>
      <c r="Y913" s="519"/>
    </row>
    <row r="914" spans="1:25" ht="15.5" x14ac:dyDescent="0.35">
      <c r="A914" s="519"/>
      <c r="B914" s="522"/>
      <c r="C914" s="519"/>
      <c r="D914" s="519"/>
      <c r="E914" s="519"/>
      <c r="F914" s="520"/>
      <c r="G914" s="519"/>
      <c r="H914" s="519"/>
      <c r="I914" s="519"/>
      <c r="J914" s="519"/>
      <c r="K914" s="519"/>
      <c r="L914" s="519"/>
      <c r="M914" s="519"/>
      <c r="N914" s="519"/>
      <c r="O914" s="519"/>
      <c r="P914" s="519"/>
      <c r="Q914" s="519"/>
      <c r="R914" s="519"/>
      <c r="S914" s="519"/>
      <c r="T914" s="519"/>
      <c r="U914" s="519"/>
      <c r="V914" s="519"/>
      <c r="W914" s="519"/>
      <c r="X914" s="519"/>
      <c r="Y914" s="519"/>
    </row>
    <row r="915" spans="1:25" ht="15.5" x14ac:dyDescent="0.35">
      <c r="A915" s="519"/>
      <c r="B915" s="522"/>
      <c r="C915" s="519"/>
      <c r="D915" s="519"/>
      <c r="E915" s="519"/>
      <c r="F915" s="520"/>
      <c r="G915" s="519"/>
      <c r="H915" s="519"/>
      <c r="I915" s="519"/>
      <c r="J915" s="519"/>
      <c r="K915" s="519"/>
      <c r="L915" s="519"/>
      <c r="M915" s="519"/>
      <c r="N915" s="519"/>
      <c r="O915" s="519"/>
      <c r="P915" s="519"/>
      <c r="Q915" s="519"/>
      <c r="R915" s="519"/>
      <c r="S915" s="519"/>
      <c r="T915" s="519"/>
      <c r="U915" s="519"/>
      <c r="V915" s="519"/>
      <c r="W915" s="519"/>
      <c r="X915" s="519"/>
      <c r="Y915" s="519"/>
    </row>
    <row r="916" spans="1:25" ht="15.5" x14ac:dyDescent="0.35">
      <c r="A916" s="519"/>
      <c r="B916" s="522"/>
      <c r="C916" s="519"/>
      <c r="D916" s="519"/>
      <c r="E916" s="519"/>
      <c r="F916" s="520"/>
      <c r="G916" s="519"/>
      <c r="H916" s="519"/>
      <c r="I916" s="519"/>
      <c r="J916" s="519"/>
      <c r="K916" s="519"/>
      <c r="L916" s="519"/>
      <c r="M916" s="519"/>
      <c r="N916" s="519"/>
      <c r="O916" s="519"/>
      <c r="P916" s="519"/>
      <c r="Q916" s="519"/>
      <c r="R916" s="519"/>
      <c r="S916" s="519"/>
      <c r="T916" s="519"/>
      <c r="U916" s="519"/>
      <c r="V916" s="519"/>
      <c r="W916" s="519"/>
      <c r="X916" s="519"/>
      <c r="Y916" s="519"/>
    </row>
    <row r="917" spans="1:25" ht="15.5" x14ac:dyDescent="0.35">
      <c r="A917" s="519"/>
      <c r="B917" s="522"/>
      <c r="C917" s="519"/>
      <c r="D917" s="519"/>
      <c r="E917" s="519"/>
      <c r="F917" s="520"/>
      <c r="G917" s="519"/>
      <c r="H917" s="519"/>
      <c r="I917" s="519"/>
      <c r="J917" s="519"/>
      <c r="K917" s="519"/>
      <c r="L917" s="519"/>
      <c r="M917" s="519"/>
      <c r="N917" s="519"/>
      <c r="O917" s="519"/>
      <c r="P917" s="519"/>
      <c r="Q917" s="519"/>
      <c r="R917" s="519"/>
      <c r="S917" s="519"/>
      <c r="T917" s="519"/>
      <c r="U917" s="519"/>
      <c r="V917" s="519"/>
      <c r="W917" s="519"/>
      <c r="X917" s="519"/>
      <c r="Y917" s="519"/>
    </row>
    <row r="918" spans="1:25" ht="15.5" x14ac:dyDescent="0.35">
      <c r="A918" s="519"/>
      <c r="B918" s="522"/>
      <c r="C918" s="519"/>
      <c r="D918" s="519"/>
      <c r="E918" s="519"/>
      <c r="F918" s="520"/>
      <c r="G918" s="519"/>
      <c r="H918" s="519"/>
      <c r="I918" s="519"/>
      <c r="J918" s="519"/>
      <c r="K918" s="519"/>
      <c r="L918" s="519"/>
      <c r="M918" s="519"/>
      <c r="N918" s="519"/>
      <c r="O918" s="519"/>
      <c r="P918" s="519"/>
      <c r="Q918" s="519"/>
      <c r="R918" s="519"/>
      <c r="S918" s="519"/>
      <c r="T918" s="519"/>
      <c r="U918" s="519"/>
      <c r="V918" s="519"/>
      <c r="W918" s="519"/>
      <c r="X918" s="519"/>
      <c r="Y918" s="519"/>
    </row>
    <row r="919" spans="1:25" ht="15.5" x14ac:dyDescent="0.35">
      <c r="A919" s="519"/>
      <c r="B919" s="522"/>
      <c r="C919" s="519"/>
      <c r="D919" s="519"/>
      <c r="E919" s="519"/>
      <c r="F919" s="520"/>
      <c r="G919" s="519"/>
      <c r="H919" s="519"/>
      <c r="I919" s="519"/>
      <c r="J919" s="519"/>
      <c r="K919" s="519"/>
      <c r="L919" s="519"/>
      <c r="M919" s="519"/>
      <c r="N919" s="519"/>
      <c r="O919" s="519"/>
      <c r="P919" s="519"/>
      <c r="Q919" s="519"/>
      <c r="R919" s="519"/>
      <c r="S919" s="519"/>
      <c r="T919" s="519"/>
      <c r="U919" s="519"/>
      <c r="V919" s="519"/>
      <c r="W919" s="519"/>
      <c r="X919" s="519"/>
      <c r="Y919" s="519"/>
    </row>
    <row r="920" spans="1:25" ht="15.5" x14ac:dyDescent="0.35">
      <c r="A920" s="519"/>
      <c r="B920" s="522"/>
      <c r="C920" s="519"/>
      <c r="D920" s="519"/>
      <c r="E920" s="519"/>
      <c r="F920" s="520"/>
      <c r="G920" s="519"/>
      <c r="H920" s="519"/>
      <c r="I920" s="519"/>
      <c r="J920" s="519"/>
      <c r="K920" s="519"/>
      <c r="L920" s="519"/>
      <c r="M920" s="519"/>
      <c r="N920" s="519"/>
      <c r="O920" s="519"/>
      <c r="P920" s="519"/>
      <c r="Q920" s="519"/>
      <c r="R920" s="519"/>
      <c r="S920" s="519"/>
      <c r="T920" s="519"/>
      <c r="U920" s="519"/>
      <c r="V920" s="519"/>
      <c r="W920" s="519"/>
      <c r="X920" s="519"/>
      <c r="Y920" s="519"/>
    </row>
    <row r="921" spans="1:25" ht="15.5" x14ac:dyDescent="0.35">
      <c r="A921" s="519"/>
      <c r="B921" s="522"/>
      <c r="C921" s="519"/>
      <c r="D921" s="519"/>
      <c r="E921" s="519"/>
      <c r="F921" s="520"/>
      <c r="G921" s="519"/>
      <c r="H921" s="519"/>
      <c r="I921" s="519"/>
      <c r="J921" s="519"/>
      <c r="K921" s="519"/>
      <c r="L921" s="519"/>
      <c r="M921" s="519"/>
      <c r="N921" s="519"/>
      <c r="O921" s="519"/>
      <c r="P921" s="519"/>
      <c r="Q921" s="519"/>
      <c r="R921" s="519"/>
      <c r="S921" s="519"/>
      <c r="T921" s="519"/>
      <c r="U921" s="519"/>
      <c r="V921" s="519"/>
      <c r="W921" s="519"/>
      <c r="X921" s="519"/>
      <c r="Y921" s="519"/>
    </row>
    <row r="922" spans="1:25" ht="15.5" x14ac:dyDescent="0.35">
      <c r="A922" s="519"/>
      <c r="B922" s="522"/>
      <c r="C922" s="519"/>
      <c r="D922" s="519"/>
      <c r="E922" s="519"/>
      <c r="F922" s="520"/>
      <c r="G922" s="519"/>
      <c r="H922" s="519"/>
      <c r="I922" s="519"/>
      <c r="J922" s="519"/>
      <c r="K922" s="519"/>
      <c r="L922" s="519"/>
      <c r="M922" s="519"/>
      <c r="N922" s="519"/>
      <c r="O922" s="519"/>
      <c r="P922" s="519"/>
      <c r="Q922" s="519"/>
      <c r="R922" s="519"/>
      <c r="S922" s="519"/>
      <c r="T922" s="519"/>
      <c r="U922" s="519"/>
      <c r="V922" s="519"/>
      <c r="W922" s="519"/>
      <c r="X922" s="519"/>
      <c r="Y922" s="519"/>
    </row>
    <row r="923" spans="1:25" ht="15.5" x14ac:dyDescent="0.35">
      <c r="A923" s="519"/>
      <c r="B923" s="522"/>
      <c r="C923" s="519"/>
      <c r="D923" s="519"/>
      <c r="E923" s="519"/>
      <c r="F923" s="520"/>
      <c r="G923" s="519"/>
      <c r="H923" s="519"/>
      <c r="I923" s="519"/>
      <c r="J923" s="519"/>
      <c r="K923" s="519"/>
      <c r="L923" s="519"/>
      <c r="M923" s="519"/>
      <c r="N923" s="519"/>
      <c r="O923" s="519"/>
      <c r="P923" s="519"/>
      <c r="Q923" s="519"/>
      <c r="R923" s="519"/>
      <c r="S923" s="519"/>
      <c r="T923" s="519"/>
      <c r="U923" s="519"/>
      <c r="V923" s="519"/>
      <c r="W923" s="519"/>
      <c r="X923" s="519"/>
      <c r="Y923" s="519"/>
    </row>
    <row r="924" spans="1:25" ht="15.5" x14ac:dyDescent="0.35">
      <c r="A924" s="519"/>
      <c r="B924" s="522"/>
      <c r="C924" s="519"/>
      <c r="D924" s="519"/>
      <c r="E924" s="519"/>
      <c r="F924" s="520"/>
      <c r="G924" s="519"/>
      <c r="H924" s="519"/>
      <c r="I924" s="519"/>
      <c r="J924" s="519"/>
      <c r="K924" s="519"/>
      <c r="L924" s="519"/>
      <c r="M924" s="519"/>
      <c r="N924" s="519"/>
      <c r="O924" s="519"/>
      <c r="P924" s="519"/>
      <c r="Q924" s="519"/>
      <c r="R924" s="519"/>
      <c r="S924" s="519"/>
      <c r="T924" s="519"/>
      <c r="U924" s="519"/>
      <c r="V924" s="519"/>
      <c r="W924" s="519"/>
      <c r="X924" s="519"/>
      <c r="Y924" s="519"/>
    </row>
    <row r="925" spans="1:25" ht="15.5" x14ac:dyDescent="0.35">
      <c r="A925" s="519"/>
      <c r="B925" s="522"/>
      <c r="C925" s="519"/>
      <c r="D925" s="519"/>
      <c r="E925" s="519"/>
      <c r="F925" s="520"/>
      <c r="G925" s="519"/>
      <c r="H925" s="519"/>
      <c r="I925" s="519"/>
      <c r="J925" s="519"/>
      <c r="K925" s="519"/>
      <c r="L925" s="519"/>
      <c r="M925" s="519"/>
      <c r="N925" s="519"/>
      <c r="O925" s="519"/>
      <c r="P925" s="519"/>
      <c r="Q925" s="519"/>
      <c r="R925" s="519"/>
      <c r="S925" s="519"/>
      <c r="T925" s="519"/>
      <c r="U925" s="519"/>
      <c r="V925" s="519"/>
      <c r="W925" s="519"/>
      <c r="X925" s="519"/>
      <c r="Y925" s="519"/>
    </row>
    <row r="926" spans="1:25" ht="15.5" x14ac:dyDescent="0.35">
      <c r="A926" s="519"/>
      <c r="B926" s="522"/>
      <c r="C926" s="519"/>
      <c r="D926" s="519"/>
      <c r="E926" s="519"/>
      <c r="F926" s="520"/>
      <c r="G926" s="519"/>
      <c r="H926" s="519"/>
      <c r="I926" s="519"/>
      <c r="J926" s="519"/>
      <c r="K926" s="519"/>
      <c r="L926" s="519"/>
      <c r="M926" s="519"/>
      <c r="N926" s="519"/>
      <c r="O926" s="519"/>
      <c r="P926" s="519"/>
      <c r="Q926" s="519"/>
      <c r="R926" s="519"/>
      <c r="S926" s="519"/>
      <c r="T926" s="519"/>
      <c r="U926" s="519"/>
      <c r="V926" s="519"/>
      <c r="W926" s="519"/>
      <c r="X926" s="519"/>
      <c r="Y926" s="519"/>
    </row>
    <row r="927" spans="1:25" ht="15.5" x14ac:dyDescent="0.35">
      <c r="A927" s="519"/>
      <c r="B927" s="522"/>
      <c r="C927" s="519"/>
      <c r="D927" s="519"/>
      <c r="E927" s="519"/>
      <c r="F927" s="520"/>
      <c r="G927" s="519"/>
      <c r="H927" s="519"/>
      <c r="I927" s="519"/>
      <c r="J927" s="519"/>
      <c r="K927" s="519"/>
      <c r="L927" s="519"/>
      <c r="M927" s="519"/>
      <c r="N927" s="519"/>
      <c r="O927" s="519"/>
      <c r="P927" s="519"/>
      <c r="Q927" s="519"/>
      <c r="R927" s="519"/>
      <c r="S927" s="519"/>
      <c r="T927" s="519"/>
      <c r="U927" s="519"/>
      <c r="V927" s="519"/>
      <c r="W927" s="519"/>
      <c r="X927" s="519"/>
      <c r="Y927" s="519"/>
    </row>
    <row r="928" spans="1:25" ht="15.5" x14ac:dyDescent="0.35">
      <c r="A928" s="519"/>
      <c r="B928" s="522"/>
      <c r="C928" s="519"/>
      <c r="D928" s="519"/>
      <c r="E928" s="519"/>
      <c r="F928" s="520"/>
      <c r="G928" s="519"/>
      <c r="H928" s="519"/>
      <c r="I928" s="519"/>
      <c r="J928" s="519"/>
      <c r="K928" s="519"/>
      <c r="L928" s="519"/>
      <c r="M928" s="519"/>
      <c r="N928" s="519"/>
      <c r="O928" s="519"/>
      <c r="P928" s="519"/>
      <c r="Q928" s="519"/>
      <c r="R928" s="519"/>
      <c r="S928" s="519"/>
      <c r="T928" s="519"/>
      <c r="U928" s="519"/>
      <c r="V928" s="519"/>
      <c r="W928" s="519"/>
      <c r="X928" s="519"/>
      <c r="Y928" s="519"/>
    </row>
    <row r="929" spans="1:25" ht="15.5" x14ac:dyDescent="0.35">
      <c r="A929" s="519"/>
      <c r="B929" s="522"/>
      <c r="C929" s="519"/>
      <c r="D929" s="519"/>
      <c r="E929" s="519"/>
      <c r="F929" s="520"/>
      <c r="G929" s="519"/>
      <c r="H929" s="519"/>
      <c r="I929" s="519"/>
      <c r="J929" s="519"/>
      <c r="K929" s="519"/>
      <c r="L929" s="519"/>
      <c r="M929" s="519"/>
      <c r="N929" s="519"/>
      <c r="O929" s="519"/>
      <c r="P929" s="519"/>
      <c r="Q929" s="519"/>
      <c r="R929" s="519"/>
      <c r="S929" s="519"/>
      <c r="T929" s="519"/>
      <c r="U929" s="519"/>
      <c r="V929" s="519"/>
      <c r="W929" s="519"/>
      <c r="X929" s="519"/>
      <c r="Y929" s="519"/>
    </row>
    <row r="930" spans="1:25" ht="15.5" x14ac:dyDescent="0.35">
      <c r="A930" s="519"/>
      <c r="B930" s="522"/>
      <c r="C930" s="519"/>
      <c r="D930" s="519"/>
      <c r="E930" s="519"/>
      <c r="F930" s="520"/>
      <c r="G930" s="519"/>
      <c r="H930" s="519"/>
      <c r="I930" s="519"/>
      <c r="J930" s="519"/>
      <c r="K930" s="519"/>
      <c r="L930" s="519"/>
      <c r="M930" s="519"/>
      <c r="N930" s="519"/>
      <c r="O930" s="519"/>
      <c r="P930" s="519"/>
      <c r="Q930" s="519"/>
      <c r="R930" s="519"/>
      <c r="S930" s="519"/>
      <c r="T930" s="519"/>
      <c r="U930" s="519"/>
      <c r="V930" s="519"/>
      <c r="W930" s="519"/>
      <c r="X930" s="519"/>
      <c r="Y930" s="519"/>
    </row>
    <row r="931" spans="1:25" ht="15.5" x14ac:dyDescent="0.35">
      <c r="A931" s="519"/>
      <c r="B931" s="522"/>
      <c r="C931" s="519"/>
      <c r="D931" s="519"/>
      <c r="E931" s="519"/>
      <c r="F931" s="520"/>
      <c r="G931" s="519"/>
      <c r="H931" s="519"/>
      <c r="I931" s="519"/>
      <c r="J931" s="519"/>
      <c r="K931" s="519"/>
      <c r="L931" s="519"/>
      <c r="M931" s="519"/>
      <c r="N931" s="519"/>
      <c r="O931" s="519"/>
      <c r="P931" s="519"/>
      <c r="Q931" s="519"/>
      <c r="R931" s="519"/>
      <c r="S931" s="519"/>
      <c r="T931" s="519"/>
      <c r="U931" s="519"/>
      <c r="V931" s="519"/>
      <c r="W931" s="519"/>
      <c r="X931" s="519"/>
      <c r="Y931" s="519"/>
    </row>
    <row r="932" spans="1:25" ht="15.5" x14ac:dyDescent="0.35">
      <c r="A932" s="519"/>
      <c r="B932" s="522"/>
      <c r="C932" s="519"/>
      <c r="D932" s="519"/>
      <c r="E932" s="519"/>
      <c r="F932" s="520"/>
      <c r="G932" s="519"/>
      <c r="H932" s="519"/>
      <c r="I932" s="519"/>
      <c r="J932" s="519"/>
      <c r="K932" s="519"/>
      <c r="L932" s="519"/>
      <c r="M932" s="519"/>
      <c r="N932" s="519"/>
      <c r="O932" s="519"/>
      <c r="P932" s="519"/>
      <c r="Q932" s="519"/>
      <c r="R932" s="519"/>
      <c r="S932" s="519"/>
      <c r="T932" s="519"/>
      <c r="U932" s="519"/>
      <c r="V932" s="519"/>
      <c r="W932" s="519"/>
      <c r="X932" s="519"/>
      <c r="Y932" s="519"/>
    </row>
    <row r="933" spans="1:25" ht="15.5" x14ac:dyDescent="0.35">
      <c r="A933" s="519"/>
      <c r="B933" s="522"/>
      <c r="C933" s="519"/>
      <c r="D933" s="519"/>
      <c r="E933" s="519"/>
      <c r="F933" s="520"/>
      <c r="G933" s="519"/>
      <c r="H933" s="519"/>
      <c r="I933" s="519"/>
      <c r="J933" s="519"/>
      <c r="K933" s="519"/>
      <c r="L933" s="519"/>
      <c r="M933" s="519"/>
      <c r="N933" s="519"/>
      <c r="O933" s="519"/>
      <c r="P933" s="519"/>
      <c r="Q933" s="519"/>
      <c r="R933" s="519"/>
      <c r="S933" s="519"/>
      <c r="T933" s="519"/>
      <c r="U933" s="519"/>
      <c r="V933" s="519"/>
      <c r="W933" s="519"/>
      <c r="X933" s="519"/>
      <c r="Y933" s="519"/>
    </row>
    <row r="934" spans="1:25" ht="15.5" x14ac:dyDescent="0.35">
      <c r="A934" s="519"/>
      <c r="B934" s="522"/>
      <c r="C934" s="519"/>
      <c r="D934" s="519"/>
      <c r="E934" s="519"/>
      <c r="F934" s="520"/>
      <c r="G934" s="519"/>
      <c r="H934" s="519"/>
      <c r="I934" s="519"/>
      <c r="J934" s="519"/>
      <c r="K934" s="519"/>
      <c r="L934" s="519"/>
      <c r="M934" s="519"/>
      <c r="N934" s="519"/>
      <c r="O934" s="519"/>
      <c r="P934" s="519"/>
      <c r="Q934" s="519"/>
      <c r="R934" s="519"/>
      <c r="S934" s="519"/>
      <c r="T934" s="519"/>
      <c r="U934" s="519"/>
      <c r="V934" s="519"/>
      <c r="W934" s="519"/>
      <c r="X934" s="519"/>
      <c r="Y934" s="519"/>
    </row>
    <row r="935" spans="1:25" ht="15.5" x14ac:dyDescent="0.35">
      <c r="A935" s="519"/>
      <c r="B935" s="522"/>
      <c r="C935" s="519"/>
      <c r="D935" s="519"/>
      <c r="E935" s="519"/>
      <c r="F935" s="520"/>
      <c r="G935" s="519"/>
      <c r="H935" s="519"/>
      <c r="I935" s="519"/>
      <c r="J935" s="519"/>
      <c r="K935" s="519"/>
      <c r="L935" s="519"/>
      <c r="M935" s="519"/>
      <c r="N935" s="519"/>
      <c r="O935" s="519"/>
      <c r="P935" s="519"/>
      <c r="Q935" s="519"/>
      <c r="R935" s="519"/>
      <c r="S935" s="519"/>
      <c r="T935" s="519"/>
      <c r="U935" s="519"/>
      <c r="V935" s="519"/>
      <c r="W935" s="519"/>
      <c r="X935" s="519"/>
      <c r="Y935" s="519"/>
    </row>
    <row r="936" spans="1:25" ht="15.5" x14ac:dyDescent="0.35">
      <c r="A936" s="519"/>
      <c r="B936" s="522"/>
      <c r="C936" s="519"/>
      <c r="D936" s="519"/>
      <c r="E936" s="519"/>
      <c r="F936" s="520"/>
      <c r="G936" s="519"/>
      <c r="H936" s="519"/>
      <c r="I936" s="519"/>
      <c r="J936" s="519"/>
      <c r="K936" s="519"/>
      <c r="L936" s="519"/>
      <c r="M936" s="519"/>
      <c r="N936" s="519"/>
      <c r="O936" s="519"/>
      <c r="P936" s="519"/>
      <c r="Q936" s="519"/>
      <c r="R936" s="519"/>
      <c r="S936" s="519"/>
      <c r="T936" s="519"/>
      <c r="U936" s="519"/>
      <c r="V936" s="519"/>
      <c r="W936" s="519"/>
      <c r="X936" s="519"/>
      <c r="Y936" s="519"/>
    </row>
    <row r="937" spans="1:25" ht="15.5" x14ac:dyDescent="0.35">
      <c r="A937" s="519"/>
      <c r="B937" s="522"/>
      <c r="C937" s="519"/>
      <c r="D937" s="519"/>
      <c r="E937" s="519"/>
      <c r="F937" s="520"/>
      <c r="G937" s="519"/>
      <c r="H937" s="519"/>
      <c r="I937" s="519"/>
      <c r="J937" s="519"/>
      <c r="K937" s="519"/>
      <c r="L937" s="519"/>
      <c r="M937" s="519"/>
      <c r="N937" s="519"/>
      <c r="O937" s="519"/>
      <c r="P937" s="519"/>
      <c r="Q937" s="519"/>
      <c r="R937" s="519"/>
      <c r="S937" s="519"/>
      <c r="T937" s="519"/>
      <c r="U937" s="519"/>
      <c r="V937" s="519"/>
      <c r="W937" s="519"/>
      <c r="X937" s="519"/>
      <c r="Y937" s="519"/>
    </row>
    <row r="938" spans="1:25" ht="15.5" x14ac:dyDescent="0.35">
      <c r="A938" s="519"/>
      <c r="B938" s="522"/>
      <c r="C938" s="519"/>
      <c r="D938" s="519"/>
      <c r="E938" s="519"/>
      <c r="F938" s="520"/>
      <c r="G938" s="519"/>
      <c r="H938" s="519"/>
      <c r="I938" s="519"/>
      <c r="J938" s="519"/>
      <c r="K938" s="519"/>
      <c r="L938" s="519"/>
      <c r="M938" s="519"/>
      <c r="N938" s="519"/>
      <c r="O938" s="519"/>
      <c r="P938" s="519"/>
      <c r="Q938" s="519"/>
      <c r="R938" s="519"/>
      <c r="S938" s="519"/>
      <c r="T938" s="519"/>
      <c r="U938" s="519"/>
      <c r="V938" s="519"/>
      <c r="W938" s="519"/>
      <c r="X938" s="519"/>
      <c r="Y938" s="519"/>
    </row>
    <row r="939" spans="1:25" ht="15.5" x14ac:dyDescent="0.35">
      <c r="A939" s="519"/>
      <c r="B939" s="522"/>
      <c r="C939" s="519"/>
      <c r="D939" s="519"/>
      <c r="E939" s="519"/>
      <c r="F939" s="520"/>
      <c r="G939" s="519"/>
      <c r="H939" s="519"/>
      <c r="I939" s="519"/>
      <c r="J939" s="519"/>
      <c r="K939" s="519"/>
      <c r="L939" s="519"/>
      <c r="M939" s="519"/>
      <c r="N939" s="519"/>
      <c r="O939" s="519"/>
      <c r="P939" s="519"/>
      <c r="Q939" s="519"/>
      <c r="R939" s="519"/>
      <c r="S939" s="519"/>
      <c r="T939" s="519"/>
      <c r="U939" s="519"/>
      <c r="V939" s="519"/>
      <c r="W939" s="519"/>
      <c r="X939" s="519"/>
      <c r="Y939" s="519"/>
    </row>
    <row r="940" spans="1:25" ht="15.5" x14ac:dyDescent="0.35">
      <c r="A940" s="519"/>
      <c r="B940" s="522"/>
      <c r="C940" s="519"/>
      <c r="D940" s="519"/>
      <c r="E940" s="519"/>
      <c r="F940" s="520"/>
      <c r="G940" s="519"/>
      <c r="H940" s="519"/>
      <c r="I940" s="519"/>
      <c r="J940" s="519"/>
      <c r="K940" s="519"/>
      <c r="L940" s="519"/>
      <c r="M940" s="519"/>
      <c r="N940" s="519"/>
      <c r="O940" s="519"/>
      <c r="P940" s="519"/>
      <c r="Q940" s="519"/>
      <c r="R940" s="519"/>
      <c r="S940" s="519"/>
      <c r="T940" s="519"/>
      <c r="U940" s="519"/>
      <c r="V940" s="519"/>
      <c r="W940" s="519"/>
      <c r="X940" s="519"/>
      <c r="Y940" s="519"/>
    </row>
    <row r="941" spans="1:25" ht="15.5" x14ac:dyDescent="0.35">
      <c r="A941" s="519"/>
      <c r="B941" s="522"/>
      <c r="C941" s="519"/>
      <c r="D941" s="519"/>
      <c r="E941" s="519"/>
      <c r="F941" s="520"/>
      <c r="G941" s="519"/>
      <c r="H941" s="519"/>
      <c r="I941" s="519"/>
      <c r="J941" s="519"/>
      <c r="K941" s="519"/>
      <c r="L941" s="519"/>
      <c r="M941" s="519"/>
      <c r="N941" s="519"/>
      <c r="O941" s="519"/>
      <c r="P941" s="519"/>
      <c r="Q941" s="519"/>
      <c r="R941" s="519"/>
      <c r="S941" s="519"/>
      <c r="T941" s="519"/>
      <c r="U941" s="519"/>
      <c r="V941" s="519"/>
      <c r="W941" s="519"/>
      <c r="X941" s="519"/>
      <c r="Y941" s="519"/>
    </row>
    <row r="942" spans="1:25" ht="15.5" x14ac:dyDescent="0.35">
      <c r="A942" s="519"/>
      <c r="B942" s="522"/>
      <c r="C942" s="519"/>
      <c r="D942" s="519"/>
      <c r="E942" s="519"/>
      <c r="F942" s="520"/>
      <c r="G942" s="519"/>
      <c r="H942" s="519"/>
      <c r="I942" s="519"/>
      <c r="J942" s="519"/>
      <c r="K942" s="519"/>
      <c r="L942" s="519"/>
      <c r="M942" s="519"/>
      <c r="N942" s="519"/>
      <c r="O942" s="519"/>
      <c r="P942" s="519"/>
      <c r="Q942" s="519"/>
      <c r="R942" s="519"/>
      <c r="S942" s="519"/>
      <c r="T942" s="519"/>
      <c r="U942" s="519"/>
      <c r="V942" s="519"/>
      <c r="W942" s="519"/>
      <c r="X942" s="519"/>
      <c r="Y942" s="519"/>
    </row>
    <row r="943" spans="1:25" ht="15.5" x14ac:dyDescent="0.35">
      <c r="A943" s="519"/>
      <c r="B943" s="522"/>
      <c r="C943" s="519"/>
      <c r="D943" s="519"/>
      <c r="E943" s="519"/>
      <c r="F943" s="520"/>
      <c r="G943" s="519"/>
      <c r="H943" s="519"/>
      <c r="I943" s="519"/>
      <c r="J943" s="519"/>
      <c r="K943" s="519"/>
      <c r="L943" s="519"/>
      <c r="M943" s="519"/>
      <c r="N943" s="519"/>
      <c r="O943" s="519"/>
      <c r="P943" s="519"/>
      <c r="Q943" s="519"/>
      <c r="R943" s="519"/>
      <c r="S943" s="519"/>
      <c r="T943" s="519"/>
      <c r="U943" s="519"/>
      <c r="V943" s="519"/>
      <c r="W943" s="519"/>
      <c r="X943" s="519"/>
      <c r="Y943" s="519"/>
    </row>
    <row r="944" spans="1:25" ht="15.5" x14ac:dyDescent="0.35">
      <c r="A944" s="519"/>
      <c r="B944" s="522"/>
      <c r="C944" s="519"/>
      <c r="D944" s="519"/>
      <c r="E944" s="519"/>
      <c r="F944" s="520"/>
      <c r="G944" s="519"/>
      <c r="H944" s="519"/>
      <c r="I944" s="519"/>
      <c r="J944" s="519"/>
      <c r="K944" s="519"/>
      <c r="L944" s="519"/>
      <c r="M944" s="519"/>
      <c r="N944" s="519"/>
      <c r="O944" s="519"/>
      <c r="P944" s="519"/>
      <c r="Q944" s="519"/>
      <c r="R944" s="519"/>
      <c r="S944" s="519"/>
      <c r="T944" s="519"/>
      <c r="U944" s="519"/>
      <c r="V944" s="519"/>
      <c r="W944" s="519"/>
      <c r="X944" s="519"/>
      <c r="Y944" s="519"/>
    </row>
    <row r="945" spans="1:25" ht="15.5" x14ac:dyDescent="0.35">
      <c r="A945" s="519"/>
      <c r="B945" s="522"/>
      <c r="C945" s="519"/>
      <c r="D945" s="519"/>
      <c r="E945" s="519"/>
      <c r="F945" s="520"/>
      <c r="G945" s="519"/>
      <c r="H945" s="519"/>
      <c r="I945" s="519"/>
      <c r="J945" s="519"/>
      <c r="K945" s="519"/>
      <c r="L945" s="519"/>
      <c r="M945" s="519"/>
      <c r="N945" s="519"/>
      <c r="O945" s="519"/>
      <c r="P945" s="519"/>
      <c r="Q945" s="519"/>
      <c r="R945" s="519"/>
      <c r="S945" s="519"/>
      <c r="T945" s="519"/>
      <c r="U945" s="519"/>
      <c r="V945" s="519"/>
      <c r="W945" s="519"/>
      <c r="X945" s="519"/>
      <c r="Y945" s="519"/>
    </row>
    <row r="946" spans="1:25" ht="15.5" x14ac:dyDescent="0.35">
      <c r="A946" s="519"/>
      <c r="B946" s="522"/>
      <c r="C946" s="519"/>
      <c r="D946" s="519"/>
      <c r="E946" s="519"/>
      <c r="F946" s="520"/>
      <c r="G946" s="519"/>
      <c r="H946" s="519"/>
      <c r="I946" s="519"/>
      <c r="J946" s="519"/>
      <c r="K946" s="519"/>
      <c r="L946" s="519"/>
      <c r="M946" s="519"/>
      <c r="N946" s="519"/>
      <c r="O946" s="519"/>
      <c r="P946" s="519"/>
      <c r="Q946" s="519"/>
      <c r="R946" s="519"/>
      <c r="S946" s="519"/>
      <c r="T946" s="519"/>
      <c r="U946" s="519"/>
      <c r="V946" s="519"/>
      <c r="W946" s="519"/>
      <c r="X946" s="519"/>
      <c r="Y946" s="519"/>
    </row>
    <row r="947" spans="1:25" ht="15.5" x14ac:dyDescent="0.35">
      <c r="A947" s="519"/>
      <c r="B947" s="522"/>
      <c r="C947" s="519"/>
      <c r="D947" s="519"/>
      <c r="E947" s="519"/>
      <c r="F947" s="520"/>
      <c r="G947" s="519"/>
      <c r="H947" s="519"/>
      <c r="I947" s="519"/>
      <c r="J947" s="519"/>
      <c r="K947" s="519"/>
      <c r="L947" s="519"/>
      <c r="M947" s="519"/>
      <c r="N947" s="519"/>
      <c r="O947" s="519"/>
      <c r="P947" s="519"/>
      <c r="Q947" s="519"/>
      <c r="R947" s="519"/>
      <c r="S947" s="519"/>
      <c r="T947" s="519"/>
      <c r="U947" s="519"/>
      <c r="V947" s="519"/>
      <c r="W947" s="519"/>
      <c r="X947" s="519"/>
      <c r="Y947" s="519"/>
    </row>
    <row r="948" spans="1:25" ht="15.5" x14ac:dyDescent="0.35">
      <c r="A948" s="519"/>
      <c r="B948" s="522"/>
      <c r="C948" s="519"/>
      <c r="D948" s="519"/>
      <c r="E948" s="519"/>
      <c r="F948" s="520"/>
      <c r="G948" s="519"/>
      <c r="H948" s="519"/>
      <c r="I948" s="519"/>
      <c r="J948" s="519"/>
      <c r="K948" s="519"/>
      <c r="L948" s="519"/>
      <c r="M948" s="519"/>
      <c r="N948" s="519"/>
      <c r="O948" s="519"/>
      <c r="P948" s="519"/>
      <c r="Q948" s="519"/>
      <c r="R948" s="519"/>
      <c r="S948" s="519"/>
      <c r="T948" s="519"/>
      <c r="U948" s="519"/>
      <c r="V948" s="519"/>
      <c r="W948" s="519"/>
      <c r="X948" s="519"/>
      <c r="Y948" s="519"/>
    </row>
    <row r="949" spans="1:25" ht="15.5" x14ac:dyDescent="0.35">
      <c r="A949" s="519"/>
      <c r="B949" s="522"/>
      <c r="C949" s="519"/>
      <c r="D949" s="519"/>
      <c r="E949" s="519"/>
      <c r="F949" s="520"/>
      <c r="G949" s="519"/>
      <c r="H949" s="519"/>
      <c r="I949" s="519"/>
      <c r="J949" s="519"/>
      <c r="K949" s="519"/>
      <c r="L949" s="519"/>
      <c r="M949" s="519"/>
      <c r="N949" s="519"/>
      <c r="O949" s="519"/>
      <c r="P949" s="519"/>
      <c r="Q949" s="519"/>
      <c r="R949" s="519"/>
      <c r="S949" s="519"/>
      <c r="T949" s="519"/>
      <c r="U949" s="519"/>
      <c r="V949" s="519"/>
      <c r="W949" s="519"/>
      <c r="X949" s="519"/>
      <c r="Y949" s="519"/>
    </row>
    <row r="950" spans="1:25" ht="15.5" x14ac:dyDescent="0.35">
      <c r="A950" s="519"/>
      <c r="B950" s="522"/>
      <c r="C950" s="519"/>
      <c r="D950" s="519"/>
      <c r="E950" s="519"/>
      <c r="F950" s="520"/>
      <c r="G950" s="519"/>
      <c r="H950" s="519"/>
      <c r="I950" s="519"/>
      <c r="J950" s="519"/>
      <c r="K950" s="519"/>
      <c r="L950" s="519"/>
      <c r="M950" s="519"/>
      <c r="N950" s="519"/>
      <c r="O950" s="519"/>
      <c r="P950" s="519"/>
      <c r="Q950" s="519"/>
      <c r="R950" s="519"/>
      <c r="S950" s="519"/>
      <c r="T950" s="519"/>
      <c r="U950" s="519"/>
      <c r="V950" s="519"/>
      <c r="W950" s="519"/>
      <c r="X950" s="519"/>
      <c r="Y950" s="519"/>
    </row>
    <row r="951" spans="1:25" ht="15.5" x14ac:dyDescent="0.35">
      <c r="A951" s="519"/>
      <c r="B951" s="522"/>
      <c r="C951" s="519"/>
      <c r="D951" s="519"/>
      <c r="E951" s="519"/>
      <c r="F951" s="520"/>
      <c r="G951" s="519"/>
      <c r="H951" s="519"/>
      <c r="I951" s="519"/>
      <c r="J951" s="519"/>
      <c r="K951" s="519"/>
      <c r="L951" s="519"/>
      <c r="M951" s="519"/>
      <c r="N951" s="519"/>
      <c r="O951" s="519"/>
      <c r="P951" s="519"/>
      <c r="Q951" s="519"/>
      <c r="R951" s="519"/>
      <c r="S951" s="519"/>
      <c r="T951" s="519"/>
      <c r="U951" s="519"/>
      <c r="V951" s="519"/>
      <c r="W951" s="519"/>
      <c r="X951" s="519"/>
      <c r="Y951" s="519"/>
    </row>
    <row r="952" spans="1:25" ht="15.5" x14ac:dyDescent="0.35">
      <c r="A952" s="519"/>
      <c r="B952" s="522"/>
      <c r="C952" s="519"/>
      <c r="D952" s="519"/>
      <c r="E952" s="519"/>
      <c r="F952" s="520"/>
      <c r="G952" s="519"/>
      <c r="H952" s="519"/>
      <c r="I952" s="519"/>
      <c r="J952" s="519"/>
      <c r="K952" s="519"/>
      <c r="L952" s="519"/>
      <c r="M952" s="519"/>
      <c r="N952" s="519"/>
      <c r="O952" s="519"/>
      <c r="P952" s="519"/>
      <c r="Q952" s="519"/>
      <c r="R952" s="519"/>
      <c r="S952" s="519"/>
      <c r="T952" s="519"/>
      <c r="U952" s="519"/>
      <c r="V952" s="519"/>
      <c r="W952" s="519"/>
      <c r="X952" s="519"/>
      <c r="Y952" s="519"/>
    </row>
    <row r="953" spans="1:25" ht="15.5" x14ac:dyDescent="0.35">
      <c r="A953" s="519"/>
      <c r="B953" s="522"/>
      <c r="C953" s="519"/>
      <c r="D953" s="519"/>
      <c r="E953" s="519"/>
      <c r="F953" s="520"/>
      <c r="G953" s="519"/>
      <c r="H953" s="519"/>
      <c r="I953" s="519"/>
      <c r="J953" s="519"/>
      <c r="K953" s="519"/>
      <c r="L953" s="519"/>
      <c r="M953" s="519"/>
      <c r="N953" s="519"/>
      <c r="O953" s="519"/>
      <c r="P953" s="519"/>
      <c r="Q953" s="519"/>
      <c r="R953" s="519"/>
      <c r="S953" s="519"/>
      <c r="T953" s="519"/>
      <c r="U953" s="519"/>
      <c r="V953" s="519"/>
      <c r="W953" s="519"/>
      <c r="X953" s="519"/>
      <c r="Y953" s="519"/>
    </row>
    <row r="954" spans="1:25" ht="15.5" x14ac:dyDescent="0.35">
      <c r="A954" s="519"/>
      <c r="B954" s="522"/>
      <c r="C954" s="519"/>
      <c r="D954" s="519"/>
      <c r="E954" s="519"/>
      <c r="F954" s="520"/>
      <c r="G954" s="519"/>
      <c r="H954" s="519"/>
      <c r="I954" s="519"/>
      <c r="J954" s="519"/>
      <c r="K954" s="519"/>
      <c r="L954" s="519"/>
      <c r="M954" s="519"/>
      <c r="N954" s="519"/>
      <c r="O954" s="519"/>
      <c r="P954" s="519"/>
      <c r="Q954" s="519"/>
      <c r="R954" s="519"/>
      <c r="S954" s="519"/>
      <c r="T954" s="519"/>
      <c r="U954" s="519"/>
      <c r="V954" s="519"/>
      <c r="W954" s="519"/>
      <c r="X954" s="519"/>
      <c r="Y954" s="519"/>
    </row>
    <row r="955" spans="1:25" ht="15.5" x14ac:dyDescent="0.35">
      <c r="A955" s="519"/>
      <c r="B955" s="522"/>
      <c r="C955" s="519"/>
      <c r="D955" s="519"/>
      <c r="E955" s="519"/>
      <c r="F955" s="520"/>
      <c r="G955" s="519"/>
      <c r="H955" s="519"/>
      <c r="I955" s="519"/>
      <c r="J955" s="519"/>
      <c r="K955" s="519"/>
      <c r="L955" s="519"/>
      <c r="M955" s="519"/>
      <c r="N955" s="519"/>
      <c r="O955" s="519"/>
      <c r="P955" s="519"/>
      <c r="Q955" s="519"/>
      <c r="R955" s="519"/>
      <c r="S955" s="519"/>
      <c r="T955" s="519"/>
      <c r="U955" s="519"/>
      <c r="V955" s="519"/>
      <c r="W955" s="519"/>
      <c r="X955" s="519"/>
      <c r="Y955" s="519"/>
    </row>
    <row r="956" spans="1:25" ht="15.5" x14ac:dyDescent="0.35">
      <c r="A956" s="519"/>
      <c r="B956" s="522"/>
      <c r="C956" s="519"/>
      <c r="D956" s="519"/>
      <c r="E956" s="519"/>
      <c r="F956" s="520"/>
      <c r="G956" s="519"/>
      <c r="H956" s="519"/>
      <c r="I956" s="519"/>
      <c r="J956" s="519"/>
      <c r="K956" s="519"/>
      <c r="L956" s="519"/>
      <c r="M956" s="519"/>
      <c r="N956" s="519"/>
      <c r="O956" s="519"/>
      <c r="P956" s="519"/>
      <c r="Q956" s="519"/>
      <c r="R956" s="519"/>
      <c r="S956" s="519"/>
      <c r="T956" s="519"/>
      <c r="U956" s="519"/>
      <c r="V956" s="519"/>
      <c r="W956" s="519"/>
      <c r="X956" s="519"/>
      <c r="Y956" s="519"/>
    </row>
    <row r="957" spans="1:25" ht="15.5" x14ac:dyDescent="0.35">
      <c r="A957" s="519"/>
      <c r="B957" s="522"/>
      <c r="C957" s="519"/>
      <c r="D957" s="519"/>
      <c r="E957" s="519"/>
      <c r="F957" s="520"/>
      <c r="G957" s="519"/>
      <c r="H957" s="519"/>
      <c r="I957" s="519"/>
      <c r="J957" s="519"/>
      <c r="K957" s="519"/>
      <c r="L957" s="519"/>
      <c r="M957" s="519"/>
      <c r="N957" s="519"/>
      <c r="O957" s="519"/>
      <c r="P957" s="519"/>
      <c r="Q957" s="519"/>
      <c r="R957" s="519"/>
      <c r="S957" s="519"/>
      <c r="T957" s="519"/>
      <c r="U957" s="519"/>
      <c r="V957" s="519"/>
      <c r="W957" s="519"/>
      <c r="X957" s="519"/>
      <c r="Y957" s="519"/>
    </row>
    <row r="958" spans="1:25" ht="15.5" x14ac:dyDescent="0.35">
      <c r="A958" s="519"/>
      <c r="B958" s="522"/>
      <c r="C958" s="519"/>
      <c r="D958" s="519"/>
      <c r="E958" s="519"/>
      <c r="F958" s="520"/>
      <c r="G958" s="519"/>
      <c r="H958" s="519"/>
      <c r="I958" s="519"/>
      <c r="J958" s="519"/>
      <c r="K958" s="519"/>
      <c r="L958" s="519"/>
      <c r="M958" s="519"/>
      <c r="N958" s="519"/>
      <c r="O958" s="519"/>
      <c r="P958" s="519"/>
      <c r="Q958" s="519"/>
      <c r="R958" s="519"/>
      <c r="S958" s="519"/>
      <c r="T958" s="519"/>
      <c r="U958" s="519"/>
      <c r="V958" s="519"/>
      <c r="W958" s="519"/>
      <c r="X958" s="519"/>
      <c r="Y958" s="519"/>
    </row>
    <row r="959" spans="1:25" ht="15.5" x14ac:dyDescent="0.35">
      <c r="A959" s="519"/>
      <c r="B959" s="522"/>
      <c r="C959" s="519"/>
      <c r="D959" s="519"/>
      <c r="E959" s="519"/>
      <c r="F959" s="520"/>
      <c r="G959" s="519"/>
      <c r="H959" s="519"/>
      <c r="I959" s="519"/>
      <c r="J959" s="519"/>
      <c r="K959" s="519"/>
      <c r="L959" s="519"/>
      <c r="M959" s="519"/>
      <c r="N959" s="519"/>
      <c r="O959" s="519"/>
      <c r="P959" s="519"/>
      <c r="Q959" s="519"/>
      <c r="R959" s="519"/>
      <c r="S959" s="519"/>
      <c r="T959" s="519"/>
      <c r="U959" s="519"/>
      <c r="V959" s="519"/>
      <c r="W959" s="519"/>
      <c r="X959" s="519"/>
      <c r="Y959" s="519"/>
    </row>
    <row r="960" spans="1:25" ht="15.5" x14ac:dyDescent="0.35">
      <c r="A960" s="519"/>
      <c r="B960" s="522"/>
      <c r="C960" s="519"/>
      <c r="D960" s="519"/>
      <c r="E960" s="519"/>
      <c r="F960" s="520"/>
      <c r="G960" s="519"/>
      <c r="H960" s="519"/>
      <c r="I960" s="519"/>
      <c r="J960" s="519"/>
      <c r="K960" s="519"/>
      <c r="L960" s="519"/>
      <c r="M960" s="519"/>
      <c r="N960" s="519"/>
      <c r="O960" s="519"/>
      <c r="P960" s="519"/>
      <c r="Q960" s="519"/>
      <c r="R960" s="519"/>
      <c r="S960" s="519"/>
      <c r="T960" s="519"/>
      <c r="U960" s="519"/>
      <c r="V960" s="519"/>
      <c r="W960" s="519"/>
      <c r="X960" s="519"/>
      <c r="Y960" s="519"/>
    </row>
    <row r="961" spans="1:25" ht="15.5" x14ac:dyDescent="0.35">
      <c r="A961" s="519"/>
      <c r="B961" s="522"/>
      <c r="C961" s="519"/>
      <c r="D961" s="519"/>
      <c r="E961" s="519"/>
      <c r="F961" s="520"/>
      <c r="G961" s="519"/>
      <c r="H961" s="519"/>
      <c r="I961" s="519"/>
      <c r="J961" s="519"/>
      <c r="K961" s="519"/>
      <c r="L961" s="519"/>
      <c r="M961" s="519"/>
      <c r="N961" s="519"/>
      <c r="O961" s="519"/>
      <c r="P961" s="519"/>
      <c r="Q961" s="519"/>
      <c r="R961" s="519"/>
      <c r="S961" s="519"/>
      <c r="T961" s="519"/>
      <c r="U961" s="519"/>
      <c r="V961" s="519"/>
      <c r="W961" s="519"/>
      <c r="X961" s="519"/>
      <c r="Y961" s="519"/>
    </row>
    <row r="962" spans="1:25" ht="15.5" x14ac:dyDescent="0.35">
      <c r="A962" s="519"/>
      <c r="B962" s="522"/>
      <c r="C962" s="519"/>
      <c r="D962" s="519"/>
      <c r="E962" s="519"/>
      <c r="F962" s="520"/>
      <c r="G962" s="519"/>
      <c r="H962" s="519"/>
      <c r="I962" s="519"/>
      <c r="J962" s="519"/>
      <c r="K962" s="519"/>
      <c r="L962" s="519"/>
      <c r="M962" s="519"/>
      <c r="N962" s="519"/>
      <c r="O962" s="519"/>
      <c r="P962" s="519"/>
      <c r="Q962" s="519"/>
      <c r="R962" s="519"/>
      <c r="S962" s="519"/>
      <c r="T962" s="519"/>
      <c r="U962" s="519"/>
      <c r="V962" s="519"/>
      <c r="W962" s="519"/>
      <c r="X962" s="519"/>
      <c r="Y962" s="519"/>
    </row>
    <row r="963" spans="1:25" ht="15.5" x14ac:dyDescent="0.35">
      <c r="A963" s="519"/>
      <c r="B963" s="522"/>
      <c r="C963" s="519"/>
      <c r="D963" s="519"/>
      <c r="E963" s="519"/>
      <c r="F963" s="520"/>
      <c r="G963" s="519"/>
      <c r="H963" s="519"/>
      <c r="I963" s="519"/>
      <c r="J963" s="519"/>
      <c r="K963" s="519"/>
      <c r="L963" s="519"/>
      <c r="M963" s="519"/>
      <c r="N963" s="519"/>
      <c r="O963" s="519"/>
      <c r="P963" s="519"/>
      <c r="Q963" s="519"/>
      <c r="R963" s="519"/>
      <c r="S963" s="519"/>
      <c r="T963" s="519"/>
      <c r="U963" s="519"/>
      <c r="V963" s="519"/>
      <c r="W963" s="519"/>
      <c r="X963" s="519"/>
      <c r="Y963" s="519"/>
    </row>
    <row r="964" spans="1:25" ht="15.5" x14ac:dyDescent="0.35">
      <c r="A964" s="519"/>
      <c r="B964" s="522"/>
      <c r="C964" s="519"/>
      <c r="D964" s="519"/>
      <c r="E964" s="519"/>
      <c r="F964" s="520"/>
      <c r="G964" s="519"/>
      <c r="H964" s="519"/>
      <c r="I964" s="519"/>
      <c r="J964" s="519"/>
      <c r="K964" s="519"/>
      <c r="L964" s="519"/>
      <c r="M964" s="519"/>
      <c r="N964" s="519"/>
      <c r="O964" s="519"/>
      <c r="P964" s="519"/>
      <c r="Q964" s="519"/>
      <c r="R964" s="519"/>
      <c r="S964" s="519"/>
      <c r="T964" s="519"/>
      <c r="U964" s="519"/>
      <c r="V964" s="519"/>
      <c r="W964" s="519"/>
      <c r="X964" s="519"/>
      <c r="Y964" s="519"/>
    </row>
    <row r="965" spans="1:25" ht="15.5" x14ac:dyDescent="0.35">
      <c r="A965" s="519"/>
      <c r="B965" s="522"/>
      <c r="C965" s="519"/>
      <c r="D965" s="519"/>
      <c r="E965" s="519"/>
      <c r="F965" s="520"/>
      <c r="G965" s="519"/>
      <c r="H965" s="519"/>
      <c r="I965" s="519"/>
      <c r="J965" s="519"/>
      <c r="K965" s="519"/>
      <c r="L965" s="519"/>
      <c r="M965" s="519"/>
      <c r="N965" s="519"/>
      <c r="O965" s="519"/>
      <c r="P965" s="519"/>
      <c r="Q965" s="519"/>
      <c r="R965" s="519"/>
      <c r="S965" s="519"/>
      <c r="T965" s="519"/>
      <c r="U965" s="519"/>
      <c r="V965" s="519"/>
      <c r="W965" s="519"/>
      <c r="X965" s="519"/>
      <c r="Y965" s="519"/>
    </row>
    <row r="966" spans="1:25" ht="15.5" x14ac:dyDescent="0.35">
      <c r="A966" s="519"/>
      <c r="B966" s="522"/>
      <c r="C966" s="519"/>
      <c r="D966" s="519"/>
      <c r="E966" s="519"/>
      <c r="F966" s="520"/>
      <c r="G966" s="519"/>
      <c r="H966" s="519"/>
      <c r="I966" s="519"/>
      <c r="J966" s="519"/>
      <c r="K966" s="519"/>
      <c r="L966" s="519"/>
      <c r="M966" s="519"/>
      <c r="N966" s="519"/>
      <c r="O966" s="519"/>
      <c r="P966" s="519"/>
      <c r="Q966" s="519"/>
      <c r="R966" s="519"/>
      <c r="S966" s="519"/>
      <c r="T966" s="519"/>
      <c r="U966" s="519"/>
      <c r="V966" s="519"/>
      <c r="W966" s="519"/>
      <c r="X966" s="519"/>
      <c r="Y966" s="519"/>
    </row>
    <row r="967" spans="1:25" ht="15.5" x14ac:dyDescent="0.35">
      <c r="A967" s="519"/>
      <c r="B967" s="522"/>
      <c r="C967" s="519"/>
      <c r="D967" s="519"/>
      <c r="E967" s="519"/>
      <c r="F967" s="520"/>
      <c r="G967" s="519"/>
      <c r="H967" s="519"/>
      <c r="I967" s="519"/>
      <c r="J967" s="519"/>
      <c r="K967" s="519"/>
      <c r="L967" s="519"/>
      <c r="M967" s="519"/>
      <c r="N967" s="519"/>
      <c r="O967" s="519"/>
      <c r="P967" s="519"/>
      <c r="Q967" s="519"/>
      <c r="R967" s="519"/>
      <c r="S967" s="519"/>
      <c r="T967" s="519"/>
      <c r="U967" s="519"/>
      <c r="V967" s="519"/>
      <c r="W967" s="519"/>
      <c r="X967" s="519"/>
      <c r="Y967" s="519"/>
    </row>
    <row r="968" spans="1:25" ht="15.5" x14ac:dyDescent="0.35">
      <c r="A968" s="519"/>
      <c r="B968" s="522"/>
      <c r="C968" s="519"/>
      <c r="D968" s="519"/>
      <c r="E968" s="519"/>
      <c r="F968" s="520"/>
      <c r="G968" s="519"/>
      <c r="H968" s="519"/>
      <c r="I968" s="519"/>
      <c r="J968" s="519"/>
      <c r="K968" s="519"/>
      <c r="L968" s="519"/>
      <c r="M968" s="519"/>
      <c r="N968" s="519"/>
      <c r="O968" s="519"/>
      <c r="P968" s="519"/>
      <c r="Q968" s="519"/>
      <c r="R968" s="519"/>
      <c r="S968" s="519"/>
      <c r="T968" s="519"/>
      <c r="U968" s="519"/>
      <c r="V968" s="519"/>
      <c r="W968" s="519"/>
      <c r="X968" s="519"/>
      <c r="Y968" s="519"/>
    </row>
    <row r="969" spans="1:25" ht="15.5" x14ac:dyDescent="0.35">
      <c r="A969" s="519"/>
      <c r="B969" s="522"/>
      <c r="C969" s="519"/>
      <c r="D969" s="519"/>
      <c r="E969" s="519"/>
      <c r="F969" s="520"/>
      <c r="G969" s="519"/>
      <c r="H969" s="519"/>
      <c r="I969" s="519"/>
      <c r="J969" s="519"/>
      <c r="K969" s="519"/>
      <c r="L969" s="519"/>
      <c r="M969" s="519"/>
      <c r="N969" s="519"/>
      <c r="O969" s="519"/>
      <c r="P969" s="519"/>
      <c r="Q969" s="519"/>
      <c r="R969" s="519"/>
      <c r="S969" s="519"/>
      <c r="T969" s="519"/>
      <c r="U969" s="519"/>
      <c r="V969" s="519"/>
      <c r="W969" s="519"/>
      <c r="X969" s="519"/>
      <c r="Y969" s="519"/>
    </row>
    <row r="970" spans="1:25" ht="15.5" x14ac:dyDescent="0.35">
      <c r="A970" s="519"/>
      <c r="B970" s="522"/>
      <c r="C970" s="519"/>
      <c r="D970" s="519"/>
      <c r="E970" s="519"/>
      <c r="F970" s="520"/>
      <c r="G970" s="519"/>
      <c r="H970" s="519"/>
      <c r="I970" s="519"/>
      <c r="J970" s="519"/>
      <c r="K970" s="519"/>
      <c r="L970" s="519"/>
      <c r="M970" s="519"/>
      <c r="N970" s="519"/>
      <c r="O970" s="519"/>
      <c r="P970" s="519"/>
      <c r="Q970" s="519"/>
      <c r="R970" s="519"/>
      <c r="S970" s="519"/>
      <c r="T970" s="519"/>
      <c r="U970" s="519"/>
      <c r="V970" s="519"/>
      <c r="W970" s="519"/>
      <c r="X970" s="519"/>
      <c r="Y970" s="519"/>
    </row>
    <row r="971" spans="1:25" ht="15.5" x14ac:dyDescent="0.35">
      <c r="A971" s="519"/>
      <c r="B971" s="522"/>
      <c r="C971" s="519"/>
      <c r="D971" s="519"/>
      <c r="E971" s="519"/>
      <c r="F971" s="520"/>
      <c r="G971" s="519"/>
      <c r="H971" s="519"/>
      <c r="I971" s="519"/>
      <c r="J971" s="519"/>
      <c r="K971" s="519"/>
      <c r="L971" s="519"/>
      <c r="M971" s="519"/>
      <c r="N971" s="519"/>
      <c r="O971" s="519"/>
      <c r="P971" s="519"/>
      <c r="Q971" s="519"/>
      <c r="R971" s="519"/>
      <c r="S971" s="519"/>
      <c r="T971" s="519"/>
      <c r="U971" s="519"/>
      <c r="V971" s="519"/>
      <c r="W971" s="519"/>
      <c r="X971" s="519"/>
      <c r="Y971" s="519"/>
    </row>
    <row r="972" spans="1:25" ht="15.5" x14ac:dyDescent="0.35">
      <c r="A972" s="519"/>
      <c r="B972" s="522"/>
      <c r="C972" s="519"/>
      <c r="D972" s="519"/>
      <c r="E972" s="519"/>
      <c r="F972" s="520"/>
      <c r="G972" s="519"/>
      <c r="H972" s="519"/>
      <c r="I972" s="519"/>
      <c r="J972" s="519"/>
      <c r="K972" s="519"/>
      <c r="L972" s="519"/>
      <c r="M972" s="519"/>
      <c r="N972" s="519"/>
      <c r="O972" s="519"/>
      <c r="P972" s="519"/>
      <c r="Q972" s="519"/>
      <c r="R972" s="519"/>
      <c r="S972" s="519"/>
      <c r="T972" s="519"/>
      <c r="U972" s="519"/>
      <c r="V972" s="519"/>
      <c r="W972" s="519"/>
      <c r="X972" s="519"/>
      <c r="Y972" s="519"/>
    </row>
    <row r="973" spans="1:25" ht="15.5" x14ac:dyDescent="0.35">
      <c r="A973" s="519"/>
      <c r="B973" s="522"/>
      <c r="C973" s="519"/>
      <c r="D973" s="519"/>
      <c r="E973" s="519"/>
      <c r="F973" s="520"/>
      <c r="G973" s="519"/>
      <c r="H973" s="519"/>
      <c r="I973" s="519"/>
      <c r="J973" s="519"/>
      <c r="K973" s="519"/>
      <c r="L973" s="519"/>
      <c r="M973" s="519"/>
      <c r="N973" s="519"/>
      <c r="O973" s="519"/>
      <c r="P973" s="519"/>
      <c r="Q973" s="519"/>
      <c r="R973" s="519"/>
      <c r="S973" s="519"/>
      <c r="T973" s="519"/>
      <c r="U973" s="519"/>
      <c r="V973" s="519"/>
      <c r="W973" s="519"/>
      <c r="X973" s="519"/>
      <c r="Y973" s="519"/>
    </row>
    <row r="974" spans="1:25" ht="15.5" x14ac:dyDescent="0.35">
      <c r="A974" s="519"/>
      <c r="B974" s="522"/>
      <c r="C974" s="519"/>
      <c r="D974" s="519"/>
      <c r="E974" s="519"/>
      <c r="F974" s="520"/>
      <c r="G974" s="519"/>
      <c r="H974" s="519"/>
      <c r="I974" s="519"/>
      <c r="J974" s="519"/>
      <c r="K974" s="519"/>
      <c r="L974" s="519"/>
      <c r="M974" s="519"/>
      <c r="N974" s="519"/>
      <c r="O974" s="519"/>
      <c r="P974" s="519"/>
      <c r="Q974" s="519"/>
      <c r="R974" s="519"/>
      <c r="S974" s="519"/>
      <c r="T974" s="519"/>
      <c r="U974" s="519"/>
      <c r="V974" s="519"/>
      <c r="W974" s="519"/>
      <c r="X974" s="519"/>
      <c r="Y974" s="519"/>
    </row>
    <row r="975" spans="1:25" ht="15.5" x14ac:dyDescent="0.35">
      <c r="A975" s="519"/>
      <c r="B975" s="522"/>
      <c r="C975" s="519"/>
      <c r="D975" s="519"/>
      <c r="E975" s="519"/>
      <c r="F975" s="520"/>
      <c r="G975" s="519"/>
      <c r="H975" s="519"/>
      <c r="I975" s="519"/>
      <c r="J975" s="519"/>
      <c r="K975" s="519"/>
      <c r="L975" s="519"/>
      <c r="M975" s="519"/>
      <c r="N975" s="519"/>
      <c r="O975" s="519"/>
      <c r="P975" s="519"/>
      <c r="Q975" s="519"/>
      <c r="R975" s="519"/>
      <c r="S975" s="519"/>
      <c r="T975" s="519"/>
      <c r="U975" s="519"/>
      <c r="V975" s="519"/>
      <c r="W975" s="519"/>
      <c r="X975" s="519"/>
      <c r="Y975" s="519"/>
    </row>
    <row r="976" spans="1:25" ht="15.5" x14ac:dyDescent="0.35">
      <c r="A976" s="519"/>
      <c r="B976" s="522"/>
      <c r="C976" s="519"/>
      <c r="D976" s="519"/>
      <c r="E976" s="519"/>
      <c r="F976" s="520"/>
      <c r="G976" s="519"/>
      <c r="H976" s="519"/>
      <c r="I976" s="519"/>
      <c r="J976" s="519"/>
      <c r="K976" s="519"/>
      <c r="L976" s="519"/>
      <c r="M976" s="519"/>
      <c r="N976" s="519"/>
      <c r="O976" s="519"/>
      <c r="P976" s="519"/>
      <c r="Q976" s="519"/>
      <c r="R976" s="519"/>
      <c r="S976" s="519"/>
      <c r="T976" s="519"/>
      <c r="U976" s="519"/>
      <c r="V976" s="519"/>
      <c r="W976" s="519"/>
      <c r="X976" s="519"/>
      <c r="Y976" s="519"/>
    </row>
    <row r="977" spans="1:25" ht="15.5" x14ac:dyDescent="0.35">
      <c r="A977" s="519"/>
      <c r="B977" s="522"/>
      <c r="C977" s="519"/>
      <c r="D977" s="519"/>
      <c r="E977" s="519"/>
      <c r="F977" s="520"/>
      <c r="G977" s="519"/>
      <c r="H977" s="519"/>
      <c r="I977" s="519"/>
      <c r="J977" s="519"/>
      <c r="K977" s="519"/>
      <c r="L977" s="519"/>
      <c r="M977" s="519"/>
      <c r="N977" s="519"/>
      <c r="O977" s="519"/>
      <c r="P977" s="519"/>
      <c r="Q977" s="519"/>
      <c r="R977" s="519"/>
      <c r="S977" s="519"/>
      <c r="T977" s="519"/>
      <c r="U977" s="519"/>
      <c r="V977" s="519"/>
      <c r="W977" s="519"/>
      <c r="X977" s="519"/>
      <c r="Y977" s="519"/>
    </row>
    <row r="978" spans="1:25" ht="15.5" x14ac:dyDescent="0.35">
      <c r="A978" s="519"/>
      <c r="B978" s="522"/>
      <c r="C978" s="519"/>
      <c r="D978" s="519"/>
      <c r="E978" s="519"/>
      <c r="F978" s="520"/>
      <c r="G978" s="519"/>
      <c r="H978" s="519"/>
      <c r="I978" s="519"/>
      <c r="J978" s="519"/>
      <c r="K978" s="519"/>
      <c r="L978" s="519"/>
      <c r="M978" s="519"/>
      <c r="N978" s="519"/>
      <c r="O978" s="519"/>
      <c r="P978" s="519"/>
      <c r="Q978" s="519"/>
      <c r="R978" s="519"/>
      <c r="S978" s="519"/>
      <c r="T978" s="519"/>
      <c r="U978" s="519"/>
      <c r="V978" s="519"/>
      <c r="W978" s="519"/>
      <c r="X978" s="519"/>
      <c r="Y978" s="519"/>
    </row>
    <row r="979" spans="1:25" ht="15.5" x14ac:dyDescent="0.35">
      <c r="A979" s="519"/>
      <c r="B979" s="522"/>
      <c r="C979" s="519"/>
      <c r="D979" s="519"/>
      <c r="E979" s="519"/>
      <c r="F979" s="520"/>
      <c r="G979" s="519"/>
      <c r="H979" s="519"/>
      <c r="I979" s="519"/>
      <c r="J979" s="519"/>
      <c r="K979" s="519"/>
      <c r="L979" s="519"/>
      <c r="M979" s="519"/>
      <c r="N979" s="519"/>
      <c r="O979" s="519"/>
      <c r="P979" s="519"/>
      <c r="Q979" s="519"/>
      <c r="R979" s="519"/>
      <c r="S979" s="519"/>
      <c r="T979" s="519"/>
      <c r="U979" s="519"/>
      <c r="V979" s="519"/>
      <c r="W979" s="519"/>
      <c r="X979" s="519"/>
      <c r="Y979" s="519"/>
    </row>
    <row r="980" spans="1:25" ht="15.5" x14ac:dyDescent="0.35">
      <c r="A980" s="519"/>
      <c r="B980" s="522"/>
      <c r="C980" s="519"/>
      <c r="D980" s="519"/>
      <c r="E980" s="519"/>
      <c r="F980" s="520"/>
      <c r="G980" s="519"/>
      <c r="H980" s="519"/>
      <c r="I980" s="519"/>
      <c r="J980" s="519"/>
      <c r="K980" s="519"/>
      <c r="L980" s="519"/>
      <c r="M980" s="519"/>
      <c r="N980" s="519"/>
      <c r="O980" s="519"/>
      <c r="P980" s="519"/>
      <c r="Q980" s="519"/>
      <c r="R980" s="519"/>
      <c r="S980" s="519"/>
      <c r="T980" s="519"/>
      <c r="U980" s="519"/>
      <c r="V980" s="519"/>
      <c r="W980" s="519"/>
      <c r="X980" s="519"/>
      <c r="Y980" s="519"/>
    </row>
    <row r="981" spans="1:25" ht="15.5" x14ac:dyDescent="0.35">
      <c r="A981" s="519"/>
      <c r="B981" s="522"/>
      <c r="C981" s="519"/>
      <c r="D981" s="519"/>
      <c r="E981" s="519"/>
      <c r="F981" s="520"/>
      <c r="G981" s="519"/>
      <c r="H981" s="519"/>
      <c r="I981" s="519"/>
      <c r="J981" s="519"/>
      <c r="K981" s="519"/>
      <c r="L981" s="519"/>
      <c r="M981" s="519"/>
      <c r="N981" s="519"/>
      <c r="O981" s="519"/>
      <c r="P981" s="519"/>
      <c r="Q981" s="519"/>
      <c r="R981" s="519"/>
      <c r="S981" s="519"/>
      <c r="T981" s="519"/>
      <c r="U981" s="519"/>
      <c r="V981" s="519"/>
      <c r="W981" s="519"/>
      <c r="X981" s="519"/>
      <c r="Y981" s="519"/>
    </row>
    <row r="982" spans="1:25" ht="15.5" x14ac:dyDescent="0.35">
      <c r="A982" s="519"/>
      <c r="B982" s="522"/>
      <c r="C982" s="519"/>
      <c r="D982" s="519"/>
      <c r="E982" s="519"/>
      <c r="F982" s="520"/>
      <c r="G982" s="519"/>
      <c r="H982" s="519"/>
      <c r="I982" s="519"/>
      <c r="J982" s="519"/>
      <c r="K982" s="519"/>
      <c r="L982" s="519"/>
      <c r="M982" s="519"/>
      <c r="N982" s="519"/>
      <c r="O982" s="519"/>
      <c r="P982" s="519"/>
      <c r="Q982" s="519"/>
      <c r="R982" s="519"/>
      <c r="S982" s="519"/>
      <c r="T982" s="519"/>
      <c r="U982" s="519"/>
      <c r="V982" s="519"/>
      <c r="W982" s="519"/>
      <c r="X982" s="519"/>
      <c r="Y982" s="519"/>
    </row>
    <row r="983" spans="1:25" ht="15.5" x14ac:dyDescent="0.35">
      <c r="A983" s="519"/>
      <c r="B983" s="522"/>
      <c r="C983" s="519"/>
      <c r="D983" s="519"/>
      <c r="E983" s="519"/>
      <c r="F983" s="520"/>
      <c r="G983" s="519"/>
      <c r="H983" s="519"/>
      <c r="I983" s="519"/>
      <c r="J983" s="519"/>
      <c r="K983" s="519"/>
      <c r="L983" s="519"/>
      <c r="M983" s="519"/>
      <c r="N983" s="519"/>
      <c r="O983" s="519"/>
      <c r="P983" s="519"/>
      <c r="Q983" s="519"/>
      <c r="R983" s="519"/>
      <c r="S983" s="519"/>
      <c r="T983" s="519"/>
      <c r="U983" s="519"/>
      <c r="V983" s="519"/>
      <c r="W983" s="519"/>
      <c r="X983" s="519"/>
      <c r="Y983" s="519"/>
    </row>
    <row r="984" spans="1:25" ht="15.5" x14ac:dyDescent="0.35">
      <c r="A984" s="519"/>
      <c r="B984" s="522"/>
      <c r="C984" s="519"/>
      <c r="D984" s="519"/>
      <c r="E984" s="519"/>
      <c r="F984" s="520"/>
      <c r="G984" s="519"/>
      <c r="H984" s="519"/>
      <c r="I984" s="519"/>
      <c r="J984" s="519"/>
      <c r="K984" s="519"/>
      <c r="L984" s="519"/>
      <c r="M984" s="519"/>
      <c r="N984" s="519"/>
      <c r="O984" s="519"/>
      <c r="P984" s="519"/>
      <c r="Q984" s="519"/>
      <c r="R984" s="519"/>
      <c r="S984" s="519"/>
      <c r="T984" s="519"/>
      <c r="U984" s="519"/>
      <c r="V984" s="519"/>
      <c r="W984" s="519"/>
      <c r="X984" s="519"/>
      <c r="Y984" s="519"/>
    </row>
    <row r="985" spans="1:25" ht="15.5" x14ac:dyDescent="0.35">
      <c r="A985" s="519"/>
      <c r="B985" s="522"/>
      <c r="C985" s="519"/>
      <c r="D985" s="519"/>
      <c r="E985" s="519"/>
      <c r="F985" s="520"/>
      <c r="G985" s="519"/>
      <c r="H985" s="519"/>
      <c r="I985" s="519"/>
      <c r="J985" s="519"/>
      <c r="K985" s="519"/>
      <c r="L985" s="519"/>
      <c r="M985" s="519"/>
      <c r="N985" s="519"/>
      <c r="O985" s="519"/>
      <c r="P985" s="519"/>
      <c r="Q985" s="519"/>
      <c r="R985" s="519"/>
      <c r="S985" s="519"/>
      <c r="T985" s="519"/>
      <c r="U985" s="519"/>
      <c r="V985" s="519"/>
      <c r="W985" s="519"/>
      <c r="X985" s="519"/>
      <c r="Y985" s="519"/>
    </row>
    <row r="986" spans="1:25" ht="15.5" x14ac:dyDescent="0.35">
      <c r="A986" s="519"/>
      <c r="B986" s="522"/>
      <c r="C986" s="519"/>
      <c r="D986" s="519"/>
      <c r="E986" s="519"/>
      <c r="F986" s="520"/>
      <c r="G986" s="519"/>
      <c r="H986" s="519"/>
      <c r="I986" s="519"/>
      <c r="J986" s="519"/>
      <c r="K986" s="519"/>
      <c r="L986" s="519"/>
      <c r="M986" s="519"/>
      <c r="N986" s="519"/>
      <c r="O986" s="519"/>
      <c r="P986" s="519"/>
      <c r="Q986" s="519"/>
      <c r="R986" s="519"/>
      <c r="S986" s="519"/>
      <c r="T986" s="519"/>
      <c r="U986" s="519"/>
      <c r="V986" s="519"/>
      <c r="W986" s="519"/>
      <c r="X986" s="519"/>
      <c r="Y986" s="519"/>
    </row>
    <row r="987" spans="1:25" ht="15.5" x14ac:dyDescent="0.35">
      <c r="A987" s="519"/>
      <c r="B987" s="522"/>
      <c r="C987" s="519"/>
      <c r="D987" s="519"/>
      <c r="E987" s="519"/>
      <c r="F987" s="520"/>
      <c r="G987" s="519"/>
      <c r="H987" s="519"/>
      <c r="I987" s="519"/>
      <c r="J987" s="519"/>
      <c r="K987" s="519"/>
      <c r="L987" s="519"/>
      <c r="M987" s="519"/>
      <c r="N987" s="519"/>
      <c r="O987" s="519"/>
      <c r="P987" s="519"/>
      <c r="Q987" s="519"/>
      <c r="R987" s="519"/>
      <c r="S987" s="519"/>
      <c r="T987" s="519"/>
      <c r="U987" s="519"/>
      <c r="V987" s="519"/>
      <c r="W987" s="519"/>
      <c r="X987" s="519"/>
      <c r="Y987" s="519"/>
    </row>
    <row r="988" spans="1:25" ht="15.5" x14ac:dyDescent="0.35">
      <c r="A988" s="519"/>
      <c r="B988" s="522"/>
      <c r="C988" s="519"/>
      <c r="D988" s="519"/>
      <c r="E988" s="519"/>
      <c r="F988" s="520"/>
      <c r="G988" s="519"/>
      <c r="H988" s="519"/>
      <c r="I988" s="519"/>
      <c r="J988" s="519"/>
      <c r="K988" s="519"/>
      <c r="L988" s="519"/>
      <c r="M988" s="519"/>
      <c r="N988" s="519"/>
      <c r="O988" s="519"/>
      <c r="P988" s="519"/>
      <c r="Q988" s="519"/>
      <c r="R988" s="519"/>
      <c r="S988" s="519"/>
      <c r="T988" s="519"/>
      <c r="U988" s="519"/>
      <c r="V988" s="519"/>
      <c r="W988" s="519"/>
      <c r="X988" s="519"/>
      <c r="Y988" s="519"/>
    </row>
    <row r="989" spans="1:25" ht="15.5" x14ac:dyDescent="0.35">
      <c r="A989" s="519"/>
      <c r="B989" s="522"/>
      <c r="C989" s="519"/>
      <c r="D989" s="519"/>
      <c r="E989" s="519"/>
      <c r="F989" s="520"/>
      <c r="G989" s="519"/>
      <c r="H989" s="519"/>
      <c r="I989" s="519"/>
      <c r="J989" s="519"/>
      <c r="K989" s="519"/>
      <c r="L989" s="519"/>
      <c r="M989" s="519"/>
      <c r="N989" s="519"/>
      <c r="O989" s="519"/>
      <c r="P989" s="519"/>
      <c r="Q989" s="519"/>
      <c r="R989" s="519"/>
      <c r="S989" s="519"/>
      <c r="T989" s="519"/>
      <c r="U989" s="519"/>
      <c r="V989" s="519"/>
      <c r="W989" s="519"/>
      <c r="X989" s="519"/>
      <c r="Y989" s="519"/>
    </row>
    <row r="990" spans="1:25" ht="15.5" x14ac:dyDescent="0.35">
      <c r="A990" s="519"/>
      <c r="B990" s="522"/>
      <c r="C990" s="519"/>
      <c r="D990" s="519"/>
      <c r="E990" s="519"/>
      <c r="F990" s="520"/>
      <c r="G990" s="519"/>
      <c r="H990" s="519"/>
      <c r="I990" s="519"/>
      <c r="J990" s="519"/>
      <c r="K990" s="519"/>
      <c r="L990" s="519"/>
      <c r="M990" s="519"/>
      <c r="N990" s="519"/>
      <c r="O990" s="519"/>
      <c r="P990" s="519"/>
      <c r="Q990" s="519"/>
      <c r="R990" s="519"/>
      <c r="S990" s="519"/>
      <c r="T990" s="519"/>
      <c r="U990" s="519"/>
      <c r="V990" s="519"/>
      <c r="W990" s="519"/>
      <c r="X990" s="519"/>
      <c r="Y990" s="519"/>
    </row>
    <row r="991" spans="1:25" ht="15.5" x14ac:dyDescent="0.35">
      <c r="A991" s="519"/>
      <c r="B991" s="522"/>
      <c r="C991" s="519"/>
      <c r="D991" s="519"/>
      <c r="E991" s="519"/>
      <c r="F991" s="520"/>
      <c r="G991" s="519"/>
      <c r="H991" s="519"/>
      <c r="I991" s="519"/>
      <c r="J991" s="519"/>
      <c r="K991" s="519"/>
      <c r="L991" s="519"/>
      <c r="M991" s="519"/>
      <c r="N991" s="519"/>
      <c r="O991" s="519"/>
      <c r="P991" s="519"/>
      <c r="Q991" s="519"/>
      <c r="R991" s="519"/>
      <c r="S991" s="519"/>
      <c r="T991" s="519"/>
      <c r="U991" s="519"/>
      <c r="V991" s="519"/>
      <c r="W991" s="519"/>
      <c r="X991" s="519"/>
      <c r="Y991" s="519"/>
    </row>
    <row r="992" spans="1:25" ht="15.5" x14ac:dyDescent="0.35">
      <c r="A992" s="519"/>
      <c r="B992" s="522"/>
      <c r="C992" s="519"/>
      <c r="D992" s="519"/>
      <c r="E992" s="519"/>
      <c r="F992" s="520"/>
      <c r="G992" s="519"/>
      <c r="H992" s="519"/>
      <c r="I992" s="519"/>
      <c r="J992" s="519"/>
      <c r="K992" s="519"/>
      <c r="L992" s="519"/>
      <c r="M992" s="519"/>
      <c r="N992" s="519"/>
      <c r="O992" s="519"/>
      <c r="P992" s="519"/>
      <c r="Q992" s="519"/>
      <c r="R992" s="519"/>
      <c r="S992" s="519"/>
      <c r="T992" s="519"/>
      <c r="U992" s="519"/>
      <c r="V992" s="519"/>
      <c r="W992" s="519"/>
      <c r="X992" s="519"/>
      <c r="Y992" s="519"/>
    </row>
    <row r="993" spans="1:25" ht="15.5" x14ac:dyDescent="0.35">
      <c r="A993" s="519"/>
      <c r="B993" s="522"/>
      <c r="C993" s="519"/>
      <c r="D993" s="519"/>
      <c r="E993" s="519"/>
      <c r="F993" s="520"/>
      <c r="G993" s="519"/>
      <c r="H993" s="519"/>
      <c r="I993" s="519"/>
      <c r="J993" s="519"/>
      <c r="K993" s="519"/>
      <c r="L993" s="519"/>
      <c r="M993" s="519"/>
      <c r="N993" s="519"/>
      <c r="O993" s="519"/>
      <c r="P993" s="519"/>
      <c r="Q993" s="519"/>
      <c r="R993" s="519"/>
      <c r="S993" s="519"/>
      <c r="T993" s="519"/>
      <c r="U993" s="519"/>
      <c r="V993" s="519"/>
      <c r="W993" s="519"/>
      <c r="X993" s="519"/>
      <c r="Y993" s="519"/>
    </row>
    <row r="994" spans="1:25" ht="15.5" x14ac:dyDescent="0.35">
      <c r="A994" s="519"/>
      <c r="B994" s="522"/>
      <c r="C994" s="519"/>
      <c r="D994" s="519"/>
      <c r="E994" s="519"/>
      <c r="F994" s="520"/>
      <c r="G994" s="519"/>
      <c r="H994" s="519"/>
      <c r="I994" s="519"/>
      <c r="J994" s="519"/>
      <c r="K994" s="519"/>
      <c r="L994" s="519"/>
      <c r="M994" s="519"/>
      <c r="N994" s="519"/>
      <c r="O994" s="519"/>
      <c r="P994" s="519"/>
      <c r="Q994" s="519"/>
      <c r="R994" s="519"/>
      <c r="S994" s="519"/>
      <c r="T994" s="519"/>
      <c r="U994" s="519"/>
      <c r="V994" s="519"/>
      <c r="W994" s="519"/>
      <c r="X994" s="519"/>
      <c r="Y994" s="519"/>
    </row>
    <row r="995" spans="1:25" ht="15.5" x14ac:dyDescent="0.35">
      <c r="A995" s="519"/>
      <c r="B995" s="522"/>
      <c r="C995" s="519"/>
      <c r="D995" s="519"/>
      <c r="E995" s="519"/>
      <c r="F995" s="520"/>
      <c r="G995" s="519"/>
      <c r="H995" s="519"/>
      <c r="I995" s="519"/>
      <c r="J995" s="519"/>
      <c r="K995" s="519"/>
      <c r="L995" s="519"/>
      <c r="M995" s="519"/>
      <c r="N995" s="519"/>
      <c r="O995" s="519"/>
      <c r="P995" s="519"/>
      <c r="Q995" s="519"/>
      <c r="R995" s="519"/>
      <c r="S995" s="519"/>
      <c r="T995" s="519"/>
      <c r="U995" s="519"/>
      <c r="V995" s="519"/>
      <c r="W995" s="519"/>
      <c r="X995" s="519"/>
      <c r="Y995" s="519"/>
    </row>
    <row r="996" spans="1:25" ht="15.5" x14ac:dyDescent="0.35">
      <c r="A996" s="519"/>
      <c r="B996" s="522"/>
      <c r="C996" s="519"/>
      <c r="D996" s="519"/>
      <c r="E996" s="519"/>
      <c r="F996" s="520"/>
      <c r="G996" s="519"/>
      <c r="H996" s="519"/>
      <c r="I996" s="519"/>
      <c r="J996" s="519"/>
      <c r="K996" s="519"/>
      <c r="L996" s="519"/>
      <c r="M996" s="519"/>
      <c r="N996" s="519"/>
      <c r="O996" s="519"/>
      <c r="P996" s="519"/>
      <c r="Q996" s="519"/>
      <c r="R996" s="519"/>
      <c r="S996" s="519"/>
      <c r="T996" s="519"/>
      <c r="U996" s="519"/>
      <c r="V996" s="519"/>
      <c r="W996" s="519"/>
      <c r="X996" s="519"/>
      <c r="Y996" s="519"/>
    </row>
    <row r="997" spans="1:25" ht="15.5" x14ac:dyDescent="0.35">
      <c r="A997" s="519"/>
      <c r="B997" s="522"/>
      <c r="C997" s="519"/>
      <c r="D997" s="519"/>
      <c r="E997" s="519"/>
      <c r="F997" s="520"/>
      <c r="G997" s="519"/>
      <c r="H997" s="519"/>
      <c r="I997" s="519"/>
      <c r="J997" s="519"/>
      <c r="K997" s="519"/>
      <c r="L997" s="519"/>
      <c r="M997" s="519"/>
      <c r="N997" s="519"/>
      <c r="O997" s="519"/>
      <c r="P997" s="519"/>
      <c r="Q997" s="519"/>
      <c r="R997" s="519"/>
      <c r="S997" s="519"/>
      <c r="T997" s="519"/>
      <c r="U997" s="519"/>
      <c r="V997" s="519"/>
      <c r="W997" s="519"/>
      <c r="X997" s="519"/>
      <c r="Y997" s="519"/>
    </row>
    <row r="998" spans="1:25" ht="15.5" x14ac:dyDescent="0.35">
      <c r="A998" s="519"/>
      <c r="B998" s="522"/>
      <c r="C998" s="519"/>
      <c r="D998" s="519"/>
      <c r="E998" s="519"/>
      <c r="F998" s="520"/>
      <c r="G998" s="519"/>
      <c r="H998" s="519"/>
      <c r="I998" s="519"/>
      <c r="J998" s="519"/>
      <c r="K998" s="519"/>
      <c r="L998" s="519"/>
      <c r="M998" s="519"/>
      <c r="N998" s="519"/>
      <c r="O998" s="519"/>
      <c r="P998" s="519"/>
      <c r="Q998" s="519"/>
      <c r="R998" s="519"/>
      <c r="S998" s="519"/>
      <c r="T998" s="519"/>
      <c r="U998" s="519"/>
      <c r="V998" s="519"/>
      <c r="W998" s="519"/>
      <c r="X998" s="519"/>
      <c r="Y998" s="519"/>
    </row>
    <row r="999" spans="1:25" ht="15.5" x14ac:dyDescent="0.35">
      <c r="A999" s="519"/>
      <c r="B999" s="522"/>
      <c r="C999" s="519"/>
      <c r="D999" s="519"/>
      <c r="E999" s="519"/>
      <c r="F999" s="520"/>
      <c r="G999" s="519"/>
      <c r="H999" s="519"/>
      <c r="I999" s="519"/>
      <c r="J999" s="519"/>
      <c r="K999" s="519"/>
      <c r="L999" s="519"/>
      <c r="M999" s="519"/>
      <c r="N999" s="519"/>
      <c r="O999" s="519"/>
      <c r="P999" s="519"/>
      <c r="Q999" s="519"/>
      <c r="R999" s="519"/>
      <c r="S999" s="519"/>
      <c r="T999" s="519"/>
      <c r="U999" s="519"/>
      <c r="V999" s="519"/>
      <c r="W999" s="519"/>
      <c r="X999" s="519"/>
      <c r="Y999" s="519"/>
    </row>
    <row r="1000" spans="1:25" ht="15.5" x14ac:dyDescent="0.35">
      <c r="A1000" s="519"/>
      <c r="B1000" s="522"/>
      <c r="C1000" s="519"/>
      <c r="D1000" s="519"/>
      <c r="E1000" s="519"/>
      <c r="F1000" s="520"/>
      <c r="G1000" s="519"/>
      <c r="H1000" s="519"/>
      <c r="I1000" s="519"/>
      <c r="J1000" s="519"/>
      <c r="K1000" s="519"/>
      <c r="L1000" s="519"/>
      <c r="M1000" s="519"/>
      <c r="N1000" s="519"/>
      <c r="O1000" s="519"/>
      <c r="P1000" s="519"/>
      <c r="Q1000" s="519"/>
      <c r="R1000" s="519"/>
      <c r="S1000" s="519"/>
      <c r="T1000" s="519"/>
      <c r="U1000" s="519"/>
      <c r="V1000" s="519"/>
      <c r="W1000" s="519"/>
      <c r="X1000" s="519"/>
      <c r="Y1000" s="519"/>
    </row>
    <row r="1001" spans="1:25" ht="15.5" x14ac:dyDescent="0.35">
      <c r="A1001" s="519"/>
      <c r="B1001" s="522"/>
      <c r="C1001" s="519"/>
      <c r="D1001" s="519"/>
      <c r="E1001" s="519"/>
      <c r="F1001" s="520"/>
      <c r="G1001" s="519"/>
      <c r="H1001" s="519"/>
      <c r="I1001" s="519"/>
      <c r="J1001" s="519"/>
      <c r="K1001" s="519"/>
      <c r="L1001" s="519"/>
      <c r="M1001" s="519"/>
      <c r="N1001" s="519"/>
      <c r="O1001" s="519"/>
      <c r="P1001" s="519"/>
      <c r="Q1001" s="519"/>
      <c r="R1001" s="519"/>
      <c r="S1001" s="519"/>
      <c r="T1001" s="519"/>
      <c r="U1001" s="519"/>
      <c r="V1001" s="519"/>
      <c r="W1001" s="519"/>
      <c r="X1001" s="519"/>
      <c r="Y1001" s="519"/>
    </row>
    <row r="1002" spans="1:25" ht="15.5" x14ac:dyDescent="0.35">
      <c r="A1002" s="519"/>
      <c r="B1002" s="522"/>
      <c r="C1002" s="519"/>
      <c r="D1002" s="519"/>
      <c r="E1002" s="519"/>
      <c r="F1002" s="520"/>
      <c r="G1002" s="519"/>
      <c r="H1002" s="519"/>
      <c r="I1002" s="519"/>
      <c r="J1002" s="519"/>
      <c r="K1002" s="519"/>
      <c r="L1002" s="519"/>
      <c r="M1002" s="519"/>
      <c r="N1002" s="519"/>
      <c r="O1002" s="519"/>
      <c r="P1002" s="519"/>
      <c r="Q1002" s="519"/>
      <c r="R1002" s="519"/>
      <c r="S1002" s="519"/>
      <c r="T1002" s="519"/>
      <c r="U1002" s="519"/>
      <c r="V1002" s="519"/>
      <c r="W1002" s="519"/>
      <c r="X1002" s="519"/>
      <c r="Y1002" s="519"/>
    </row>
    <row r="1003" spans="1:25" ht="15.5" x14ac:dyDescent="0.35">
      <c r="A1003" s="519"/>
      <c r="B1003" s="522"/>
      <c r="C1003" s="519"/>
      <c r="D1003" s="519"/>
      <c r="E1003" s="519"/>
      <c r="F1003" s="520"/>
      <c r="G1003" s="519"/>
      <c r="H1003" s="519"/>
      <c r="I1003" s="519"/>
      <c r="J1003" s="519"/>
      <c r="K1003" s="519"/>
      <c r="L1003" s="519"/>
      <c r="M1003" s="519"/>
      <c r="N1003" s="519"/>
      <c r="O1003" s="519"/>
      <c r="P1003" s="519"/>
      <c r="Q1003" s="519"/>
      <c r="R1003" s="519"/>
      <c r="S1003" s="519"/>
      <c r="T1003" s="519"/>
      <c r="U1003" s="519"/>
      <c r="V1003" s="519"/>
      <c r="W1003" s="519"/>
      <c r="X1003" s="519"/>
      <c r="Y1003" s="519"/>
    </row>
    <row r="1004" spans="1:25" ht="15.5" x14ac:dyDescent="0.35">
      <c r="A1004" s="519"/>
      <c r="B1004" s="522"/>
      <c r="C1004" s="519"/>
      <c r="D1004" s="519"/>
      <c r="E1004" s="519"/>
      <c r="F1004" s="520"/>
      <c r="G1004" s="519"/>
      <c r="H1004" s="519"/>
      <c r="I1004" s="519"/>
      <c r="J1004" s="519"/>
      <c r="K1004" s="519"/>
      <c r="L1004" s="519"/>
      <c r="M1004" s="519"/>
      <c r="N1004" s="519"/>
      <c r="O1004" s="519"/>
      <c r="P1004" s="519"/>
      <c r="Q1004" s="519"/>
      <c r="R1004" s="519"/>
      <c r="S1004" s="519"/>
      <c r="T1004" s="519"/>
      <c r="U1004" s="519"/>
      <c r="V1004" s="519"/>
      <c r="W1004" s="519"/>
      <c r="X1004" s="519"/>
      <c r="Y1004" s="519"/>
    </row>
    <row r="1005" spans="1:25" ht="15.5" x14ac:dyDescent="0.35">
      <c r="A1005" s="519"/>
      <c r="B1005" s="522"/>
      <c r="C1005" s="519"/>
      <c r="D1005" s="519"/>
      <c r="E1005" s="519"/>
      <c r="F1005" s="520"/>
      <c r="G1005" s="519"/>
      <c r="H1005" s="519"/>
      <c r="I1005" s="519"/>
      <c r="J1005" s="519"/>
      <c r="K1005" s="519"/>
      <c r="L1005" s="519"/>
      <c r="M1005" s="519"/>
      <c r="N1005" s="519"/>
      <c r="O1005" s="519"/>
      <c r="P1005" s="519"/>
      <c r="Q1005" s="519"/>
      <c r="R1005" s="519"/>
      <c r="S1005" s="519"/>
      <c r="T1005" s="519"/>
      <c r="U1005" s="519"/>
      <c r="V1005" s="519"/>
      <c r="W1005" s="519"/>
      <c r="X1005" s="519"/>
      <c r="Y1005" s="519"/>
    </row>
    <row r="1006" spans="1:25" ht="15.5" x14ac:dyDescent="0.35">
      <c r="A1006" s="519"/>
      <c r="B1006" s="522"/>
      <c r="C1006" s="519"/>
      <c r="D1006" s="519"/>
      <c r="E1006" s="519"/>
      <c r="F1006" s="520"/>
      <c r="G1006" s="519"/>
      <c r="H1006" s="519"/>
      <c r="I1006" s="519"/>
      <c r="J1006" s="519"/>
      <c r="K1006" s="519"/>
      <c r="L1006" s="519"/>
      <c r="M1006" s="519"/>
      <c r="N1006" s="519"/>
      <c r="O1006" s="519"/>
      <c r="P1006" s="519"/>
      <c r="Q1006" s="519"/>
      <c r="R1006" s="519"/>
      <c r="S1006" s="519"/>
      <c r="T1006" s="519"/>
      <c r="U1006" s="519"/>
      <c r="V1006" s="519"/>
      <c r="W1006" s="519"/>
      <c r="X1006" s="519"/>
      <c r="Y1006" s="519"/>
    </row>
    <row r="1007" spans="1:25" ht="15.5" x14ac:dyDescent="0.35">
      <c r="A1007" s="519"/>
      <c r="B1007" s="522"/>
      <c r="C1007" s="519"/>
      <c r="D1007" s="519"/>
      <c r="E1007" s="519"/>
      <c r="F1007" s="520"/>
      <c r="G1007" s="519"/>
      <c r="H1007" s="519"/>
      <c r="I1007" s="519"/>
      <c r="J1007" s="519"/>
      <c r="K1007" s="519"/>
      <c r="L1007" s="519"/>
      <c r="M1007" s="519"/>
      <c r="N1007" s="519"/>
      <c r="O1007" s="519"/>
      <c r="P1007" s="519"/>
      <c r="Q1007" s="519"/>
      <c r="R1007" s="519"/>
      <c r="S1007" s="519"/>
      <c r="T1007" s="519"/>
      <c r="U1007" s="519"/>
      <c r="V1007" s="519"/>
      <c r="W1007" s="519"/>
      <c r="X1007" s="519"/>
      <c r="Y1007" s="519"/>
    </row>
    <row r="1008" spans="1:25" ht="15.5" x14ac:dyDescent="0.35">
      <c r="A1008" s="519"/>
      <c r="B1008" s="522"/>
      <c r="C1008" s="519"/>
      <c r="D1008" s="519"/>
      <c r="E1008" s="519"/>
      <c r="F1008" s="520"/>
      <c r="G1008" s="519"/>
      <c r="H1008" s="519"/>
      <c r="I1008" s="519"/>
      <c r="J1008" s="519"/>
      <c r="K1008" s="519"/>
      <c r="L1008" s="519"/>
      <c r="M1008" s="519"/>
      <c r="N1008" s="519"/>
      <c r="O1008" s="519"/>
      <c r="P1008" s="519"/>
      <c r="Q1008" s="519"/>
      <c r="R1008" s="519"/>
      <c r="S1008" s="519"/>
      <c r="T1008" s="519"/>
      <c r="U1008" s="519"/>
      <c r="V1008" s="519"/>
      <c r="W1008" s="519"/>
      <c r="X1008" s="519"/>
      <c r="Y1008" s="519"/>
    </row>
    <row r="1009" spans="1:25" ht="15.5" x14ac:dyDescent="0.35">
      <c r="A1009" s="519"/>
      <c r="B1009" s="522"/>
      <c r="C1009" s="519"/>
      <c r="D1009" s="519"/>
      <c r="E1009" s="519"/>
      <c r="F1009" s="520"/>
      <c r="G1009" s="519"/>
      <c r="H1009" s="519"/>
      <c r="I1009" s="519"/>
      <c r="J1009" s="519"/>
      <c r="K1009" s="519"/>
      <c r="L1009" s="519"/>
      <c r="M1009" s="519"/>
      <c r="N1009" s="519"/>
      <c r="O1009" s="519"/>
      <c r="P1009" s="519"/>
      <c r="Q1009" s="519"/>
      <c r="R1009" s="519"/>
      <c r="S1009" s="519"/>
      <c r="T1009" s="519"/>
      <c r="U1009" s="519"/>
      <c r="V1009" s="519"/>
      <c r="W1009" s="519"/>
      <c r="X1009" s="519"/>
      <c r="Y1009" s="519"/>
    </row>
    <row r="1010" spans="1:25" ht="15.5" x14ac:dyDescent="0.35">
      <c r="A1010" s="519"/>
      <c r="B1010" s="522"/>
      <c r="C1010" s="519"/>
      <c r="D1010" s="519"/>
      <c r="E1010" s="519"/>
      <c r="F1010" s="520"/>
      <c r="G1010" s="519"/>
      <c r="H1010" s="519"/>
      <c r="I1010" s="519"/>
      <c r="J1010" s="519"/>
      <c r="K1010" s="519"/>
      <c r="L1010" s="519"/>
      <c r="M1010" s="519"/>
      <c r="N1010" s="519"/>
      <c r="O1010" s="519"/>
      <c r="P1010" s="519"/>
      <c r="Q1010" s="519"/>
      <c r="R1010" s="519"/>
      <c r="S1010" s="519"/>
      <c r="T1010" s="519"/>
      <c r="U1010" s="519"/>
      <c r="V1010" s="519"/>
      <c r="W1010" s="519"/>
      <c r="X1010" s="519"/>
      <c r="Y1010" s="519"/>
    </row>
    <row r="1011" spans="1:25" ht="15.5" x14ac:dyDescent="0.35">
      <c r="A1011" s="519"/>
      <c r="B1011" s="522"/>
      <c r="C1011" s="519"/>
      <c r="D1011" s="519"/>
      <c r="E1011" s="519"/>
      <c r="F1011" s="520"/>
      <c r="G1011" s="519"/>
      <c r="H1011" s="519"/>
      <c r="I1011" s="519"/>
      <c r="J1011" s="519"/>
      <c r="K1011" s="519"/>
      <c r="L1011" s="519"/>
      <c r="M1011" s="519"/>
      <c r="N1011" s="519"/>
      <c r="O1011" s="519"/>
      <c r="P1011" s="519"/>
      <c r="Q1011" s="519"/>
      <c r="R1011" s="519"/>
      <c r="S1011" s="519"/>
      <c r="T1011" s="519"/>
      <c r="U1011" s="519"/>
      <c r="V1011" s="519"/>
      <c r="W1011" s="519"/>
      <c r="X1011" s="519"/>
      <c r="Y1011" s="519"/>
    </row>
    <row r="1012" spans="1:25" ht="15.5" x14ac:dyDescent="0.35">
      <c r="A1012" s="519"/>
      <c r="B1012" s="522"/>
      <c r="C1012" s="519"/>
      <c r="D1012" s="519"/>
      <c r="E1012" s="519"/>
      <c r="F1012" s="520"/>
      <c r="G1012" s="519"/>
      <c r="H1012" s="519"/>
      <c r="I1012" s="519"/>
      <c r="J1012" s="519"/>
      <c r="K1012" s="519"/>
      <c r="L1012" s="519"/>
      <c r="M1012" s="519"/>
      <c r="N1012" s="519"/>
      <c r="O1012" s="519"/>
      <c r="P1012" s="519"/>
      <c r="Q1012" s="519"/>
      <c r="R1012" s="519"/>
      <c r="S1012" s="519"/>
      <c r="T1012" s="519"/>
      <c r="U1012" s="519"/>
      <c r="V1012" s="519"/>
      <c r="W1012" s="519"/>
      <c r="X1012" s="519"/>
      <c r="Y1012" s="519"/>
    </row>
    <row r="1013" spans="1:25" ht="15.5" x14ac:dyDescent="0.35">
      <c r="A1013" s="519"/>
      <c r="B1013" s="522"/>
      <c r="C1013" s="519"/>
      <c r="D1013" s="519"/>
      <c r="E1013" s="519"/>
      <c r="F1013" s="520"/>
      <c r="G1013" s="519"/>
      <c r="H1013" s="519"/>
      <c r="I1013" s="519"/>
      <c r="J1013" s="519"/>
      <c r="K1013" s="519"/>
      <c r="L1013" s="519"/>
      <c r="M1013" s="519"/>
      <c r="N1013" s="519"/>
      <c r="O1013" s="519"/>
      <c r="P1013" s="519"/>
      <c r="Q1013" s="519"/>
      <c r="R1013" s="519"/>
      <c r="S1013" s="519"/>
      <c r="T1013" s="519"/>
      <c r="U1013" s="519"/>
      <c r="V1013" s="519"/>
      <c r="W1013" s="519"/>
      <c r="X1013" s="519"/>
      <c r="Y1013" s="519"/>
    </row>
    <row r="1014" spans="1:25" ht="15.5" x14ac:dyDescent="0.35">
      <c r="A1014" s="519"/>
      <c r="B1014" s="522"/>
      <c r="C1014" s="519"/>
      <c r="D1014" s="519"/>
      <c r="E1014" s="519"/>
      <c r="F1014" s="520"/>
      <c r="G1014" s="519"/>
      <c r="H1014" s="519"/>
      <c r="I1014" s="519"/>
      <c r="J1014" s="519"/>
      <c r="K1014" s="519"/>
      <c r="L1014" s="519"/>
      <c r="M1014" s="519"/>
      <c r="N1014" s="519"/>
      <c r="O1014" s="519"/>
      <c r="P1014" s="519"/>
      <c r="Q1014" s="519"/>
      <c r="R1014" s="519"/>
      <c r="S1014" s="519"/>
      <c r="T1014" s="519"/>
      <c r="U1014" s="519"/>
      <c r="V1014" s="519"/>
      <c r="W1014" s="519"/>
      <c r="X1014" s="519"/>
      <c r="Y1014" s="519"/>
    </row>
    <row r="1015" spans="1:25" ht="15.5" x14ac:dyDescent="0.35">
      <c r="A1015" s="519"/>
      <c r="B1015" s="522"/>
      <c r="C1015" s="519"/>
      <c r="D1015" s="519"/>
      <c r="E1015" s="519"/>
      <c r="F1015" s="520"/>
      <c r="G1015" s="519"/>
      <c r="H1015" s="519"/>
      <c r="I1015" s="519"/>
      <c r="J1015" s="519"/>
      <c r="K1015" s="519"/>
      <c r="L1015" s="519"/>
      <c r="M1015" s="519"/>
      <c r="N1015" s="519"/>
      <c r="O1015" s="519"/>
      <c r="P1015" s="519"/>
      <c r="Q1015" s="519"/>
      <c r="R1015" s="519"/>
      <c r="S1015" s="519"/>
      <c r="T1015" s="519"/>
      <c r="U1015" s="519"/>
      <c r="V1015" s="519"/>
      <c r="W1015" s="519"/>
      <c r="X1015" s="519"/>
      <c r="Y1015" s="519"/>
    </row>
    <row r="1016" spans="1:25" ht="15.5" x14ac:dyDescent="0.35">
      <c r="A1016" s="519"/>
      <c r="B1016" s="522"/>
      <c r="C1016" s="519"/>
      <c r="D1016" s="519"/>
      <c r="E1016" s="519"/>
      <c r="F1016" s="520"/>
      <c r="G1016" s="519"/>
      <c r="H1016" s="519"/>
      <c r="I1016" s="519"/>
      <c r="J1016" s="519"/>
      <c r="K1016" s="519"/>
      <c r="L1016" s="519"/>
      <c r="M1016" s="519"/>
      <c r="N1016" s="519"/>
      <c r="O1016" s="519"/>
      <c r="P1016" s="519"/>
      <c r="Q1016" s="519"/>
      <c r="R1016" s="519"/>
      <c r="S1016" s="519"/>
      <c r="T1016" s="519"/>
      <c r="U1016" s="519"/>
      <c r="V1016" s="519"/>
      <c r="W1016" s="519"/>
      <c r="X1016" s="519"/>
      <c r="Y1016" s="519"/>
    </row>
    <row r="1017" spans="1:25" ht="15.5" x14ac:dyDescent="0.35">
      <c r="A1017" s="519"/>
      <c r="B1017" s="522"/>
      <c r="C1017" s="519"/>
      <c r="D1017" s="519"/>
      <c r="E1017" s="519"/>
      <c r="F1017" s="520"/>
      <c r="G1017" s="519"/>
      <c r="H1017" s="519"/>
      <c r="I1017" s="519"/>
      <c r="J1017" s="519"/>
      <c r="K1017" s="519"/>
      <c r="L1017" s="519"/>
      <c r="M1017" s="519"/>
      <c r="N1017" s="519"/>
      <c r="O1017" s="519"/>
      <c r="P1017" s="519"/>
      <c r="Q1017" s="519"/>
      <c r="R1017" s="519"/>
      <c r="S1017" s="519"/>
      <c r="T1017" s="519"/>
      <c r="U1017" s="519"/>
      <c r="V1017" s="519"/>
      <c r="W1017" s="519"/>
      <c r="X1017" s="519"/>
      <c r="Y1017" s="519"/>
    </row>
    <row r="1018" spans="1:25" ht="15.5" x14ac:dyDescent="0.35">
      <c r="A1018" s="519"/>
      <c r="B1018" s="522"/>
      <c r="C1018" s="519"/>
      <c r="D1018" s="519"/>
      <c r="E1018" s="519"/>
      <c r="F1018" s="520"/>
      <c r="G1018" s="519"/>
      <c r="H1018" s="519"/>
      <c r="I1018" s="519"/>
      <c r="J1018" s="519"/>
      <c r="K1018" s="519"/>
      <c r="L1018" s="519"/>
      <c r="M1018" s="519"/>
      <c r="N1018" s="519"/>
      <c r="O1018" s="519"/>
      <c r="P1018" s="519"/>
      <c r="Q1018" s="519"/>
      <c r="R1018" s="519"/>
      <c r="S1018" s="519"/>
      <c r="T1018" s="519"/>
      <c r="U1018" s="519"/>
      <c r="V1018" s="519"/>
      <c r="W1018" s="519"/>
      <c r="X1018" s="519"/>
      <c r="Y1018" s="519"/>
    </row>
    <row r="1019" spans="1:25" ht="15.5" x14ac:dyDescent="0.35">
      <c r="A1019" s="519"/>
      <c r="B1019" s="522"/>
      <c r="C1019" s="519"/>
      <c r="D1019" s="519"/>
      <c r="E1019" s="519"/>
      <c r="F1019" s="520"/>
      <c r="G1019" s="519"/>
      <c r="H1019" s="519"/>
      <c r="I1019" s="519"/>
      <c r="J1019" s="519"/>
      <c r="K1019" s="519"/>
      <c r="L1019" s="519"/>
      <c r="M1019" s="519"/>
      <c r="N1019" s="519"/>
      <c r="O1019" s="519"/>
      <c r="P1019" s="519"/>
      <c r="Q1019" s="519"/>
      <c r="R1019" s="519"/>
      <c r="S1019" s="519"/>
      <c r="T1019" s="519"/>
      <c r="U1019" s="519"/>
      <c r="V1019" s="519"/>
      <c r="W1019" s="519"/>
      <c r="X1019" s="519"/>
      <c r="Y1019" s="519"/>
    </row>
    <row r="1020" spans="1:25" ht="15.5" x14ac:dyDescent="0.35">
      <c r="A1020" s="519"/>
      <c r="B1020" s="522"/>
      <c r="C1020" s="519"/>
      <c r="D1020" s="519"/>
      <c r="E1020" s="519"/>
      <c r="F1020" s="520"/>
      <c r="G1020" s="519"/>
      <c r="H1020" s="519"/>
      <c r="I1020" s="519"/>
      <c r="J1020" s="519"/>
      <c r="K1020" s="519"/>
      <c r="L1020" s="519"/>
      <c r="M1020" s="519"/>
      <c r="N1020" s="519"/>
      <c r="O1020" s="519"/>
      <c r="P1020" s="519"/>
      <c r="Q1020" s="519"/>
      <c r="R1020" s="519"/>
      <c r="S1020" s="519"/>
      <c r="T1020" s="519"/>
      <c r="U1020" s="519"/>
      <c r="V1020" s="519"/>
      <c r="W1020" s="519"/>
      <c r="X1020" s="519"/>
      <c r="Y1020" s="519"/>
    </row>
    <row r="1021" spans="1:25" ht="15.5" x14ac:dyDescent="0.35">
      <c r="A1021" s="519"/>
      <c r="B1021" s="522"/>
      <c r="C1021" s="519"/>
      <c r="D1021" s="519"/>
      <c r="E1021" s="519"/>
      <c r="F1021" s="520"/>
      <c r="G1021" s="519"/>
      <c r="H1021" s="519"/>
      <c r="I1021" s="519"/>
      <c r="J1021" s="519"/>
      <c r="K1021" s="519"/>
      <c r="L1021" s="519"/>
      <c r="M1021" s="519"/>
      <c r="N1021" s="519"/>
      <c r="O1021" s="519"/>
      <c r="P1021" s="519"/>
      <c r="Q1021" s="519"/>
      <c r="R1021" s="519"/>
      <c r="S1021" s="519"/>
      <c r="T1021" s="519"/>
      <c r="U1021" s="519"/>
      <c r="V1021" s="519"/>
      <c r="W1021" s="519"/>
      <c r="X1021" s="519"/>
      <c r="Y1021" s="519"/>
    </row>
    <row r="1022" spans="1:25" ht="15.5" x14ac:dyDescent="0.35">
      <c r="A1022" s="519"/>
      <c r="B1022" s="522"/>
      <c r="C1022" s="519"/>
      <c r="D1022" s="519"/>
      <c r="E1022" s="519"/>
      <c r="F1022" s="520"/>
      <c r="G1022" s="519"/>
      <c r="H1022" s="519"/>
      <c r="I1022" s="519"/>
      <c r="J1022" s="519"/>
      <c r="K1022" s="519"/>
      <c r="L1022" s="519"/>
      <c r="M1022" s="519"/>
      <c r="N1022" s="519"/>
      <c r="O1022" s="519"/>
      <c r="P1022" s="519"/>
      <c r="Q1022" s="519"/>
      <c r="R1022" s="519"/>
      <c r="S1022" s="519"/>
      <c r="T1022" s="519"/>
      <c r="U1022" s="519"/>
      <c r="V1022" s="519"/>
      <c r="W1022" s="519"/>
      <c r="X1022" s="519"/>
      <c r="Y1022" s="519"/>
    </row>
    <row r="1023" spans="1:25" ht="15.5" x14ac:dyDescent="0.35">
      <c r="A1023" s="519"/>
      <c r="B1023" s="522"/>
      <c r="C1023" s="519"/>
      <c r="D1023" s="519"/>
      <c r="E1023" s="519"/>
      <c r="F1023" s="520"/>
      <c r="G1023" s="519"/>
      <c r="H1023" s="519"/>
      <c r="I1023" s="519"/>
      <c r="J1023" s="519"/>
      <c r="K1023" s="519"/>
      <c r="L1023" s="519"/>
      <c r="M1023" s="519"/>
      <c r="N1023" s="519"/>
      <c r="O1023" s="519"/>
      <c r="P1023" s="519"/>
      <c r="Q1023" s="519"/>
      <c r="R1023" s="519"/>
      <c r="S1023" s="519"/>
      <c r="T1023" s="519"/>
      <c r="U1023" s="519"/>
      <c r="V1023" s="519"/>
      <c r="W1023" s="519"/>
      <c r="X1023" s="519"/>
      <c r="Y1023" s="519"/>
    </row>
    <row r="1024" spans="1:25" ht="15.5" x14ac:dyDescent="0.35">
      <c r="A1024" s="519"/>
      <c r="B1024" s="522"/>
      <c r="C1024" s="519"/>
      <c r="D1024" s="519"/>
      <c r="E1024" s="519"/>
      <c r="F1024" s="520"/>
      <c r="G1024" s="519"/>
      <c r="H1024" s="519"/>
      <c r="I1024" s="519"/>
      <c r="J1024" s="519"/>
      <c r="K1024" s="519"/>
      <c r="L1024" s="519"/>
      <c r="M1024" s="519"/>
      <c r="N1024" s="519"/>
      <c r="O1024" s="519"/>
      <c r="P1024" s="519"/>
      <c r="Q1024" s="519"/>
      <c r="R1024" s="519"/>
      <c r="S1024" s="519"/>
      <c r="T1024" s="519"/>
      <c r="U1024" s="519"/>
      <c r="V1024" s="519"/>
      <c r="W1024" s="519"/>
      <c r="X1024" s="519"/>
      <c r="Y1024" s="519"/>
    </row>
    <row r="1025" spans="1:25" ht="15.5" x14ac:dyDescent="0.35">
      <c r="A1025" s="519"/>
      <c r="B1025" s="522"/>
      <c r="C1025" s="519"/>
      <c r="D1025" s="519"/>
      <c r="E1025" s="519"/>
      <c r="F1025" s="520"/>
      <c r="G1025" s="519"/>
      <c r="H1025" s="519"/>
      <c r="I1025" s="519"/>
      <c r="J1025" s="519"/>
      <c r="K1025" s="519"/>
      <c r="L1025" s="519"/>
      <c r="M1025" s="519"/>
      <c r="N1025" s="519"/>
      <c r="O1025" s="519"/>
      <c r="P1025" s="519"/>
      <c r="Q1025" s="519"/>
      <c r="R1025" s="519"/>
      <c r="S1025" s="519"/>
      <c r="T1025" s="519"/>
      <c r="U1025" s="519"/>
      <c r="V1025" s="519"/>
      <c r="W1025" s="519"/>
      <c r="X1025" s="519"/>
      <c r="Y1025" s="519"/>
    </row>
    <row r="1026" spans="1:25" ht="15.5" x14ac:dyDescent="0.35">
      <c r="A1026" s="519"/>
      <c r="B1026" s="522"/>
      <c r="C1026" s="519"/>
      <c r="D1026" s="519"/>
      <c r="E1026" s="519"/>
      <c r="F1026" s="520"/>
      <c r="G1026" s="519"/>
      <c r="H1026" s="519"/>
      <c r="I1026" s="519"/>
      <c r="J1026" s="519"/>
      <c r="K1026" s="519"/>
      <c r="L1026" s="519"/>
      <c r="M1026" s="519"/>
      <c r="N1026" s="519"/>
      <c r="O1026" s="519"/>
      <c r="P1026" s="519"/>
      <c r="Q1026" s="519"/>
      <c r="R1026" s="519"/>
      <c r="S1026" s="519"/>
      <c r="T1026" s="519"/>
      <c r="U1026" s="519"/>
      <c r="V1026" s="519"/>
      <c r="W1026" s="519"/>
      <c r="X1026" s="519"/>
      <c r="Y1026" s="519"/>
    </row>
    <row r="1027" spans="1:25" ht="15.5" x14ac:dyDescent="0.35">
      <c r="A1027" s="519"/>
      <c r="B1027" s="522"/>
      <c r="C1027" s="519"/>
      <c r="D1027" s="519"/>
      <c r="E1027" s="519"/>
      <c r="F1027" s="520"/>
      <c r="G1027" s="519"/>
      <c r="H1027" s="519"/>
      <c r="I1027" s="519"/>
      <c r="J1027" s="519"/>
      <c r="K1027" s="519"/>
      <c r="L1027" s="519"/>
      <c r="M1027" s="519"/>
      <c r="N1027" s="519"/>
      <c r="O1027" s="519"/>
      <c r="P1027" s="519"/>
      <c r="Q1027" s="519"/>
      <c r="R1027" s="519"/>
      <c r="S1027" s="519"/>
      <c r="T1027" s="519"/>
      <c r="U1027" s="519"/>
      <c r="V1027" s="519"/>
      <c r="W1027" s="519"/>
      <c r="X1027" s="519"/>
      <c r="Y1027" s="519"/>
    </row>
    <row r="1028" spans="1:25" ht="15.5" x14ac:dyDescent="0.35">
      <c r="A1028" s="519"/>
      <c r="B1028" s="522"/>
      <c r="C1028" s="519"/>
      <c r="D1028" s="519"/>
      <c r="E1028" s="519"/>
      <c r="F1028" s="520"/>
      <c r="G1028" s="519"/>
      <c r="H1028" s="519"/>
      <c r="I1028" s="519"/>
      <c r="J1028" s="519"/>
      <c r="K1028" s="519"/>
      <c r="L1028" s="519"/>
      <c r="M1028" s="519"/>
      <c r="N1028" s="519"/>
      <c r="O1028" s="519"/>
      <c r="P1028" s="519"/>
      <c r="Q1028" s="519"/>
      <c r="R1028" s="519"/>
      <c r="S1028" s="519"/>
      <c r="T1028" s="519"/>
      <c r="U1028" s="519"/>
      <c r="V1028" s="519"/>
      <c r="W1028" s="519"/>
      <c r="X1028" s="519"/>
      <c r="Y1028" s="519"/>
    </row>
    <row r="1029" spans="1:25" ht="15.5" x14ac:dyDescent="0.35">
      <c r="A1029" s="519"/>
      <c r="B1029" s="522"/>
      <c r="C1029" s="519"/>
      <c r="D1029" s="519"/>
      <c r="E1029" s="519"/>
      <c r="F1029" s="520"/>
      <c r="G1029" s="519"/>
      <c r="H1029" s="519"/>
      <c r="I1029" s="519"/>
      <c r="J1029" s="519"/>
      <c r="K1029" s="519"/>
      <c r="L1029" s="519"/>
      <c r="M1029" s="519"/>
      <c r="N1029" s="519"/>
      <c r="O1029" s="519"/>
      <c r="P1029" s="519"/>
      <c r="Q1029" s="519"/>
      <c r="R1029" s="519"/>
      <c r="S1029" s="519"/>
      <c r="T1029" s="519"/>
      <c r="U1029" s="519"/>
      <c r="V1029" s="519"/>
      <c r="W1029" s="519"/>
      <c r="X1029" s="519"/>
      <c r="Y1029" s="519"/>
    </row>
    <row r="1030" spans="1:25" ht="15.5" x14ac:dyDescent="0.35">
      <c r="A1030" s="519"/>
      <c r="B1030" s="522"/>
      <c r="C1030" s="519"/>
      <c r="D1030" s="519"/>
      <c r="E1030" s="519"/>
      <c r="F1030" s="520"/>
      <c r="G1030" s="519"/>
      <c r="H1030" s="519"/>
      <c r="I1030" s="519"/>
      <c r="J1030" s="519"/>
      <c r="K1030" s="519"/>
      <c r="L1030" s="519"/>
      <c r="M1030" s="519"/>
      <c r="N1030" s="519"/>
      <c r="O1030" s="519"/>
      <c r="P1030" s="519"/>
      <c r="Q1030" s="519"/>
      <c r="R1030" s="519"/>
      <c r="S1030" s="519"/>
      <c r="T1030" s="519"/>
      <c r="U1030" s="519"/>
      <c r="V1030" s="519"/>
      <c r="W1030" s="519"/>
      <c r="X1030" s="519"/>
      <c r="Y1030" s="519"/>
    </row>
    <row r="1031" spans="1:25" ht="15.5" x14ac:dyDescent="0.35">
      <c r="A1031" s="519"/>
      <c r="B1031" s="522"/>
      <c r="C1031" s="519"/>
      <c r="D1031" s="519"/>
      <c r="E1031" s="519"/>
      <c r="F1031" s="520"/>
      <c r="G1031" s="519"/>
      <c r="H1031" s="519"/>
      <c r="I1031" s="519"/>
      <c r="J1031" s="519"/>
      <c r="K1031" s="519"/>
      <c r="L1031" s="519"/>
      <c r="M1031" s="519"/>
      <c r="N1031" s="519"/>
      <c r="O1031" s="519"/>
      <c r="P1031" s="519"/>
      <c r="Q1031" s="519"/>
      <c r="R1031" s="519"/>
      <c r="S1031" s="519"/>
      <c r="T1031" s="519"/>
      <c r="U1031" s="519"/>
      <c r="V1031" s="519"/>
      <c r="W1031" s="519"/>
      <c r="X1031" s="519"/>
      <c r="Y1031" s="519"/>
    </row>
  </sheetData>
  <mergeCells count="9">
    <mergeCell ref="D54:G54"/>
    <mergeCell ref="D55:G55"/>
    <mergeCell ref="D56:G56"/>
    <mergeCell ref="E53:G53"/>
    <mergeCell ref="A1:B1"/>
    <mergeCell ref="A2:B2"/>
    <mergeCell ref="A3:G3"/>
    <mergeCell ref="A4:G4"/>
    <mergeCell ref="F5:G5"/>
  </mergeCell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G65"/>
  <sheetViews>
    <sheetView topLeftCell="A48" zoomScaleNormal="100" workbookViewId="0">
      <selection activeCell="K60" sqref="K60"/>
    </sheetView>
  </sheetViews>
  <sheetFormatPr defaultColWidth="9" defaultRowHeight="18" x14ac:dyDescent="0.35"/>
  <cols>
    <col min="1" max="1" width="5.08984375" style="32" customWidth="1"/>
    <col min="2" max="2" width="58.453125" style="31" customWidth="1"/>
    <col min="3" max="3" width="19.36328125" style="58" customWidth="1"/>
    <col min="4" max="4" width="45.453125" style="31" customWidth="1"/>
    <col min="5" max="16384" width="9" style="32"/>
  </cols>
  <sheetData>
    <row r="1" spans="1:6" x14ac:dyDescent="0.35">
      <c r="A1" s="1360" t="s">
        <v>107</v>
      </c>
      <c r="B1" s="1360"/>
      <c r="C1" s="1361" t="s">
        <v>630</v>
      </c>
      <c r="D1" s="1361"/>
      <c r="E1" s="31"/>
      <c r="F1" s="31"/>
    </row>
    <row r="2" spans="1:6" x14ac:dyDescent="0.35">
      <c r="A2" s="1157" t="s">
        <v>949</v>
      </c>
      <c r="B2" s="1157"/>
      <c r="C2" s="57"/>
      <c r="E2" s="31"/>
      <c r="F2" s="31"/>
    </row>
    <row r="3" spans="1:6" ht="30" customHeight="1" x14ac:dyDescent="0.35">
      <c r="A3" s="1157" t="s">
        <v>629</v>
      </c>
      <c r="B3" s="1157"/>
      <c r="C3" s="1157"/>
      <c r="D3" s="1157"/>
      <c r="E3" s="31"/>
      <c r="F3" s="31"/>
    </row>
    <row r="4" spans="1:6" ht="30" customHeight="1" x14ac:dyDescent="0.35">
      <c r="A4" s="1147" t="s">
        <v>741</v>
      </c>
      <c r="B4" s="1147"/>
      <c r="C4" s="1147"/>
      <c r="D4" s="1147"/>
      <c r="E4" s="31"/>
      <c r="F4" s="31"/>
    </row>
    <row r="5" spans="1:6" ht="18.5" thickBot="1" x14ac:dyDescent="0.4">
      <c r="A5" s="31"/>
      <c r="C5" s="1362" t="s">
        <v>109</v>
      </c>
      <c r="D5" s="1362"/>
      <c r="E5" s="31"/>
      <c r="F5" s="31"/>
    </row>
    <row r="6" spans="1:6" s="87" customFormat="1" ht="33.75" customHeight="1" thickTop="1" x14ac:dyDescent="0.35">
      <c r="A6" s="100" t="s">
        <v>102</v>
      </c>
      <c r="B6" s="102" t="s">
        <v>2</v>
      </c>
      <c r="C6" s="103" t="s">
        <v>94</v>
      </c>
      <c r="D6" s="102" t="s">
        <v>12</v>
      </c>
      <c r="E6" s="89"/>
      <c r="F6" s="89"/>
    </row>
    <row r="7" spans="1:6" s="19" customFormat="1" ht="24" customHeight="1" x14ac:dyDescent="0.35">
      <c r="A7" s="104">
        <v>1</v>
      </c>
      <c r="B7" s="105" t="s">
        <v>110</v>
      </c>
      <c r="C7" s="106">
        <f>SUM(C8:C26)</f>
        <v>0</v>
      </c>
      <c r="D7" s="107"/>
      <c r="E7" s="90"/>
      <c r="F7" s="90"/>
    </row>
    <row r="8" spans="1:6" s="12" customFormat="1" ht="39.9" customHeight="1" x14ac:dyDescent="0.35">
      <c r="A8" s="18">
        <v>1</v>
      </c>
      <c r="B8" s="93" t="s">
        <v>720</v>
      </c>
      <c r="C8" s="108"/>
      <c r="D8" s="109" t="s">
        <v>719</v>
      </c>
    </row>
    <row r="9" spans="1:6" s="12" customFormat="1" ht="54.75" customHeight="1" x14ac:dyDescent="0.35">
      <c r="A9" s="118" t="s">
        <v>586</v>
      </c>
      <c r="B9" s="93" t="s">
        <v>721</v>
      </c>
      <c r="C9" s="108"/>
      <c r="D9" s="109" t="s">
        <v>719</v>
      </c>
    </row>
    <row r="10" spans="1:6" s="12" customFormat="1" ht="54.75" customHeight="1" x14ac:dyDescent="0.35">
      <c r="A10" s="118" t="s">
        <v>586</v>
      </c>
      <c r="B10" s="93" t="s">
        <v>718</v>
      </c>
      <c r="C10" s="108"/>
      <c r="D10" s="109" t="s">
        <v>719</v>
      </c>
    </row>
    <row r="11" spans="1:6" s="12" customFormat="1" ht="39.9" customHeight="1" x14ac:dyDescent="0.35">
      <c r="A11" s="118" t="s">
        <v>586</v>
      </c>
      <c r="B11" s="123" t="s">
        <v>722</v>
      </c>
      <c r="C11" s="108"/>
      <c r="D11" s="109" t="s">
        <v>719</v>
      </c>
    </row>
    <row r="12" spans="1:6" s="12" customFormat="1" ht="39.9" customHeight="1" x14ac:dyDescent="0.35">
      <c r="A12" s="118" t="s">
        <v>586</v>
      </c>
      <c r="B12" s="109" t="s">
        <v>723</v>
      </c>
      <c r="C12" s="94"/>
      <c r="D12" s="109" t="s">
        <v>719</v>
      </c>
    </row>
    <row r="13" spans="1:6" s="12" customFormat="1" ht="20.149999999999999" customHeight="1" x14ac:dyDescent="0.35">
      <c r="A13" s="18">
        <v>2</v>
      </c>
      <c r="B13" s="123" t="s">
        <v>226</v>
      </c>
      <c r="C13" s="108"/>
      <c r="D13" s="109" t="s">
        <v>719</v>
      </c>
    </row>
    <row r="14" spans="1:6" s="12" customFormat="1" ht="20.149999999999999" customHeight="1" x14ac:dyDescent="0.35">
      <c r="A14" s="18">
        <v>3</v>
      </c>
      <c r="B14" s="123" t="s">
        <v>227</v>
      </c>
      <c r="C14" s="108"/>
      <c r="D14" s="34" t="s">
        <v>240</v>
      </c>
    </row>
    <row r="15" spans="1:6" s="12" customFormat="1" ht="20.149999999999999" customHeight="1" x14ac:dyDescent="0.35">
      <c r="A15" s="18">
        <v>4</v>
      </c>
      <c r="B15" s="34" t="s">
        <v>224</v>
      </c>
      <c r="C15" s="94"/>
      <c r="D15" s="34" t="s">
        <v>228</v>
      </c>
    </row>
    <row r="16" spans="1:6" s="12" customFormat="1" ht="20.149999999999999" customHeight="1" x14ac:dyDescent="0.35">
      <c r="A16" s="18">
        <v>5</v>
      </c>
      <c r="B16" s="109" t="s">
        <v>242</v>
      </c>
      <c r="C16" s="94"/>
      <c r="D16" s="34" t="s">
        <v>234</v>
      </c>
    </row>
    <row r="17" spans="1:4" s="12" customFormat="1" ht="39.9" customHeight="1" x14ac:dyDescent="0.35">
      <c r="A17" s="18"/>
      <c r="B17" s="109" t="s">
        <v>232</v>
      </c>
      <c r="C17" s="94"/>
      <c r="D17" s="34" t="s">
        <v>234</v>
      </c>
    </row>
    <row r="18" spans="1:4" s="12" customFormat="1" ht="57.75" customHeight="1" x14ac:dyDescent="0.35">
      <c r="A18" s="18"/>
      <c r="B18" s="109" t="s">
        <v>241</v>
      </c>
      <c r="C18" s="94"/>
      <c r="D18" s="34" t="s">
        <v>234</v>
      </c>
    </row>
    <row r="19" spans="1:4" s="12" customFormat="1" ht="39.9" customHeight="1" x14ac:dyDescent="0.35">
      <c r="A19" s="18"/>
      <c r="B19" s="109" t="s">
        <v>235</v>
      </c>
      <c r="C19" s="94"/>
      <c r="D19" s="34" t="s">
        <v>234</v>
      </c>
    </row>
    <row r="20" spans="1:4" s="12" customFormat="1" ht="39.9" customHeight="1" x14ac:dyDescent="0.35">
      <c r="A20" s="18"/>
      <c r="B20" s="109" t="s">
        <v>233</v>
      </c>
      <c r="C20" s="94"/>
      <c r="D20" s="34" t="s">
        <v>234</v>
      </c>
    </row>
    <row r="21" spans="1:4" s="12" customFormat="1" ht="20.149999999999999" customHeight="1" x14ac:dyDescent="0.35">
      <c r="A21" s="18">
        <v>6</v>
      </c>
      <c r="B21" s="34" t="s">
        <v>225</v>
      </c>
      <c r="C21" s="94"/>
      <c r="D21" s="34"/>
    </row>
    <row r="22" spans="1:4" s="12" customFormat="1" ht="20.149999999999999" customHeight="1" x14ac:dyDescent="0.35">
      <c r="A22" s="18">
        <v>7</v>
      </c>
      <c r="B22" s="34" t="s">
        <v>236</v>
      </c>
      <c r="C22" s="94"/>
      <c r="D22" s="34" t="s">
        <v>237</v>
      </c>
    </row>
    <row r="23" spans="1:4" s="12" customFormat="1" ht="67.5" customHeight="1" x14ac:dyDescent="0.35">
      <c r="A23" s="18">
        <v>8</v>
      </c>
      <c r="B23" s="109" t="s">
        <v>724</v>
      </c>
      <c r="C23" s="94"/>
      <c r="D23" s="34" t="s">
        <v>239</v>
      </c>
    </row>
    <row r="24" spans="1:4" s="12" customFormat="1" ht="39.9" customHeight="1" x14ac:dyDescent="0.35">
      <c r="A24" s="18">
        <v>9</v>
      </c>
      <c r="B24" s="109" t="s">
        <v>246</v>
      </c>
      <c r="C24" s="94"/>
      <c r="D24" s="109"/>
    </row>
    <row r="25" spans="1:4" s="12" customFormat="1" ht="24" customHeight="1" x14ac:dyDescent="0.35">
      <c r="A25" s="18">
        <v>10</v>
      </c>
      <c r="B25" s="34" t="s">
        <v>238</v>
      </c>
      <c r="C25" s="94"/>
      <c r="D25" s="34" t="s">
        <v>237</v>
      </c>
    </row>
    <row r="26" spans="1:4" s="12" customFormat="1" ht="24" customHeight="1" x14ac:dyDescent="0.35">
      <c r="A26" s="18">
        <v>11</v>
      </c>
      <c r="B26" s="34" t="s">
        <v>223</v>
      </c>
      <c r="C26" s="94"/>
      <c r="D26" s="34"/>
    </row>
    <row r="27" spans="1:4" s="12" customFormat="1" ht="24" customHeight="1" x14ac:dyDescent="0.35">
      <c r="A27" s="110">
        <v>2</v>
      </c>
      <c r="B27" s="91" t="s">
        <v>111</v>
      </c>
      <c r="C27" s="92"/>
      <c r="D27" s="111"/>
    </row>
    <row r="28" spans="1:4" s="12" customFormat="1" ht="20.149999999999999" customHeight="1" x14ac:dyDescent="0.35">
      <c r="A28" s="18"/>
      <c r="B28" s="109" t="s">
        <v>218</v>
      </c>
      <c r="C28" s="94"/>
      <c r="D28" s="109" t="s">
        <v>267</v>
      </c>
    </row>
    <row r="29" spans="1:4" s="12" customFormat="1" ht="20.149999999999999" customHeight="1" x14ac:dyDescent="0.35">
      <c r="A29" s="18"/>
      <c r="B29" s="109" t="s">
        <v>266</v>
      </c>
      <c r="C29" s="112"/>
      <c r="D29" s="34" t="str">
        <f>+'Danh mục mẫu biểu'!A16</f>
        <v>Biểu 4</v>
      </c>
    </row>
    <row r="30" spans="1:4" s="12" customFormat="1" ht="46.5" customHeight="1" x14ac:dyDescent="0.35">
      <c r="A30" s="18"/>
      <c r="B30" s="109" t="s">
        <v>725</v>
      </c>
      <c r="C30" s="94"/>
      <c r="D30" s="34" t="s">
        <v>105</v>
      </c>
    </row>
    <row r="31" spans="1:4" s="12" customFormat="1" ht="20.149999999999999" customHeight="1" x14ac:dyDescent="0.35">
      <c r="A31" s="18"/>
      <c r="B31" s="109" t="s">
        <v>205</v>
      </c>
      <c r="C31" s="112"/>
      <c r="D31" s="34" t="str">
        <f>+'Danh mục mẫu biểu'!A18</f>
        <v>Biểu 6</v>
      </c>
    </row>
    <row r="32" spans="1:4" s="12" customFormat="1" ht="60" customHeight="1" x14ac:dyDescent="0.35">
      <c r="A32" s="18"/>
      <c r="B32" s="109" t="s">
        <v>341</v>
      </c>
      <c r="C32" s="94"/>
      <c r="D32" s="109" t="s">
        <v>751</v>
      </c>
    </row>
    <row r="33" spans="1:5" s="12" customFormat="1" ht="25.5" customHeight="1" x14ac:dyDescent="0.35">
      <c r="A33" s="18"/>
      <c r="B33" s="109" t="s">
        <v>219</v>
      </c>
      <c r="C33" s="94"/>
      <c r="D33" s="109" t="s">
        <v>117</v>
      </c>
    </row>
    <row r="34" spans="1:5" s="12" customFormat="1" ht="20.149999999999999" customHeight="1" x14ac:dyDescent="0.35">
      <c r="A34" s="18"/>
      <c r="B34" s="109" t="s">
        <v>95</v>
      </c>
      <c r="C34" s="94"/>
      <c r="D34" s="34" t="str">
        <f>+'Danh mục mẫu biểu'!A23</f>
        <v>Biểu 11a</v>
      </c>
    </row>
    <row r="35" spans="1:5" s="12" customFormat="1" ht="42" customHeight="1" x14ac:dyDescent="0.35">
      <c r="A35" s="18"/>
      <c r="B35" s="109" t="s">
        <v>244</v>
      </c>
      <c r="C35" s="94"/>
      <c r="D35" s="109" t="s">
        <v>243</v>
      </c>
    </row>
    <row r="36" spans="1:5" s="12" customFormat="1" ht="20.149999999999999" customHeight="1" x14ac:dyDescent="0.35">
      <c r="A36" s="18"/>
      <c r="B36" s="109" t="s">
        <v>342</v>
      </c>
      <c r="C36" s="94"/>
      <c r="D36" s="34" t="s">
        <v>343</v>
      </c>
    </row>
    <row r="37" spans="1:5" s="12" customFormat="1" ht="15.5" x14ac:dyDescent="0.35">
      <c r="A37" s="113"/>
      <c r="B37" s="109" t="s">
        <v>344</v>
      </c>
      <c r="C37" s="94"/>
      <c r="D37" s="34" t="s">
        <v>343</v>
      </c>
    </row>
    <row r="38" spans="1:5" s="12" customFormat="1" ht="35.25" customHeight="1" x14ac:dyDescent="0.35">
      <c r="A38" s="18"/>
      <c r="B38" s="109" t="s">
        <v>345</v>
      </c>
      <c r="C38" s="94"/>
      <c r="D38" s="109" t="s">
        <v>346</v>
      </c>
    </row>
    <row r="39" spans="1:5" s="12" customFormat="1" ht="24" customHeight="1" x14ac:dyDescent="0.35">
      <c r="A39" s="113"/>
      <c r="B39" s="109" t="s">
        <v>220</v>
      </c>
      <c r="C39" s="94"/>
      <c r="D39" s="34"/>
    </row>
    <row r="40" spans="1:5" s="12" customFormat="1" ht="24" customHeight="1" x14ac:dyDescent="0.35">
      <c r="A40" s="113"/>
      <c r="B40" s="109" t="s">
        <v>221</v>
      </c>
      <c r="C40" s="94"/>
      <c r="D40" s="34" t="s">
        <v>268</v>
      </c>
    </row>
    <row r="41" spans="1:5" s="12" customFormat="1" ht="24" customHeight="1" x14ac:dyDescent="0.35">
      <c r="A41" s="113"/>
      <c r="B41" s="109" t="s">
        <v>222</v>
      </c>
      <c r="C41" s="94"/>
      <c r="D41" s="34"/>
    </row>
    <row r="42" spans="1:5" s="12" customFormat="1" ht="20.149999999999999" customHeight="1" x14ac:dyDescent="0.35">
      <c r="A42" s="114"/>
      <c r="B42" s="109" t="s">
        <v>119</v>
      </c>
      <c r="C42" s="108"/>
      <c r="D42" s="109" t="s">
        <v>269</v>
      </c>
      <c r="E42" s="27"/>
    </row>
    <row r="43" spans="1:5" s="12" customFormat="1" ht="20.149999999999999" customHeight="1" x14ac:dyDescent="0.35">
      <c r="A43" s="114"/>
      <c r="B43" s="109" t="s">
        <v>270</v>
      </c>
      <c r="C43" s="108"/>
      <c r="D43" s="109"/>
      <c r="E43" s="27"/>
    </row>
    <row r="44" spans="1:5" s="12" customFormat="1" ht="21.9" customHeight="1" x14ac:dyDescent="0.35">
      <c r="A44" s="118"/>
      <c r="B44" s="109" t="s">
        <v>230</v>
      </c>
      <c r="C44" s="94"/>
      <c r="D44" s="109" t="str">
        <f>+'Danh mục mẫu biểu'!A19</f>
        <v>Biểu 7</v>
      </c>
    </row>
    <row r="45" spans="1:5" s="12" customFormat="1" ht="20.149999999999999" customHeight="1" x14ac:dyDescent="0.35">
      <c r="A45" s="114"/>
      <c r="B45" s="109" t="s">
        <v>229</v>
      </c>
      <c r="C45" s="108"/>
      <c r="D45" s="109" t="str">
        <f>+'Danh mục mẫu biểu'!A20</f>
        <v>Biểu 8</v>
      </c>
      <c r="E45" s="27"/>
    </row>
    <row r="46" spans="1:5" s="12" customFormat="1" ht="26.25" customHeight="1" x14ac:dyDescent="0.35">
      <c r="A46" s="115"/>
      <c r="B46" s="109" t="s">
        <v>231</v>
      </c>
      <c r="C46" s="108"/>
      <c r="D46" s="109" t="s">
        <v>245</v>
      </c>
      <c r="E46" s="27"/>
    </row>
    <row r="47" spans="1:5" s="12" customFormat="1" ht="45.75" customHeight="1" x14ac:dyDescent="0.35">
      <c r="A47" s="116">
        <v>3</v>
      </c>
      <c r="B47" s="117" t="s">
        <v>736</v>
      </c>
      <c r="C47" s="92">
        <f>+C48+C49</f>
        <v>0</v>
      </c>
      <c r="D47" s="111"/>
    </row>
    <row r="48" spans="1:5" s="19" customFormat="1" ht="39.9" customHeight="1" x14ac:dyDescent="0.35">
      <c r="A48" s="185" t="s">
        <v>166</v>
      </c>
      <c r="B48" s="186" t="s">
        <v>726</v>
      </c>
      <c r="C48" s="187"/>
      <c r="D48" s="109" t="s">
        <v>719</v>
      </c>
    </row>
    <row r="49" spans="1:7" s="19" customFormat="1" ht="24.75" customHeight="1" x14ac:dyDescent="0.35">
      <c r="A49" s="185" t="s">
        <v>167</v>
      </c>
      <c r="B49" s="186" t="s">
        <v>731</v>
      </c>
      <c r="C49" s="187">
        <f>SUM(C50:C52)</f>
        <v>0</v>
      </c>
      <c r="D49" s="188"/>
    </row>
    <row r="50" spans="1:7" s="12" customFormat="1" ht="39.9" customHeight="1" x14ac:dyDescent="0.35">
      <c r="A50" s="18"/>
      <c r="B50" s="109" t="s">
        <v>727</v>
      </c>
      <c r="C50" s="112"/>
      <c r="D50" s="34" t="s">
        <v>729</v>
      </c>
    </row>
    <row r="51" spans="1:7" s="12" customFormat="1" ht="39.9" customHeight="1" x14ac:dyDescent="0.35">
      <c r="A51" s="18"/>
      <c r="B51" s="109" t="s">
        <v>728</v>
      </c>
      <c r="C51" s="112"/>
      <c r="D51" s="34" t="s">
        <v>730</v>
      </c>
    </row>
    <row r="52" spans="1:7" s="12" customFormat="1" ht="39.9" customHeight="1" x14ac:dyDescent="0.35">
      <c r="A52" s="18"/>
      <c r="B52" s="37" t="s">
        <v>732</v>
      </c>
      <c r="C52" s="109"/>
      <c r="D52" s="34" t="s">
        <v>733</v>
      </c>
    </row>
    <row r="53" spans="1:7" s="12" customFormat="1" ht="24" customHeight="1" x14ac:dyDescent="0.35">
      <c r="A53" s="116">
        <v>4</v>
      </c>
      <c r="B53" s="117" t="s">
        <v>120</v>
      </c>
      <c r="C53" s="92">
        <f>SUM(C54:C54)</f>
        <v>0</v>
      </c>
      <c r="D53" s="111"/>
    </row>
    <row r="54" spans="1:7" s="12" customFormat="1" ht="24" customHeight="1" x14ac:dyDescent="0.35">
      <c r="A54" s="118"/>
      <c r="B54" s="34" t="s">
        <v>121</v>
      </c>
      <c r="C54" s="94"/>
      <c r="D54" s="34"/>
    </row>
    <row r="55" spans="1:7" s="12" customFormat="1" ht="24" customHeight="1" x14ac:dyDescent="0.35">
      <c r="A55" s="119">
        <v>5</v>
      </c>
      <c r="B55" s="120" t="s">
        <v>734</v>
      </c>
      <c r="C55" s="121"/>
      <c r="D55" s="122"/>
    </row>
    <row r="56" spans="1:7" s="12" customFormat="1" ht="24.75" customHeight="1" x14ac:dyDescent="0.35">
      <c r="A56" s="119">
        <v>6</v>
      </c>
      <c r="B56" s="120" t="s">
        <v>347</v>
      </c>
      <c r="C56" s="121"/>
      <c r="D56" s="122"/>
    </row>
    <row r="57" spans="1:7" s="12" customFormat="1" ht="39" customHeight="1" x14ac:dyDescent="0.35">
      <c r="A57" s="18" t="s">
        <v>112</v>
      </c>
      <c r="B57" s="34" t="s">
        <v>348</v>
      </c>
      <c r="C57" s="94"/>
      <c r="D57" s="109" t="s">
        <v>340</v>
      </c>
    </row>
    <row r="58" spans="1:7" s="12" customFormat="1" ht="39" customHeight="1" x14ac:dyDescent="0.35">
      <c r="A58" s="18" t="s">
        <v>113</v>
      </c>
      <c r="B58" s="34" t="s">
        <v>350</v>
      </c>
      <c r="C58" s="94"/>
      <c r="D58" s="109" t="s">
        <v>349</v>
      </c>
    </row>
    <row r="59" spans="1:7" ht="28.5" customHeight="1" x14ac:dyDescent="0.35">
      <c r="A59" s="101"/>
      <c r="B59" s="33" t="s">
        <v>187</v>
      </c>
      <c r="C59" s="98">
        <f>+C7+C27+C47+C53+C55</f>
        <v>0</v>
      </c>
      <c r="D59" s="99"/>
    </row>
    <row r="60" spans="1:7" s="12" customFormat="1" ht="15.5" x14ac:dyDescent="0.35">
      <c r="B60" s="36"/>
      <c r="C60" s="89"/>
      <c r="D60" s="129"/>
      <c r="E60" s="90"/>
    </row>
    <row r="61" spans="1:7" s="12" customFormat="1" ht="15.5" x14ac:dyDescent="0.35">
      <c r="B61" s="37"/>
      <c r="C61" s="1149" t="s">
        <v>435</v>
      </c>
      <c r="D61" s="1149"/>
      <c r="E61" s="780"/>
      <c r="F61" s="780"/>
      <c r="G61" s="780"/>
    </row>
    <row r="62" spans="1:7" s="12" customFormat="1" ht="15.5" x14ac:dyDescent="0.35">
      <c r="B62" s="890" t="s">
        <v>23</v>
      </c>
      <c r="C62" s="1143" t="s">
        <v>953</v>
      </c>
      <c r="D62" s="1143"/>
      <c r="E62" s="902"/>
      <c r="F62" s="902"/>
      <c r="G62" s="902"/>
    </row>
    <row r="63" spans="1:7" s="12" customFormat="1" ht="15.5" x14ac:dyDescent="0.35">
      <c r="B63" s="901" t="s">
        <v>954</v>
      </c>
      <c r="C63" s="1144" t="s">
        <v>954</v>
      </c>
      <c r="D63" s="1144"/>
      <c r="E63" s="903"/>
      <c r="F63" s="903"/>
      <c r="G63" s="903"/>
    </row>
    <row r="64" spans="1:7" s="12" customFormat="1" ht="15.5" x14ac:dyDescent="0.35">
      <c r="B64" s="522"/>
      <c r="C64" s="519"/>
      <c r="D64" s="519"/>
      <c r="E64" s="519"/>
      <c r="F64" s="520"/>
      <c r="G64" s="519"/>
    </row>
    <row r="65" spans="2:4" s="12" customFormat="1" ht="63" customHeight="1" x14ac:dyDescent="0.35">
      <c r="B65" s="1359"/>
      <c r="C65" s="1359"/>
      <c r="D65" s="1359"/>
    </row>
  </sheetData>
  <mergeCells count="10">
    <mergeCell ref="B65:D65"/>
    <mergeCell ref="A1:B1"/>
    <mergeCell ref="C1:D1"/>
    <mergeCell ref="A2:B2"/>
    <mergeCell ref="A3:D3"/>
    <mergeCell ref="C5:D5"/>
    <mergeCell ref="C63:D63"/>
    <mergeCell ref="A4:D4"/>
    <mergeCell ref="C61:D61"/>
    <mergeCell ref="C62:D62"/>
  </mergeCells>
  <pageMargins left="0.68" right="0.17" top="0.41" bottom="0.17" header="0.3" footer="0.3"/>
  <pageSetup paperSize="9" scale="96" fitToHeight="0" orientation="portrait" r:id="rId1"/>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U77"/>
  <sheetViews>
    <sheetView zoomScale="96" zoomScaleNormal="96" workbookViewId="0">
      <selection activeCell="H14" sqref="H14"/>
    </sheetView>
  </sheetViews>
  <sheetFormatPr defaultRowHeight="14.5" x14ac:dyDescent="0.35"/>
  <cols>
    <col min="2" max="2" width="42.54296875" customWidth="1"/>
    <col min="3" max="3" width="31.54296875" hidden="1" customWidth="1"/>
    <col min="4" max="4" width="31.54296875" customWidth="1"/>
    <col min="5" max="5" width="24.90625" hidden="1" customWidth="1"/>
    <col min="6" max="6" width="24.90625" customWidth="1"/>
    <col min="7" max="7" width="24.90625" hidden="1" customWidth="1"/>
    <col min="8" max="8" width="24.90625" customWidth="1"/>
    <col min="9" max="9" width="19.453125" hidden="1" customWidth="1"/>
    <col min="10" max="10" width="19.453125" customWidth="1"/>
    <col min="11" max="11" width="23.08984375" hidden="1" customWidth="1"/>
    <col min="12" max="12" width="23.08984375" customWidth="1"/>
    <col min="13" max="13" width="16" hidden="1" customWidth="1"/>
    <col min="14" max="14" width="16" customWidth="1"/>
    <col min="15" max="15" width="18.54296875" hidden="1" customWidth="1"/>
    <col min="16" max="16" width="18.54296875" customWidth="1"/>
    <col min="17" max="17" width="22.453125" hidden="1" customWidth="1"/>
    <col min="18" max="18" width="22.453125" customWidth="1"/>
    <col min="19" max="20" width="29" customWidth="1"/>
    <col min="21" max="21" width="18.453125" customWidth="1"/>
  </cols>
  <sheetData>
    <row r="1" spans="1:21" ht="17" thickBot="1" x14ac:dyDescent="0.4">
      <c r="A1" s="1363" t="s">
        <v>80</v>
      </c>
      <c r="B1" s="1364"/>
    </row>
    <row r="2" spans="1:21" ht="17" thickBot="1" x14ac:dyDescent="0.4">
      <c r="A2" s="1365" t="s">
        <v>0</v>
      </c>
      <c r="B2" s="1366"/>
    </row>
    <row r="3" spans="1:21" ht="15" thickBot="1" x14ac:dyDescent="0.4"/>
    <row r="4" spans="1:21" ht="23" thickBot="1" x14ac:dyDescent="0.4">
      <c r="A4" s="1367" t="s">
        <v>640</v>
      </c>
      <c r="B4" s="1368"/>
      <c r="C4" s="1368"/>
      <c r="D4" s="1368"/>
      <c r="E4" s="1368"/>
      <c r="F4" s="1368"/>
      <c r="G4" s="1368"/>
      <c r="H4" s="1368"/>
      <c r="I4" s="1368"/>
      <c r="J4" s="1368"/>
      <c r="K4" s="1368"/>
      <c r="L4" s="1368"/>
      <c r="M4" s="1368"/>
      <c r="N4" s="1368"/>
      <c r="O4" s="1368"/>
      <c r="P4" s="1368"/>
      <c r="Q4" s="1368"/>
      <c r="R4" s="1368"/>
      <c r="S4" s="1368"/>
      <c r="T4" s="1368"/>
      <c r="U4" s="1369"/>
    </row>
    <row r="5" spans="1:21" ht="27.75" customHeight="1" thickBot="1" x14ac:dyDescent="0.4">
      <c r="A5" s="1370" t="s">
        <v>641</v>
      </c>
      <c r="B5" s="1371"/>
      <c r="C5" s="1371"/>
      <c r="D5" s="1371"/>
      <c r="E5" s="1371"/>
      <c r="F5" s="1371"/>
      <c r="G5" s="1371"/>
      <c r="H5" s="1371"/>
      <c r="I5" s="1371"/>
      <c r="J5" s="1371"/>
      <c r="K5" s="1371"/>
      <c r="L5" s="1371"/>
      <c r="M5" s="1371"/>
      <c r="N5" s="1371"/>
      <c r="O5" s="1371"/>
      <c r="P5" s="1371"/>
      <c r="Q5" s="1371"/>
      <c r="R5" s="1371"/>
      <c r="S5" s="1371"/>
      <c r="T5" s="1371"/>
      <c r="U5" s="1372"/>
    </row>
    <row r="7" spans="1:21" x14ac:dyDescent="0.35">
      <c r="D7" s="337" t="s">
        <v>754</v>
      </c>
      <c r="F7" s="337" t="s">
        <v>754</v>
      </c>
      <c r="H7" s="337" t="s">
        <v>754</v>
      </c>
      <c r="J7" s="337" t="s">
        <v>754</v>
      </c>
      <c r="K7" t="s">
        <v>755</v>
      </c>
      <c r="L7" s="337" t="s">
        <v>754</v>
      </c>
      <c r="M7" t="s">
        <v>755</v>
      </c>
      <c r="N7" s="337" t="s">
        <v>754</v>
      </c>
      <c r="O7" t="s">
        <v>756</v>
      </c>
      <c r="P7" s="337" t="s">
        <v>754</v>
      </c>
      <c r="Q7" t="s">
        <v>756</v>
      </c>
      <c r="R7" s="337" t="s">
        <v>754</v>
      </c>
      <c r="S7" s="337" t="s">
        <v>754</v>
      </c>
      <c r="T7" s="337" t="s">
        <v>754</v>
      </c>
    </row>
    <row r="8" spans="1:21" ht="82.5" x14ac:dyDescent="0.35">
      <c r="A8" s="563" t="s">
        <v>1</v>
      </c>
      <c r="B8" s="563" t="s">
        <v>106</v>
      </c>
      <c r="C8" s="563" t="s">
        <v>642</v>
      </c>
      <c r="D8" s="563" t="s">
        <v>642</v>
      </c>
      <c r="E8" s="563" t="s">
        <v>643</v>
      </c>
      <c r="F8" s="563" t="s">
        <v>643</v>
      </c>
      <c r="G8" s="563" t="s">
        <v>718</v>
      </c>
      <c r="H8" s="563" t="s">
        <v>718</v>
      </c>
      <c r="I8" s="563" t="s">
        <v>644</v>
      </c>
      <c r="J8" s="563" t="s">
        <v>644</v>
      </c>
      <c r="K8" s="563" t="s">
        <v>210</v>
      </c>
      <c r="L8" s="563" t="s">
        <v>210</v>
      </c>
      <c r="M8" s="563" t="s">
        <v>645</v>
      </c>
      <c r="N8" s="563" t="s">
        <v>645</v>
      </c>
      <c r="O8" s="563" t="s">
        <v>646</v>
      </c>
      <c r="P8" s="563" t="s">
        <v>646</v>
      </c>
      <c r="Q8" s="563" t="s">
        <v>713</v>
      </c>
      <c r="R8" s="563" t="s">
        <v>713</v>
      </c>
      <c r="S8" s="563" t="s">
        <v>714</v>
      </c>
      <c r="T8" s="563" t="s">
        <v>715</v>
      </c>
      <c r="U8" s="563" t="s">
        <v>12</v>
      </c>
    </row>
    <row r="9" spans="1:21" ht="33" x14ac:dyDescent="0.35">
      <c r="A9" s="564"/>
      <c r="B9" s="564"/>
      <c r="C9" s="565" t="s">
        <v>647</v>
      </c>
      <c r="D9" s="565" t="s">
        <v>753</v>
      </c>
      <c r="E9" s="565" t="s">
        <v>753</v>
      </c>
      <c r="F9" s="565" t="s">
        <v>753</v>
      </c>
      <c r="G9" s="565"/>
      <c r="H9" s="565"/>
      <c r="I9" s="564"/>
      <c r="J9" s="564"/>
      <c r="K9" s="564"/>
      <c r="L9" s="564"/>
      <c r="M9" s="564"/>
      <c r="N9" s="564"/>
      <c r="O9" s="564"/>
      <c r="P9" s="564"/>
      <c r="Q9" s="564"/>
      <c r="R9" s="564"/>
      <c r="S9" s="564"/>
      <c r="T9" s="564"/>
      <c r="U9" s="564"/>
    </row>
    <row r="10" spans="1:21" s="574" customFormat="1" ht="15.5" x14ac:dyDescent="0.35">
      <c r="A10" s="573" t="s">
        <v>39</v>
      </c>
      <c r="B10" s="573" t="s">
        <v>40</v>
      </c>
      <c r="C10" s="573" t="s">
        <v>41</v>
      </c>
      <c r="D10" s="573" t="s">
        <v>41</v>
      </c>
      <c r="E10" s="573" t="s">
        <v>42</v>
      </c>
      <c r="F10" s="573" t="s">
        <v>42</v>
      </c>
      <c r="G10" s="573" t="s">
        <v>43</v>
      </c>
      <c r="H10" s="573" t="s">
        <v>43</v>
      </c>
      <c r="I10" s="573" t="s">
        <v>66</v>
      </c>
      <c r="J10" s="573" t="s">
        <v>66</v>
      </c>
      <c r="K10" s="573" t="s">
        <v>44</v>
      </c>
      <c r="L10" s="573" t="s">
        <v>44</v>
      </c>
      <c r="M10" s="573" t="s">
        <v>67</v>
      </c>
      <c r="N10" s="573" t="s">
        <v>67</v>
      </c>
      <c r="O10" s="573" t="s">
        <v>79</v>
      </c>
      <c r="P10" s="573" t="s">
        <v>79</v>
      </c>
      <c r="Q10" s="573" t="s">
        <v>45</v>
      </c>
      <c r="R10" s="573" t="s">
        <v>45</v>
      </c>
      <c r="S10" s="573" t="s">
        <v>46</v>
      </c>
      <c r="T10" s="573" t="s">
        <v>752</v>
      </c>
      <c r="U10" s="573"/>
    </row>
    <row r="11" spans="1:21" ht="28.5" customHeight="1" x14ac:dyDescent="0.35">
      <c r="A11" s="564"/>
      <c r="B11" s="566" t="s">
        <v>497</v>
      </c>
      <c r="C11" s="613">
        <f>SUM(C12:C76)</f>
        <v>118559634814</v>
      </c>
      <c r="D11" s="567">
        <f>SUM(D12:D76)</f>
        <v>118559634.81399997</v>
      </c>
      <c r="E11" s="567">
        <f t="shared" ref="E11:T11" si="0">SUM(E12:E76)</f>
        <v>29715408884</v>
      </c>
      <c r="F11" s="567">
        <f t="shared" si="0"/>
        <v>29715408.883999996</v>
      </c>
      <c r="G11" s="613">
        <f>SUM(G12:G76)</f>
        <v>17672970000</v>
      </c>
      <c r="H11" s="613">
        <f>SUM(H12:H76)</f>
        <v>17672970</v>
      </c>
      <c r="I11" s="567">
        <f t="shared" si="0"/>
        <v>10090722932</v>
      </c>
      <c r="J11" s="567">
        <f t="shared" ref="J11" si="1">SUM(J12:J76)</f>
        <v>10090722.932000002</v>
      </c>
      <c r="K11" s="567">
        <f t="shared" si="0"/>
        <v>8835997372</v>
      </c>
      <c r="L11" s="567">
        <f t="shared" ref="L11" si="2">SUM(L12:L76)</f>
        <v>8835997.3719999976</v>
      </c>
      <c r="M11" s="567">
        <f t="shared" si="0"/>
        <v>25311468973</v>
      </c>
      <c r="N11" s="567">
        <f t="shared" ref="N11" si="3">SUM(N12:N76)</f>
        <v>25311468.972999997</v>
      </c>
      <c r="O11" s="567">
        <f t="shared" si="0"/>
        <v>6076531000</v>
      </c>
      <c r="P11" s="567">
        <f t="shared" ref="P11" si="4">SUM(P12:P76)</f>
        <v>6076531</v>
      </c>
      <c r="Q11" s="567">
        <f t="shared" si="0"/>
        <v>31448822083</v>
      </c>
      <c r="R11" s="567">
        <f t="shared" ref="R11" si="5">SUM(R12:R76)</f>
        <v>31448822.083000001</v>
      </c>
      <c r="S11" s="567">
        <f t="shared" si="0"/>
        <v>0</v>
      </c>
      <c r="T11" s="567">
        <f t="shared" si="0"/>
        <v>31448822083</v>
      </c>
      <c r="U11" s="564"/>
    </row>
    <row r="12" spans="1:21" ht="16.5" x14ac:dyDescent="0.35">
      <c r="A12" s="565">
        <v>1</v>
      </c>
      <c r="B12" s="609" t="s">
        <v>648</v>
      </c>
      <c r="C12" s="564"/>
      <c r="D12" s="564"/>
      <c r="E12" s="564"/>
      <c r="F12" s="564"/>
      <c r="G12" s="564"/>
      <c r="H12" s="611"/>
      <c r="I12" s="611"/>
      <c r="J12" s="611"/>
      <c r="K12" s="564"/>
      <c r="L12" s="564"/>
      <c r="M12" s="564"/>
      <c r="N12" s="564"/>
      <c r="O12" s="569">
        <v>421562000</v>
      </c>
      <c r="P12" s="569">
        <f>+O12/1000</f>
        <v>421562</v>
      </c>
      <c r="Q12" s="569">
        <v>241902000</v>
      </c>
      <c r="R12" s="569">
        <f>+Q12/1000</f>
        <v>241902</v>
      </c>
      <c r="S12" s="569"/>
      <c r="T12" s="569">
        <f>+S12+Q12</f>
        <v>241902000</v>
      </c>
      <c r="U12" s="564"/>
    </row>
    <row r="13" spans="1:21" ht="33" x14ac:dyDescent="0.35">
      <c r="A13" s="564"/>
      <c r="B13" s="609" t="s">
        <v>649</v>
      </c>
      <c r="C13" s="569">
        <v>2149608632</v>
      </c>
      <c r="D13" s="569">
        <f>+C13/1000</f>
        <v>2149608.6320000002</v>
      </c>
      <c r="E13" s="570">
        <v>468117791</v>
      </c>
      <c r="F13" s="570">
        <f>+E13/1000</f>
        <v>468117.79100000003</v>
      </c>
      <c r="G13" s="570">
        <v>248520000</v>
      </c>
      <c r="H13" s="612">
        <f>+G13/1000</f>
        <v>248520</v>
      </c>
      <c r="I13" s="612">
        <v>150552248</v>
      </c>
      <c r="J13" s="612">
        <f>+I13/1000</f>
        <v>150552.24799999999</v>
      </c>
      <c r="K13" s="570">
        <v>22308624</v>
      </c>
      <c r="L13" s="570">
        <f>+K13/1000</f>
        <v>22308.624</v>
      </c>
      <c r="M13" s="569">
        <v>500920926</v>
      </c>
      <c r="N13" s="569">
        <f>+M13/1000</f>
        <v>500920.92599999998</v>
      </c>
      <c r="O13" s="564"/>
      <c r="P13" s="569">
        <f t="shared" ref="P13:P76" si="6">+O13/1000</f>
        <v>0</v>
      </c>
      <c r="Q13" s="564"/>
      <c r="R13" s="569">
        <f t="shared" ref="R13:R76" si="7">+Q13/1000</f>
        <v>0</v>
      </c>
      <c r="S13" s="564"/>
      <c r="T13" s="569">
        <f t="shared" ref="T13:T76" si="8">+S13+Q13</f>
        <v>0</v>
      </c>
      <c r="U13" s="564"/>
    </row>
    <row r="14" spans="1:21" ht="33" x14ac:dyDescent="0.35">
      <c r="A14" s="564"/>
      <c r="B14" s="609" t="s">
        <v>650</v>
      </c>
      <c r="C14" s="569">
        <v>2033226560</v>
      </c>
      <c r="D14" s="569">
        <f t="shared" ref="D14:D76" si="9">+C14/1000</f>
        <v>2033226.56</v>
      </c>
      <c r="E14" s="570">
        <v>472842556</v>
      </c>
      <c r="F14" s="570">
        <f t="shared" ref="F14:F76" si="10">+E14/1000</f>
        <v>472842.55599999998</v>
      </c>
      <c r="G14" s="570">
        <v>285000000</v>
      </c>
      <c r="H14" s="612">
        <f t="shared" ref="H14:H76" si="11">+G14/1000</f>
        <v>285000</v>
      </c>
      <c r="I14" s="612">
        <v>170121967</v>
      </c>
      <c r="J14" s="612">
        <f t="shared" ref="J14:J76" si="12">+I14/1000</f>
        <v>170121.967</v>
      </c>
      <c r="K14" s="571">
        <v>0</v>
      </c>
      <c r="L14" s="570">
        <f t="shared" ref="L14:L76" si="13">+K14/1000</f>
        <v>0</v>
      </c>
      <c r="M14" s="569">
        <v>208288900</v>
      </c>
      <c r="N14" s="569">
        <f t="shared" ref="N14:N76" si="14">+M14/1000</f>
        <v>208288.9</v>
      </c>
      <c r="O14" s="564"/>
      <c r="P14" s="569">
        <f t="shared" si="6"/>
        <v>0</v>
      </c>
      <c r="Q14" s="569">
        <v>43524500</v>
      </c>
      <c r="R14" s="569">
        <f t="shared" si="7"/>
        <v>43524.5</v>
      </c>
      <c r="S14" s="569"/>
      <c r="T14" s="569">
        <f t="shared" si="8"/>
        <v>43524500</v>
      </c>
      <c r="U14" s="564"/>
    </row>
    <row r="15" spans="1:21" ht="33" x14ac:dyDescent="0.35">
      <c r="A15" s="564"/>
      <c r="B15" s="609" t="s">
        <v>651</v>
      </c>
      <c r="C15" s="569">
        <v>2189682156</v>
      </c>
      <c r="D15" s="569">
        <f t="shared" si="9"/>
        <v>2189682.156</v>
      </c>
      <c r="E15" s="570">
        <v>475174434</v>
      </c>
      <c r="F15" s="570">
        <f t="shared" si="10"/>
        <v>475174.43400000001</v>
      </c>
      <c r="G15" s="570">
        <v>315300000</v>
      </c>
      <c r="H15" s="612">
        <f t="shared" si="11"/>
        <v>315300</v>
      </c>
      <c r="I15" s="612">
        <v>180229555</v>
      </c>
      <c r="J15" s="612">
        <f t="shared" si="12"/>
        <v>180229.55499999999</v>
      </c>
      <c r="K15" s="571">
        <v>0</v>
      </c>
      <c r="L15" s="570">
        <f t="shared" si="13"/>
        <v>0</v>
      </c>
      <c r="M15" s="569">
        <v>907046700</v>
      </c>
      <c r="N15" s="569">
        <f t="shared" si="14"/>
        <v>907046.7</v>
      </c>
      <c r="O15" s="564"/>
      <c r="P15" s="569">
        <f t="shared" si="6"/>
        <v>0</v>
      </c>
      <c r="Q15" s="569">
        <v>85265000</v>
      </c>
      <c r="R15" s="569">
        <f t="shared" si="7"/>
        <v>85265</v>
      </c>
      <c r="S15" s="569"/>
      <c r="T15" s="569">
        <f t="shared" si="8"/>
        <v>85265000</v>
      </c>
      <c r="U15" s="564"/>
    </row>
    <row r="16" spans="1:21" ht="33" x14ac:dyDescent="0.35">
      <c r="A16" s="564"/>
      <c r="B16" s="609" t="s">
        <v>652</v>
      </c>
      <c r="C16" s="569">
        <v>1703781848</v>
      </c>
      <c r="D16" s="569">
        <f t="shared" si="9"/>
        <v>1703781.848</v>
      </c>
      <c r="E16" s="570">
        <v>371183141</v>
      </c>
      <c r="F16" s="570">
        <f t="shared" si="10"/>
        <v>371183.141</v>
      </c>
      <c r="G16" s="570">
        <v>294000000</v>
      </c>
      <c r="H16" s="612">
        <f t="shared" si="11"/>
        <v>294000</v>
      </c>
      <c r="I16" s="612">
        <v>151498787</v>
      </c>
      <c r="J16" s="612">
        <f t="shared" si="12"/>
        <v>151498.78700000001</v>
      </c>
      <c r="K16" s="571">
        <v>0</v>
      </c>
      <c r="L16" s="570">
        <f t="shared" si="13"/>
        <v>0</v>
      </c>
      <c r="M16" s="569">
        <v>899391037</v>
      </c>
      <c r="N16" s="569">
        <f t="shared" si="14"/>
        <v>899391.03700000001</v>
      </c>
      <c r="O16" s="564"/>
      <c r="P16" s="569">
        <f t="shared" si="6"/>
        <v>0</v>
      </c>
      <c r="Q16" s="569">
        <v>88520000</v>
      </c>
      <c r="R16" s="569">
        <f t="shared" si="7"/>
        <v>88520</v>
      </c>
      <c r="S16" s="569"/>
      <c r="T16" s="569">
        <f t="shared" si="8"/>
        <v>88520000</v>
      </c>
      <c r="U16" s="564"/>
    </row>
    <row r="17" spans="1:21" ht="33" x14ac:dyDescent="0.35">
      <c r="A17" s="564"/>
      <c r="B17" s="609" t="s">
        <v>653</v>
      </c>
      <c r="C17" s="569">
        <v>394035600</v>
      </c>
      <c r="D17" s="569">
        <f t="shared" si="9"/>
        <v>394035.6</v>
      </c>
      <c r="E17" s="570">
        <v>103714355</v>
      </c>
      <c r="F17" s="570">
        <f t="shared" si="10"/>
        <v>103714.355</v>
      </c>
      <c r="G17" s="570">
        <v>88680000</v>
      </c>
      <c r="H17" s="612">
        <f t="shared" si="11"/>
        <v>88680</v>
      </c>
      <c r="I17" s="612">
        <v>44742329</v>
      </c>
      <c r="J17" s="612">
        <f t="shared" si="12"/>
        <v>44742.328999999998</v>
      </c>
      <c r="K17" s="570">
        <v>101643670</v>
      </c>
      <c r="L17" s="570">
        <f t="shared" si="13"/>
        <v>101643.67</v>
      </c>
      <c r="M17" s="564"/>
      <c r="N17" s="569">
        <f t="shared" si="14"/>
        <v>0</v>
      </c>
      <c r="O17" s="564"/>
      <c r="P17" s="569">
        <f t="shared" si="6"/>
        <v>0</v>
      </c>
      <c r="Q17" s="569">
        <v>24592500</v>
      </c>
      <c r="R17" s="569">
        <f t="shared" si="7"/>
        <v>24592.5</v>
      </c>
      <c r="S17" s="569"/>
      <c r="T17" s="569">
        <f t="shared" si="8"/>
        <v>24592500</v>
      </c>
      <c r="U17" s="564"/>
    </row>
    <row r="18" spans="1:21" ht="16.5" x14ac:dyDescent="0.35">
      <c r="A18" s="565">
        <v>2</v>
      </c>
      <c r="B18" s="609" t="s">
        <v>654</v>
      </c>
      <c r="C18" s="564"/>
      <c r="D18" s="569">
        <f t="shared" si="9"/>
        <v>0</v>
      </c>
      <c r="E18" s="572"/>
      <c r="F18" s="570">
        <f t="shared" si="10"/>
        <v>0</v>
      </c>
      <c r="G18" s="572"/>
      <c r="H18" s="612">
        <f t="shared" si="11"/>
        <v>0</v>
      </c>
      <c r="I18" s="615">
        <v>0</v>
      </c>
      <c r="J18" s="612">
        <f t="shared" si="12"/>
        <v>0</v>
      </c>
      <c r="K18" s="572"/>
      <c r="L18" s="570">
        <f t="shared" si="13"/>
        <v>0</v>
      </c>
      <c r="M18" s="564"/>
      <c r="N18" s="569">
        <f t="shared" si="14"/>
        <v>0</v>
      </c>
      <c r="O18" s="569">
        <v>735693500</v>
      </c>
      <c r="P18" s="569">
        <f t="shared" si="6"/>
        <v>735693.5</v>
      </c>
      <c r="Q18" s="569">
        <v>86597000</v>
      </c>
      <c r="R18" s="569">
        <f t="shared" si="7"/>
        <v>86597</v>
      </c>
      <c r="S18" s="569"/>
      <c r="T18" s="569">
        <f t="shared" si="8"/>
        <v>86597000</v>
      </c>
      <c r="U18" s="564"/>
    </row>
    <row r="19" spans="1:21" ht="16.5" x14ac:dyDescent="0.35">
      <c r="A19" s="564"/>
      <c r="B19" s="609" t="s">
        <v>655</v>
      </c>
      <c r="C19" s="569">
        <v>1603248880</v>
      </c>
      <c r="D19" s="569">
        <f t="shared" si="9"/>
        <v>1603248.88</v>
      </c>
      <c r="E19" s="570">
        <v>449971168</v>
      </c>
      <c r="F19" s="570">
        <f t="shared" si="10"/>
        <v>449971.16800000001</v>
      </c>
      <c r="G19" s="570">
        <v>295200000</v>
      </c>
      <c r="H19" s="612">
        <f t="shared" si="11"/>
        <v>295200</v>
      </c>
      <c r="I19" s="612">
        <v>150570736</v>
      </c>
      <c r="J19" s="612">
        <f t="shared" si="12"/>
        <v>150570.736</v>
      </c>
      <c r="K19" s="571">
        <v>0</v>
      </c>
      <c r="L19" s="570">
        <f t="shared" si="13"/>
        <v>0</v>
      </c>
      <c r="M19" s="569">
        <v>758161625</v>
      </c>
      <c r="N19" s="569">
        <f t="shared" si="14"/>
        <v>758161.625</v>
      </c>
      <c r="O19" s="564"/>
      <c r="P19" s="569">
        <f t="shared" si="6"/>
        <v>0</v>
      </c>
      <c r="Q19" s="564"/>
      <c r="R19" s="569">
        <f t="shared" si="7"/>
        <v>0</v>
      </c>
      <c r="S19" s="564"/>
      <c r="T19" s="569">
        <f t="shared" si="8"/>
        <v>0</v>
      </c>
      <c r="U19" s="564"/>
    </row>
    <row r="20" spans="1:21" ht="16.5" x14ac:dyDescent="0.35">
      <c r="A20" s="564"/>
      <c r="B20" s="609" t="s">
        <v>656</v>
      </c>
      <c r="C20" s="569">
        <v>2321844788</v>
      </c>
      <c r="D20" s="569">
        <f t="shared" si="9"/>
        <v>2321844.7880000002</v>
      </c>
      <c r="E20" s="570">
        <v>535159292</v>
      </c>
      <c r="F20" s="570">
        <f t="shared" si="10"/>
        <v>535159.29200000002</v>
      </c>
      <c r="G20" s="570">
        <v>356160000</v>
      </c>
      <c r="H20" s="612">
        <f t="shared" si="11"/>
        <v>356160</v>
      </c>
      <c r="I20" s="612">
        <v>171738645</v>
      </c>
      <c r="J20" s="612">
        <f t="shared" si="12"/>
        <v>171738.64499999999</v>
      </c>
      <c r="K20" s="570">
        <v>19032045</v>
      </c>
      <c r="L20" s="570">
        <f t="shared" si="13"/>
        <v>19032.044999999998</v>
      </c>
      <c r="M20" s="569">
        <v>843241700</v>
      </c>
      <c r="N20" s="569">
        <f t="shared" si="14"/>
        <v>843241.7</v>
      </c>
      <c r="O20" s="564"/>
      <c r="P20" s="569">
        <f t="shared" si="6"/>
        <v>0</v>
      </c>
      <c r="Q20" s="564"/>
      <c r="R20" s="569">
        <f t="shared" si="7"/>
        <v>0</v>
      </c>
      <c r="S20" s="564"/>
      <c r="T20" s="569">
        <f t="shared" si="8"/>
        <v>0</v>
      </c>
      <c r="U20" s="564"/>
    </row>
    <row r="21" spans="1:21" ht="33" x14ac:dyDescent="0.35">
      <c r="A21" s="564"/>
      <c r="B21" s="609" t="s">
        <v>657</v>
      </c>
      <c r="C21" s="569">
        <v>1202663272</v>
      </c>
      <c r="D21" s="569">
        <f t="shared" si="9"/>
        <v>1202663.2720000001</v>
      </c>
      <c r="E21" s="570">
        <v>253788348</v>
      </c>
      <c r="F21" s="570">
        <f t="shared" si="10"/>
        <v>253788.348</v>
      </c>
      <c r="G21" s="570">
        <v>148440000</v>
      </c>
      <c r="H21" s="612">
        <f t="shared" si="11"/>
        <v>148440</v>
      </c>
      <c r="I21" s="612">
        <v>72311465</v>
      </c>
      <c r="J21" s="612">
        <f t="shared" si="12"/>
        <v>72311.464999999997</v>
      </c>
      <c r="K21" s="571">
        <v>0</v>
      </c>
      <c r="L21" s="570">
        <f t="shared" si="13"/>
        <v>0</v>
      </c>
      <c r="M21" s="569">
        <v>631779150</v>
      </c>
      <c r="N21" s="569">
        <f t="shared" si="14"/>
        <v>631779.15</v>
      </c>
      <c r="O21" s="564"/>
      <c r="P21" s="569">
        <f t="shared" si="6"/>
        <v>0</v>
      </c>
      <c r="Q21" s="564"/>
      <c r="R21" s="569">
        <f t="shared" si="7"/>
        <v>0</v>
      </c>
      <c r="S21" s="564"/>
      <c r="T21" s="569">
        <f t="shared" si="8"/>
        <v>0</v>
      </c>
      <c r="U21" s="564"/>
    </row>
    <row r="22" spans="1:21" ht="33" x14ac:dyDescent="0.35">
      <c r="A22" s="564"/>
      <c r="B22" s="609" t="s">
        <v>658</v>
      </c>
      <c r="C22" s="569">
        <v>1293738804</v>
      </c>
      <c r="D22" s="569">
        <f t="shared" si="9"/>
        <v>1293738.804</v>
      </c>
      <c r="E22" s="570">
        <v>322346345</v>
      </c>
      <c r="F22" s="570">
        <f t="shared" si="10"/>
        <v>322346.34499999997</v>
      </c>
      <c r="G22" s="570">
        <v>241800000</v>
      </c>
      <c r="H22" s="612">
        <f t="shared" si="11"/>
        <v>241800</v>
      </c>
      <c r="I22" s="612">
        <v>105309260</v>
      </c>
      <c r="J22" s="612">
        <f t="shared" si="12"/>
        <v>105309.26</v>
      </c>
      <c r="K22" s="571">
        <v>0</v>
      </c>
      <c r="L22" s="570">
        <f t="shared" si="13"/>
        <v>0</v>
      </c>
      <c r="M22" s="569">
        <v>498972100</v>
      </c>
      <c r="N22" s="569">
        <f t="shared" si="14"/>
        <v>498972.1</v>
      </c>
      <c r="O22" s="564"/>
      <c r="P22" s="569">
        <f t="shared" si="6"/>
        <v>0</v>
      </c>
      <c r="Q22" s="564"/>
      <c r="R22" s="569">
        <f t="shared" si="7"/>
        <v>0</v>
      </c>
      <c r="S22" s="564"/>
      <c r="T22" s="569">
        <f t="shared" si="8"/>
        <v>0</v>
      </c>
      <c r="U22" s="564"/>
    </row>
    <row r="23" spans="1:21" ht="33" x14ac:dyDescent="0.35">
      <c r="A23" s="564"/>
      <c r="B23" s="609" t="s">
        <v>659</v>
      </c>
      <c r="C23" s="569">
        <v>411576120</v>
      </c>
      <c r="D23" s="569">
        <f t="shared" si="9"/>
        <v>411576.12</v>
      </c>
      <c r="E23" s="570">
        <v>112865621</v>
      </c>
      <c r="F23" s="570">
        <f t="shared" si="10"/>
        <v>112865.621</v>
      </c>
      <c r="G23" s="570">
        <v>121860000</v>
      </c>
      <c r="H23" s="612">
        <f t="shared" si="11"/>
        <v>121860</v>
      </c>
      <c r="I23" s="612">
        <v>40656582</v>
      </c>
      <c r="J23" s="612">
        <f t="shared" si="12"/>
        <v>40656.582000000002</v>
      </c>
      <c r="K23" s="570">
        <v>130505453</v>
      </c>
      <c r="L23" s="570">
        <f t="shared" si="13"/>
        <v>130505.45299999999</v>
      </c>
      <c r="M23" s="564"/>
      <c r="N23" s="569">
        <f t="shared" si="14"/>
        <v>0</v>
      </c>
      <c r="O23" s="564"/>
      <c r="P23" s="569">
        <f t="shared" si="6"/>
        <v>0</v>
      </c>
      <c r="Q23" s="564"/>
      <c r="R23" s="569">
        <f t="shared" si="7"/>
        <v>0</v>
      </c>
      <c r="S23" s="564"/>
      <c r="T23" s="569">
        <f t="shared" si="8"/>
        <v>0</v>
      </c>
      <c r="U23" s="564"/>
    </row>
    <row r="24" spans="1:21" ht="16.5" x14ac:dyDescent="0.35">
      <c r="A24" s="565">
        <v>3</v>
      </c>
      <c r="B24" s="609" t="s">
        <v>660</v>
      </c>
      <c r="C24" s="564"/>
      <c r="D24" s="569">
        <f t="shared" si="9"/>
        <v>0</v>
      </c>
      <c r="E24" s="572"/>
      <c r="F24" s="570">
        <f t="shared" si="10"/>
        <v>0</v>
      </c>
      <c r="G24" s="572"/>
      <c r="H24" s="612">
        <f t="shared" si="11"/>
        <v>0</v>
      </c>
      <c r="I24" s="615">
        <v>0</v>
      </c>
      <c r="J24" s="612">
        <f t="shared" si="12"/>
        <v>0</v>
      </c>
      <c r="K24" s="571">
        <v>0</v>
      </c>
      <c r="L24" s="570">
        <f t="shared" si="13"/>
        <v>0</v>
      </c>
      <c r="M24" s="564"/>
      <c r="N24" s="569">
        <f t="shared" si="14"/>
        <v>0</v>
      </c>
      <c r="O24" s="569">
        <v>1256870500</v>
      </c>
      <c r="P24" s="569">
        <f t="shared" si="6"/>
        <v>1256870.5</v>
      </c>
      <c r="Q24" s="569">
        <v>359980180</v>
      </c>
      <c r="R24" s="569">
        <f t="shared" si="7"/>
        <v>359980.18</v>
      </c>
      <c r="S24" s="569"/>
      <c r="T24" s="569">
        <f t="shared" si="8"/>
        <v>359980180</v>
      </c>
      <c r="U24" s="564"/>
    </row>
    <row r="25" spans="1:21" ht="16.5" x14ac:dyDescent="0.35">
      <c r="A25" s="564"/>
      <c r="B25" s="609" t="s">
        <v>661</v>
      </c>
      <c r="C25" s="569">
        <v>1475715996</v>
      </c>
      <c r="D25" s="569">
        <f t="shared" si="9"/>
        <v>1475715.996</v>
      </c>
      <c r="E25" s="570">
        <v>319724919</v>
      </c>
      <c r="F25" s="570">
        <f t="shared" si="10"/>
        <v>319724.91899999999</v>
      </c>
      <c r="G25" s="570">
        <v>185400000</v>
      </c>
      <c r="H25" s="612">
        <f t="shared" si="11"/>
        <v>185400</v>
      </c>
      <c r="I25" s="612">
        <v>85012252</v>
      </c>
      <c r="J25" s="612">
        <f t="shared" si="12"/>
        <v>85012.251999999993</v>
      </c>
      <c r="K25" s="571">
        <v>0</v>
      </c>
      <c r="L25" s="570">
        <f t="shared" si="13"/>
        <v>0</v>
      </c>
      <c r="M25" s="569">
        <v>152489500</v>
      </c>
      <c r="N25" s="569">
        <f t="shared" si="14"/>
        <v>152489.5</v>
      </c>
      <c r="O25" s="564"/>
      <c r="P25" s="569">
        <f t="shared" si="6"/>
        <v>0</v>
      </c>
      <c r="Q25" s="564"/>
      <c r="R25" s="569">
        <f t="shared" si="7"/>
        <v>0</v>
      </c>
      <c r="S25" s="564"/>
      <c r="T25" s="569">
        <f t="shared" si="8"/>
        <v>0</v>
      </c>
      <c r="U25" s="564"/>
    </row>
    <row r="26" spans="1:21" ht="33" x14ac:dyDescent="0.35">
      <c r="A26" s="564"/>
      <c r="B26" s="609" t="s">
        <v>662</v>
      </c>
      <c r="C26" s="569">
        <v>2086475536</v>
      </c>
      <c r="D26" s="569">
        <f t="shared" si="9"/>
        <v>2086475.5360000001</v>
      </c>
      <c r="E26" s="570">
        <v>455628553</v>
      </c>
      <c r="F26" s="570">
        <f t="shared" si="10"/>
        <v>455628.55300000001</v>
      </c>
      <c r="G26" s="570">
        <v>255000000</v>
      </c>
      <c r="H26" s="612">
        <f t="shared" si="11"/>
        <v>255000</v>
      </c>
      <c r="I26" s="612">
        <v>140323566</v>
      </c>
      <c r="J26" s="612">
        <f t="shared" si="12"/>
        <v>140323.56599999999</v>
      </c>
      <c r="K26" s="571">
        <v>0</v>
      </c>
      <c r="L26" s="570">
        <f t="shared" si="13"/>
        <v>0</v>
      </c>
      <c r="M26" s="569">
        <v>635305000</v>
      </c>
      <c r="N26" s="569">
        <f t="shared" si="14"/>
        <v>635305</v>
      </c>
      <c r="O26" s="564"/>
      <c r="P26" s="569">
        <f t="shared" si="6"/>
        <v>0</v>
      </c>
      <c r="Q26" s="564"/>
      <c r="R26" s="569">
        <f t="shared" si="7"/>
        <v>0</v>
      </c>
      <c r="S26" s="564"/>
      <c r="T26" s="569">
        <f t="shared" si="8"/>
        <v>0</v>
      </c>
      <c r="U26" s="564"/>
    </row>
    <row r="27" spans="1:21" ht="33" x14ac:dyDescent="0.35">
      <c r="A27" s="564"/>
      <c r="B27" s="609" t="s">
        <v>663</v>
      </c>
      <c r="C27" s="569">
        <v>1165584384</v>
      </c>
      <c r="D27" s="569">
        <f t="shared" si="9"/>
        <v>1165584.3840000001</v>
      </c>
      <c r="E27" s="570">
        <v>256906558</v>
      </c>
      <c r="F27" s="570">
        <f t="shared" si="10"/>
        <v>256906.55799999999</v>
      </c>
      <c r="G27" s="570">
        <v>161400000</v>
      </c>
      <c r="H27" s="612">
        <f t="shared" si="11"/>
        <v>161400</v>
      </c>
      <c r="I27" s="612">
        <v>90351701</v>
      </c>
      <c r="J27" s="612">
        <f t="shared" si="12"/>
        <v>90351.701000000001</v>
      </c>
      <c r="K27" s="571">
        <v>0</v>
      </c>
      <c r="L27" s="570">
        <f t="shared" si="13"/>
        <v>0</v>
      </c>
      <c r="M27" s="569">
        <v>1366520199</v>
      </c>
      <c r="N27" s="569">
        <f t="shared" si="14"/>
        <v>1366520.199</v>
      </c>
      <c r="O27" s="564"/>
      <c r="P27" s="569">
        <f t="shared" si="6"/>
        <v>0</v>
      </c>
      <c r="Q27" s="564"/>
      <c r="R27" s="569">
        <f t="shared" si="7"/>
        <v>0</v>
      </c>
      <c r="S27" s="564"/>
      <c r="T27" s="569">
        <f t="shared" si="8"/>
        <v>0</v>
      </c>
      <c r="U27" s="564"/>
    </row>
    <row r="28" spans="1:21" ht="33" x14ac:dyDescent="0.35">
      <c r="A28" s="564"/>
      <c r="B28" s="609" t="s">
        <v>664</v>
      </c>
      <c r="C28" s="569">
        <v>1725260688</v>
      </c>
      <c r="D28" s="569">
        <f t="shared" si="9"/>
        <v>1725260.6880000001</v>
      </c>
      <c r="E28" s="570">
        <v>402086318</v>
      </c>
      <c r="F28" s="570">
        <f t="shared" si="10"/>
        <v>402086.31800000003</v>
      </c>
      <c r="G28" s="570">
        <v>241920000</v>
      </c>
      <c r="H28" s="612">
        <f t="shared" si="11"/>
        <v>241920</v>
      </c>
      <c r="I28" s="612">
        <v>124773346</v>
      </c>
      <c r="J28" s="612">
        <f t="shared" si="12"/>
        <v>124773.34600000001</v>
      </c>
      <c r="K28" s="570">
        <v>25097203</v>
      </c>
      <c r="L28" s="570">
        <f t="shared" si="13"/>
        <v>25097.203000000001</v>
      </c>
      <c r="M28" s="569">
        <v>1966741300</v>
      </c>
      <c r="N28" s="569">
        <f t="shared" si="14"/>
        <v>1966741.3</v>
      </c>
      <c r="O28" s="564"/>
      <c r="P28" s="569">
        <f t="shared" si="6"/>
        <v>0</v>
      </c>
      <c r="Q28" s="564"/>
      <c r="R28" s="569">
        <f t="shared" si="7"/>
        <v>0</v>
      </c>
      <c r="S28" s="564"/>
      <c r="T28" s="569">
        <f t="shared" si="8"/>
        <v>0</v>
      </c>
      <c r="U28" s="564"/>
    </row>
    <row r="29" spans="1:21" ht="16.5" x14ac:dyDescent="0.35">
      <c r="A29" s="564"/>
      <c r="B29" s="609" t="s">
        <v>665</v>
      </c>
      <c r="C29" s="569">
        <v>2305236440</v>
      </c>
      <c r="D29" s="569">
        <f t="shared" si="9"/>
        <v>2305236.44</v>
      </c>
      <c r="E29" s="570">
        <v>523350769</v>
      </c>
      <c r="F29" s="570">
        <f t="shared" si="10"/>
        <v>523350.76899999997</v>
      </c>
      <c r="G29" s="570">
        <v>274800000</v>
      </c>
      <c r="H29" s="612">
        <f t="shared" si="11"/>
        <v>274800</v>
      </c>
      <c r="I29" s="612">
        <v>140681439</v>
      </c>
      <c r="J29" s="612">
        <f t="shared" si="12"/>
        <v>140681.43900000001</v>
      </c>
      <c r="K29" s="571">
        <v>0</v>
      </c>
      <c r="L29" s="570">
        <f t="shared" si="13"/>
        <v>0</v>
      </c>
      <c r="M29" s="569">
        <v>163195200</v>
      </c>
      <c r="N29" s="569">
        <f t="shared" si="14"/>
        <v>163195.20000000001</v>
      </c>
      <c r="O29" s="564"/>
      <c r="P29" s="569">
        <f t="shared" si="6"/>
        <v>0</v>
      </c>
      <c r="Q29" s="564"/>
      <c r="R29" s="569">
        <f t="shared" si="7"/>
        <v>0</v>
      </c>
      <c r="S29" s="564"/>
      <c r="T29" s="569">
        <f t="shared" si="8"/>
        <v>0</v>
      </c>
      <c r="U29" s="564"/>
    </row>
    <row r="30" spans="1:21" ht="16.5" x14ac:dyDescent="0.35">
      <c r="A30" s="564"/>
      <c r="B30" s="609" t="s">
        <v>666</v>
      </c>
      <c r="C30" s="569">
        <v>2371765088</v>
      </c>
      <c r="D30" s="569">
        <f t="shared" si="9"/>
        <v>2371765.088</v>
      </c>
      <c r="E30" s="570">
        <v>535233858</v>
      </c>
      <c r="F30" s="570">
        <f t="shared" si="10"/>
        <v>535233.85800000001</v>
      </c>
      <c r="G30" s="570">
        <v>262200000</v>
      </c>
      <c r="H30" s="612">
        <f t="shared" si="11"/>
        <v>262200</v>
      </c>
      <c r="I30" s="612">
        <v>140077686</v>
      </c>
      <c r="J30" s="612">
        <f t="shared" si="12"/>
        <v>140077.68599999999</v>
      </c>
      <c r="K30" s="571">
        <v>0</v>
      </c>
      <c r="L30" s="570">
        <f t="shared" si="13"/>
        <v>0</v>
      </c>
      <c r="M30" s="569">
        <v>215379500</v>
      </c>
      <c r="N30" s="569">
        <f t="shared" si="14"/>
        <v>215379.5</v>
      </c>
      <c r="O30" s="564"/>
      <c r="P30" s="569">
        <f t="shared" si="6"/>
        <v>0</v>
      </c>
      <c r="Q30" s="564"/>
      <c r="R30" s="569">
        <f t="shared" si="7"/>
        <v>0</v>
      </c>
      <c r="S30" s="564"/>
      <c r="T30" s="569">
        <f t="shared" si="8"/>
        <v>0</v>
      </c>
      <c r="U30" s="564"/>
    </row>
    <row r="31" spans="1:21" ht="16.5" x14ac:dyDescent="0.35">
      <c r="A31" s="564"/>
      <c r="B31" s="609" t="s">
        <v>667</v>
      </c>
      <c r="C31" s="569">
        <v>2342584568</v>
      </c>
      <c r="D31" s="569">
        <f t="shared" si="9"/>
        <v>2342584.568</v>
      </c>
      <c r="E31" s="570">
        <v>675444820</v>
      </c>
      <c r="F31" s="570">
        <f t="shared" si="10"/>
        <v>675444.82</v>
      </c>
      <c r="G31" s="570">
        <v>307800000</v>
      </c>
      <c r="H31" s="612">
        <f t="shared" si="11"/>
        <v>307800</v>
      </c>
      <c r="I31" s="612">
        <v>176529958</v>
      </c>
      <c r="J31" s="612">
        <f t="shared" si="12"/>
        <v>176529.95800000001</v>
      </c>
      <c r="K31" s="570">
        <v>22204053</v>
      </c>
      <c r="L31" s="570">
        <f t="shared" si="13"/>
        <v>22204.053</v>
      </c>
      <c r="M31" s="569">
        <v>601370386</v>
      </c>
      <c r="N31" s="569">
        <f t="shared" si="14"/>
        <v>601370.38600000006</v>
      </c>
      <c r="O31" s="564"/>
      <c r="P31" s="569">
        <f t="shared" si="6"/>
        <v>0</v>
      </c>
      <c r="Q31" s="564"/>
      <c r="R31" s="569">
        <f t="shared" si="7"/>
        <v>0</v>
      </c>
      <c r="S31" s="564"/>
      <c r="T31" s="569">
        <f t="shared" si="8"/>
        <v>0</v>
      </c>
      <c r="U31" s="564"/>
    </row>
    <row r="32" spans="1:21" ht="16.5" x14ac:dyDescent="0.35">
      <c r="A32" s="564"/>
      <c r="B32" s="609" t="s">
        <v>668</v>
      </c>
      <c r="C32" s="569">
        <v>2355545220</v>
      </c>
      <c r="D32" s="569">
        <f t="shared" si="9"/>
        <v>2355545.2200000002</v>
      </c>
      <c r="E32" s="570">
        <v>514409642</v>
      </c>
      <c r="F32" s="570">
        <f t="shared" si="10"/>
        <v>514409.64199999999</v>
      </c>
      <c r="G32" s="570">
        <v>260400000</v>
      </c>
      <c r="H32" s="612">
        <f t="shared" si="11"/>
        <v>260400</v>
      </c>
      <c r="I32" s="612">
        <v>130527926</v>
      </c>
      <c r="J32" s="612">
        <f t="shared" si="12"/>
        <v>130527.92600000001</v>
      </c>
      <c r="K32" s="570">
        <v>25376060</v>
      </c>
      <c r="L32" s="570">
        <f t="shared" si="13"/>
        <v>25376.06</v>
      </c>
      <c r="M32" s="569">
        <v>187724200</v>
      </c>
      <c r="N32" s="569">
        <f t="shared" si="14"/>
        <v>187724.2</v>
      </c>
      <c r="O32" s="564"/>
      <c r="P32" s="569">
        <f t="shared" si="6"/>
        <v>0</v>
      </c>
      <c r="Q32" s="564"/>
      <c r="R32" s="569">
        <f t="shared" si="7"/>
        <v>0</v>
      </c>
      <c r="S32" s="564"/>
      <c r="T32" s="569">
        <f t="shared" si="8"/>
        <v>0</v>
      </c>
      <c r="U32" s="564"/>
    </row>
    <row r="33" spans="1:21" ht="16.5" x14ac:dyDescent="0.35">
      <c r="A33" s="564"/>
      <c r="B33" s="609" t="s">
        <v>669</v>
      </c>
      <c r="C33" s="569">
        <v>2444106388</v>
      </c>
      <c r="D33" s="569">
        <f t="shared" si="9"/>
        <v>2444106.3879999998</v>
      </c>
      <c r="E33" s="570">
        <v>568795528</v>
      </c>
      <c r="F33" s="570">
        <f t="shared" si="10"/>
        <v>568795.52800000005</v>
      </c>
      <c r="G33" s="570">
        <v>298200000</v>
      </c>
      <c r="H33" s="612">
        <f t="shared" si="11"/>
        <v>298200</v>
      </c>
      <c r="I33" s="612">
        <v>170737348</v>
      </c>
      <c r="J33" s="612">
        <f t="shared" si="12"/>
        <v>170737.348</v>
      </c>
      <c r="K33" s="571">
        <v>0</v>
      </c>
      <c r="L33" s="570">
        <f t="shared" si="13"/>
        <v>0</v>
      </c>
      <c r="M33" s="569">
        <v>2086173650</v>
      </c>
      <c r="N33" s="569">
        <f t="shared" si="14"/>
        <v>2086173.65</v>
      </c>
      <c r="O33" s="564"/>
      <c r="P33" s="569">
        <f t="shared" si="6"/>
        <v>0</v>
      </c>
      <c r="Q33" s="564"/>
      <c r="R33" s="569">
        <f t="shared" si="7"/>
        <v>0</v>
      </c>
      <c r="S33" s="564"/>
      <c r="T33" s="569">
        <f t="shared" si="8"/>
        <v>0</v>
      </c>
      <c r="U33" s="564"/>
    </row>
    <row r="34" spans="1:21" ht="16.5" x14ac:dyDescent="0.35">
      <c r="A34" s="564"/>
      <c r="B34" s="609" t="s">
        <v>670</v>
      </c>
      <c r="C34" s="569">
        <v>1110819836</v>
      </c>
      <c r="D34" s="569">
        <f t="shared" si="9"/>
        <v>1110819.8359999999</v>
      </c>
      <c r="E34" s="570">
        <v>216166475</v>
      </c>
      <c r="F34" s="570">
        <f t="shared" si="10"/>
        <v>216166.47500000001</v>
      </c>
      <c r="G34" s="570">
        <v>109800000</v>
      </c>
      <c r="H34" s="612">
        <f t="shared" si="11"/>
        <v>109800</v>
      </c>
      <c r="I34" s="612">
        <v>50626453</v>
      </c>
      <c r="J34" s="612">
        <f t="shared" si="12"/>
        <v>50626.453000000001</v>
      </c>
      <c r="K34" s="571">
        <v>0</v>
      </c>
      <c r="L34" s="570">
        <f t="shared" si="13"/>
        <v>0</v>
      </c>
      <c r="M34" s="569">
        <v>689932000</v>
      </c>
      <c r="N34" s="569">
        <f t="shared" si="14"/>
        <v>689932</v>
      </c>
      <c r="O34" s="564"/>
      <c r="P34" s="569">
        <f t="shared" si="6"/>
        <v>0</v>
      </c>
      <c r="Q34" s="564"/>
      <c r="R34" s="569">
        <f t="shared" si="7"/>
        <v>0</v>
      </c>
      <c r="S34" s="564"/>
      <c r="T34" s="569">
        <f t="shared" si="8"/>
        <v>0</v>
      </c>
      <c r="U34" s="564"/>
    </row>
    <row r="35" spans="1:21" ht="16.5" x14ac:dyDescent="0.35">
      <c r="A35" s="564"/>
      <c r="B35" s="609" t="s">
        <v>671</v>
      </c>
      <c r="C35" s="569">
        <v>4457015032</v>
      </c>
      <c r="D35" s="569">
        <f t="shared" si="9"/>
        <v>4457015.0319999997</v>
      </c>
      <c r="E35" s="570">
        <v>1125022822</v>
      </c>
      <c r="F35" s="570">
        <f t="shared" si="10"/>
        <v>1125022.8219999999</v>
      </c>
      <c r="G35" s="570">
        <v>460800000</v>
      </c>
      <c r="H35" s="612">
        <f t="shared" si="11"/>
        <v>460800</v>
      </c>
      <c r="I35" s="612">
        <v>260176266</v>
      </c>
      <c r="J35" s="612">
        <f t="shared" si="12"/>
        <v>260176.266</v>
      </c>
      <c r="K35" s="571">
        <v>0</v>
      </c>
      <c r="L35" s="570">
        <f t="shared" si="13"/>
        <v>0</v>
      </c>
      <c r="M35" s="569">
        <v>963483200</v>
      </c>
      <c r="N35" s="569">
        <f t="shared" si="14"/>
        <v>963483.2</v>
      </c>
      <c r="O35" s="564"/>
      <c r="P35" s="569">
        <f t="shared" si="6"/>
        <v>0</v>
      </c>
      <c r="Q35" s="564"/>
      <c r="R35" s="569">
        <f t="shared" si="7"/>
        <v>0</v>
      </c>
      <c r="S35" s="564"/>
      <c r="T35" s="569">
        <f t="shared" si="8"/>
        <v>0</v>
      </c>
      <c r="U35" s="564"/>
    </row>
    <row r="36" spans="1:21" ht="16.5" x14ac:dyDescent="0.35">
      <c r="A36" s="564"/>
      <c r="B36" s="609" t="s">
        <v>672</v>
      </c>
      <c r="C36" s="569">
        <v>1446311916</v>
      </c>
      <c r="D36" s="569">
        <f t="shared" si="9"/>
        <v>1446311.916</v>
      </c>
      <c r="E36" s="570">
        <v>464389497</v>
      </c>
      <c r="F36" s="570">
        <f t="shared" si="10"/>
        <v>464389.49699999997</v>
      </c>
      <c r="G36" s="570">
        <v>170160000</v>
      </c>
      <c r="H36" s="612">
        <f t="shared" si="11"/>
        <v>170160</v>
      </c>
      <c r="I36" s="612">
        <v>113528685</v>
      </c>
      <c r="J36" s="612">
        <f t="shared" si="12"/>
        <v>113528.685</v>
      </c>
      <c r="K36" s="571">
        <v>0</v>
      </c>
      <c r="L36" s="570">
        <f t="shared" si="13"/>
        <v>0</v>
      </c>
      <c r="M36" s="569">
        <v>191442900</v>
      </c>
      <c r="N36" s="569">
        <f t="shared" si="14"/>
        <v>191442.9</v>
      </c>
      <c r="O36" s="564"/>
      <c r="P36" s="569">
        <f t="shared" si="6"/>
        <v>0</v>
      </c>
      <c r="Q36" s="564"/>
      <c r="R36" s="569">
        <f t="shared" si="7"/>
        <v>0</v>
      </c>
      <c r="S36" s="564"/>
      <c r="T36" s="569">
        <f t="shared" si="8"/>
        <v>0</v>
      </c>
      <c r="U36" s="564"/>
    </row>
    <row r="37" spans="1:21" ht="33" x14ac:dyDescent="0.35">
      <c r="A37" s="564"/>
      <c r="B37" s="609" t="s">
        <v>673</v>
      </c>
      <c r="C37" s="569">
        <v>619530984</v>
      </c>
      <c r="D37" s="569">
        <f t="shared" si="9"/>
        <v>619530.98400000005</v>
      </c>
      <c r="E37" s="570">
        <v>194745732</v>
      </c>
      <c r="F37" s="570">
        <f t="shared" si="10"/>
        <v>194745.73199999999</v>
      </c>
      <c r="G37" s="570">
        <v>121800000</v>
      </c>
      <c r="H37" s="612">
        <f t="shared" si="11"/>
        <v>121800</v>
      </c>
      <c r="I37" s="612">
        <v>70453728</v>
      </c>
      <c r="J37" s="612">
        <f t="shared" si="12"/>
        <v>70453.728000000003</v>
      </c>
      <c r="K37" s="570">
        <v>168011828</v>
      </c>
      <c r="L37" s="570">
        <f t="shared" si="13"/>
        <v>168011.82800000001</v>
      </c>
      <c r="M37" s="564"/>
      <c r="N37" s="569">
        <f t="shared" si="14"/>
        <v>0</v>
      </c>
      <c r="O37" s="564"/>
      <c r="P37" s="569">
        <f t="shared" si="6"/>
        <v>0</v>
      </c>
      <c r="Q37" s="564"/>
      <c r="R37" s="569">
        <f t="shared" si="7"/>
        <v>0</v>
      </c>
      <c r="S37" s="564"/>
      <c r="T37" s="569">
        <f t="shared" si="8"/>
        <v>0</v>
      </c>
      <c r="U37" s="564"/>
    </row>
    <row r="38" spans="1:21" ht="16.5" x14ac:dyDescent="0.35">
      <c r="A38" s="564"/>
      <c r="B38" s="609" t="s">
        <v>674</v>
      </c>
      <c r="C38" s="569">
        <v>939645672</v>
      </c>
      <c r="D38" s="569">
        <f t="shared" si="9"/>
        <v>939645.67200000002</v>
      </c>
      <c r="E38" s="570">
        <v>223799309</v>
      </c>
      <c r="F38" s="570">
        <f t="shared" si="10"/>
        <v>223799.30900000001</v>
      </c>
      <c r="G38" s="570">
        <v>176400000</v>
      </c>
      <c r="H38" s="612">
        <f t="shared" si="11"/>
        <v>176400</v>
      </c>
      <c r="I38" s="612">
        <v>80779218</v>
      </c>
      <c r="J38" s="612">
        <f t="shared" si="12"/>
        <v>80779.217999999993</v>
      </c>
      <c r="K38" s="570">
        <v>202834197</v>
      </c>
      <c r="L38" s="570">
        <f t="shared" si="13"/>
        <v>202834.19699999999</v>
      </c>
      <c r="M38" s="564"/>
      <c r="N38" s="569">
        <f t="shared" si="14"/>
        <v>0</v>
      </c>
      <c r="O38" s="564"/>
      <c r="P38" s="569">
        <f t="shared" si="6"/>
        <v>0</v>
      </c>
      <c r="Q38" s="564"/>
      <c r="R38" s="569">
        <f t="shared" si="7"/>
        <v>0</v>
      </c>
      <c r="S38" s="564"/>
      <c r="T38" s="569">
        <f t="shared" si="8"/>
        <v>0</v>
      </c>
      <c r="U38" s="564"/>
    </row>
    <row r="39" spans="1:21" ht="16.5" x14ac:dyDescent="0.35">
      <c r="A39" s="565">
        <v>4</v>
      </c>
      <c r="B39" s="609" t="s">
        <v>189</v>
      </c>
      <c r="C39" s="564"/>
      <c r="D39" s="569">
        <f t="shared" si="9"/>
        <v>0</v>
      </c>
      <c r="E39" s="572"/>
      <c r="F39" s="570">
        <f t="shared" si="10"/>
        <v>0</v>
      </c>
      <c r="G39" s="572"/>
      <c r="H39" s="612">
        <f t="shared" si="11"/>
        <v>0</v>
      </c>
      <c r="I39" s="615">
        <v>0</v>
      </c>
      <c r="J39" s="612">
        <f t="shared" si="12"/>
        <v>0</v>
      </c>
      <c r="K39" s="572"/>
      <c r="L39" s="570">
        <f t="shared" si="13"/>
        <v>0</v>
      </c>
      <c r="M39" s="564"/>
      <c r="N39" s="569">
        <f t="shared" si="14"/>
        <v>0</v>
      </c>
      <c r="O39" s="569">
        <v>215942000</v>
      </c>
      <c r="P39" s="569">
        <f t="shared" si="6"/>
        <v>215942</v>
      </c>
      <c r="Q39" s="569">
        <v>1679741147</v>
      </c>
      <c r="R39" s="569">
        <f t="shared" si="7"/>
        <v>1679741.1470000001</v>
      </c>
      <c r="S39" s="569"/>
      <c r="T39" s="569">
        <f t="shared" si="8"/>
        <v>1679741147</v>
      </c>
      <c r="U39" s="564"/>
    </row>
    <row r="40" spans="1:21" ht="33" x14ac:dyDescent="0.35">
      <c r="A40" s="564"/>
      <c r="B40" s="609" t="s">
        <v>675</v>
      </c>
      <c r="C40" s="569">
        <v>750684044</v>
      </c>
      <c r="D40" s="569">
        <f t="shared" si="9"/>
        <v>750684.04399999999</v>
      </c>
      <c r="E40" s="570">
        <v>211170561</v>
      </c>
      <c r="F40" s="570">
        <f t="shared" si="10"/>
        <v>211170.56099999999</v>
      </c>
      <c r="G40" s="570">
        <v>125400000</v>
      </c>
      <c r="H40" s="612">
        <f t="shared" si="11"/>
        <v>125400</v>
      </c>
      <c r="I40" s="612">
        <v>78630663</v>
      </c>
      <c r="J40" s="612">
        <f t="shared" si="12"/>
        <v>78630.663</v>
      </c>
      <c r="K40" s="570">
        <v>131777742</v>
      </c>
      <c r="L40" s="570">
        <f t="shared" si="13"/>
        <v>131777.742</v>
      </c>
      <c r="M40" s="564"/>
      <c r="N40" s="569">
        <f t="shared" si="14"/>
        <v>0</v>
      </c>
      <c r="O40" s="564"/>
      <c r="P40" s="569">
        <f t="shared" si="6"/>
        <v>0</v>
      </c>
      <c r="Q40" s="564"/>
      <c r="R40" s="569">
        <f t="shared" si="7"/>
        <v>0</v>
      </c>
      <c r="S40" s="564"/>
      <c r="T40" s="569">
        <f t="shared" si="8"/>
        <v>0</v>
      </c>
      <c r="U40" s="564"/>
    </row>
    <row r="41" spans="1:21" ht="33" x14ac:dyDescent="0.35">
      <c r="A41" s="564"/>
      <c r="B41" s="609" t="s">
        <v>676</v>
      </c>
      <c r="C41" s="569">
        <v>755388504</v>
      </c>
      <c r="D41" s="569">
        <f t="shared" si="9"/>
        <v>755388.50399999996</v>
      </c>
      <c r="E41" s="570">
        <v>211326471</v>
      </c>
      <c r="F41" s="570">
        <f t="shared" si="10"/>
        <v>211326.47099999999</v>
      </c>
      <c r="G41" s="570">
        <v>160200000</v>
      </c>
      <c r="H41" s="612">
        <f t="shared" si="11"/>
        <v>160200</v>
      </c>
      <c r="I41" s="612">
        <v>88414128</v>
      </c>
      <c r="J41" s="612">
        <f t="shared" si="12"/>
        <v>88414.127999999997</v>
      </c>
      <c r="K41" s="570">
        <v>206494205</v>
      </c>
      <c r="L41" s="570">
        <f t="shared" si="13"/>
        <v>206494.20499999999</v>
      </c>
      <c r="M41" s="564"/>
      <c r="N41" s="569">
        <f t="shared" si="14"/>
        <v>0</v>
      </c>
      <c r="O41" s="564"/>
      <c r="P41" s="569">
        <f t="shared" si="6"/>
        <v>0</v>
      </c>
      <c r="Q41" s="564"/>
      <c r="R41" s="569">
        <f t="shared" si="7"/>
        <v>0</v>
      </c>
      <c r="S41" s="564"/>
      <c r="T41" s="569">
        <f t="shared" si="8"/>
        <v>0</v>
      </c>
      <c r="U41" s="564"/>
    </row>
    <row r="42" spans="1:21" ht="49.5" x14ac:dyDescent="0.35">
      <c r="A42" s="564"/>
      <c r="B42" s="609" t="s">
        <v>677</v>
      </c>
      <c r="C42" s="569">
        <v>1217711208</v>
      </c>
      <c r="D42" s="569">
        <f t="shared" si="9"/>
        <v>1217711.2080000001</v>
      </c>
      <c r="E42" s="570">
        <v>271243542</v>
      </c>
      <c r="F42" s="570">
        <f t="shared" si="10"/>
        <v>271243.54200000002</v>
      </c>
      <c r="G42" s="570">
        <v>159600000</v>
      </c>
      <c r="H42" s="612">
        <f t="shared" si="11"/>
        <v>159600</v>
      </c>
      <c r="I42" s="612">
        <v>90841367</v>
      </c>
      <c r="J42" s="612">
        <f t="shared" si="12"/>
        <v>90841.366999999998</v>
      </c>
      <c r="K42" s="570">
        <v>83012483</v>
      </c>
      <c r="L42" s="570">
        <f t="shared" si="13"/>
        <v>83012.482999999993</v>
      </c>
      <c r="M42" s="564"/>
      <c r="N42" s="569">
        <f t="shared" si="14"/>
        <v>0</v>
      </c>
      <c r="O42" s="564"/>
      <c r="P42" s="569">
        <f t="shared" si="6"/>
        <v>0</v>
      </c>
      <c r="Q42" s="564"/>
      <c r="R42" s="569">
        <f t="shared" si="7"/>
        <v>0</v>
      </c>
      <c r="S42" s="564"/>
      <c r="T42" s="569">
        <f t="shared" si="8"/>
        <v>0</v>
      </c>
      <c r="U42" s="564"/>
    </row>
    <row r="43" spans="1:21" ht="33" x14ac:dyDescent="0.35">
      <c r="A43" s="564"/>
      <c r="B43" s="609" t="s">
        <v>678</v>
      </c>
      <c r="C43" s="569">
        <v>720815364</v>
      </c>
      <c r="D43" s="569">
        <f t="shared" si="9"/>
        <v>720815.36399999994</v>
      </c>
      <c r="E43" s="570">
        <v>166464929</v>
      </c>
      <c r="F43" s="570">
        <f t="shared" si="10"/>
        <v>166464.929</v>
      </c>
      <c r="G43" s="570">
        <v>193200000</v>
      </c>
      <c r="H43" s="612">
        <f t="shared" si="11"/>
        <v>193200</v>
      </c>
      <c r="I43" s="612">
        <v>76642596</v>
      </c>
      <c r="J43" s="612">
        <f t="shared" si="12"/>
        <v>76642.596000000005</v>
      </c>
      <c r="K43" s="570">
        <v>108771973</v>
      </c>
      <c r="L43" s="570">
        <f t="shared" si="13"/>
        <v>108771.973</v>
      </c>
      <c r="M43" s="564"/>
      <c r="N43" s="569">
        <f t="shared" si="14"/>
        <v>0</v>
      </c>
      <c r="O43" s="564"/>
      <c r="P43" s="569">
        <f t="shared" si="6"/>
        <v>0</v>
      </c>
      <c r="Q43" s="564"/>
      <c r="R43" s="569">
        <f t="shared" si="7"/>
        <v>0</v>
      </c>
      <c r="S43" s="564"/>
      <c r="T43" s="569">
        <f t="shared" si="8"/>
        <v>0</v>
      </c>
      <c r="U43" s="564"/>
    </row>
    <row r="44" spans="1:21" ht="33" x14ac:dyDescent="0.35">
      <c r="A44" s="564"/>
      <c r="B44" s="609" t="s">
        <v>679</v>
      </c>
      <c r="C44" s="569">
        <v>674897772</v>
      </c>
      <c r="D44" s="569">
        <f t="shared" si="9"/>
        <v>674897.772</v>
      </c>
      <c r="E44" s="570">
        <v>209211512</v>
      </c>
      <c r="F44" s="570">
        <f t="shared" si="10"/>
        <v>209211.51199999999</v>
      </c>
      <c r="G44" s="570">
        <v>135000000</v>
      </c>
      <c r="H44" s="612">
        <f t="shared" si="11"/>
        <v>135000</v>
      </c>
      <c r="I44" s="612">
        <v>80935542</v>
      </c>
      <c r="J44" s="612">
        <f t="shared" si="12"/>
        <v>80935.542000000001</v>
      </c>
      <c r="K44" s="570">
        <v>155306369</v>
      </c>
      <c r="L44" s="570">
        <f t="shared" si="13"/>
        <v>155306.36900000001</v>
      </c>
      <c r="M44" s="564"/>
      <c r="N44" s="569">
        <f t="shared" si="14"/>
        <v>0</v>
      </c>
      <c r="O44" s="564"/>
      <c r="P44" s="569">
        <f t="shared" si="6"/>
        <v>0</v>
      </c>
      <c r="Q44" s="564"/>
      <c r="R44" s="569">
        <f t="shared" si="7"/>
        <v>0</v>
      </c>
      <c r="S44" s="564"/>
      <c r="T44" s="569">
        <f t="shared" si="8"/>
        <v>0</v>
      </c>
      <c r="U44" s="564"/>
    </row>
    <row r="45" spans="1:21" ht="16.5" x14ac:dyDescent="0.35">
      <c r="A45" s="565">
        <v>5</v>
      </c>
      <c r="B45" s="609" t="s">
        <v>680</v>
      </c>
      <c r="C45" s="569">
        <v>1969564692</v>
      </c>
      <c r="D45" s="569">
        <f t="shared" si="9"/>
        <v>1969564.692</v>
      </c>
      <c r="E45" s="570">
        <v>491368787</v>
      </c>
      <c r="F45" s="570">
        <f t="shared" si="10"/>
        <v>491368.78700000001</v>
      </c>
      <c r="G45" s="570">
        <v>297600000</v>
      </c>
      <c r="H45" s="612">
        <f t="shared" si="11"/>
        <v>297600</v>
      </c>
      <c r="I45" s="612">
        <v>177932746</v>
      </c>
      <c r="J45" s="612">
        <f t="shared" si="12"/>
        <v>177932.74600000001</v>
      </c>
      <c r="K45" s="570">
        <v>55771561</v>
      </c>
      <c r="L45" s="570">
        <f t="shared" si="13"/>
        <v>55771.561000000002</v>
      </c>
      <c r="M45" s="569">
        <v>332713900</v>
      </c>
      <c r="N45" s="569">
        <f t="shared" si="14"/>
        <v>332713.90000000002</v>
      </c>
      <c r="O45" s="569">
        <v>115565000</v>
      </c>
      <c r="P45" s="569">
        <f t="shared" si="6"/>
        <v>115565</v>
      </c>
      <c r="Q45" s="569">
        <v>62362931</v>
      </c>
      <c r="R45" s="569">
        <f t="shared" si="7"/>
        <v>62362.930999999997</v>
      </c>
      <c r="S45" s="569"/>
      <c r="T45" s="569">
        <f t="shared" si="8"/>
        <v>62362931</v>
      </c>
      <c r="U45" s="564"/>
    </row>
    <row r="46" spans="1:21" ht="16.5" x14ac:dyDescent="0.35">
      <c r="A46" s="565">
        <v>6</v>
      </c>
      <c r="B46" s="609" t="s">
        <v>681</v>
      </c>
      <c r="C46" s="569">
        <v>4805022460</v>
      </c>
      <c r="D46" s="569">
        <f t="shared" si="9"/>
        <v>4805022.46</v>
      </c>
      <c r="E46" s="570">
        <v>1233909337</v>
      </c>
      <c r="F46" s="570">
        <f t="shared" si="10"/>
        <v>1233909.3370000001</v>
      </c>
      <c r="G46" s="570">
        <v>684480000</v>
      </c>
      <c r="H46" s="612">
        <f t="shared" si="11"/>
        <v>684480</v>
      </c>
      <c r="I46" s="612">
        <v>432269064</v>
      </c>
      <c r="J46" s="612">
        <f t="shared" si="12"/>
        <v>432269.06400000001</v>
      </c>
      <c r="K46" s="570">
        <v>78637901</v>
      </c>
      <c r="L46" s="570">
        <f t="shared" si="13"/>
        <v>78637.900999999998</v>
      </c>
      <c r="M46" s="569">
        <v>2588811500</v>
      </c>
      <c r="N46" s="569">
        <f t="shared" si="14"/>
        <v>2588811.5</v>
      </c>
      <c r="O46" s="569">
        <v>512390000</v>
      </c>
      <c r="P46" s="569">
        <f t="shared" si="6"/>
        <v>512390</v>
      </c>
      <c r="Q46" s="569">
        <v>51276625</v>
      </c>
      <c r="R46" s="569">
        <f t="shared" si="7"/>
        <v>51276.625</v>
      </c>
      <c r="S46" s="569"/>
      <c r="T46" s="569">
        <f t="shared" si="8"/>
        <v>51276625</v>
      </c>
      <c r="U46" s="564"/>
    </row>
    <row r="47" spans="1:21" ht="16.5" x14ac:dyDescent="0.35">
      <c r="A47" s="565">
        <v>7</v>
      </c>
      <c r="B47" s="609" t="s">
        <v>682</v>
      </c>
      <c r="C47" s="569">
        <v>4145890496</v>
      </c>
      <c r="D47" s="569">
        <f t="shared" si="9"/>
        <v>4145890.4959999998</v>
      </c>
      <c r="E47" s="570">
        <v>1109193882</v>
      </c>
      <c r="F47" s="570">
        <f t="shared" si="10"/>
        <v>1109193.882</v>
      </c>
      <c r="G47" s="570">
        <v>631200000</v>
      </c>
      <c r="H47" s="612">
        <f t="shared" si="11"/>
        <v>631200</v>
      </c>
      <c r="I47" s="612">
        <v>406389838</v>
      </c>
      <c r="J47" s="612">
        <f t="shared" si="12"/>
        <v>406389.83799999999</v>
      </c>
      <c r="K47" s="570">
        <v>69714452</v>
      </c>
      <c r="L47" s="570">
        <f t="shared" si="13"/>
        <v>69714.452000000005</v>
      </c>
      <c r="M47" s="569">
        <v>374208100</v>
      </c>
      <c r="N47" s="569">
        <f t="shared" si="14"/>
        <v>374208.1</v>
      </c>
      <c r="O47" s="569">
        <v>156138000</v>
      </c>
      <c r="P47" s="569">
        <f t="shared" si="6"/>
        <v>156138</v>
      </c>
      <c r="Q47" s="569">
        <v>41150000</v>
      </c>
      <c r="R47" s="569">
        <f t="shared" si="7"/>
        <v>41150</v>
      </c>
      <c r="S47" s="569"/>
      <c r="T47" s="569">
        <f t="shared" si="8"/>
        <v>41150000</v>
      </c>
      <c r="U47" s="564"/>
    </row>
    <row r="48" spans="1:21" ht="16.5" x14ac:dyDescent="0.35">
      <c r="A48" s="565">
        <v>8</v>
      </c>
      <c r="B48" s="609" t="s">
        <v>683</v>
      </c>
      <c r="C48" s="569">
        <v>208374120</v>
      </c>
      <c r="D48" s="569">
        <f t="shared" si="9"/>
        <v>208374.12</v>
      </c>
      <c r="E48" s="570">
        <v>27047077</v>
      </c>
      <c r="F48" s="570">
        <f t="shared" si="10"/>
        <v>27047.077000000001</v>
      </c>
      <c r="G48" s="570">
        <v>43200000</v>
      </c>
      <c r="H48" s="612">
        <f t="shared" si="11"/>
        <v>43200</v>
      </c>
      <c r="I48" s="612">
        <v>10850064</v>
      </c>
      <c r="J48" s="612">
        <f t="shared" si="12"/>
        <v>10850.064</v>
      </c>
      <c r="K48" s="570">
        <v>25097203</v>
      </c>
      <c r="L48" s="570">
        <f t="shared" si="13"/>
        <v>25097.203000000001</v>
      </c>
      <c r="M48" s="564"/>
      <c r="N48" s="569">
        <f t="shared" si="14"/>
        <v>0</v>
      </c>
      <c r="O48" s="569">
        <v>9310000</v>
      </c>
      <c r="P48" s="569">
        <f t="shared" si="6"/>
        <v>9310</v>
      </c>
      <c r="Q48" s="569">
        <v>11250000</v>
      </c>
      <c r="R48" s="569">
        <f t="shared" si="7"/>
        <v>11250</v>
      </c>
      <c r="S48" s="569"/>
      <c r="T48" s="569">
        <f t="shared" si="8"/>
        <v>11250000</v>
      </c>
      <c r="U48" s="564"/>
    </row>
    <row r="49" spans="1:21" ht="33" x14ac:dyDescent="0.35">
      <c r="A49" s="565">
        <v>9</v>
      </c>
      <c r="B49" s="609" t="s">
        <v>684</v>
      </c>
      <c r="C49" s="569">
        <v>1792156952</v>
      </c>
      <c r="D49" s="569">
        <f t="shared" si="9"/>
        <v>1792156.952</v>
      </c>
      <c r="E49" s="570">
        <v>456112685</v>
      </c>
      <c r="F49" s="570">
        <f t="shared" si="10"/>
        <v>456112.685</v>
      </c>
      <c r="G49" s="570">
        <v>289200000</v>
      </c>
      <c r="H49" s="612">
        <f t="shared" si="11"/>
        <v>289200</v>
      </c>
      <c r="I49" s="612">
        <v>148976060</v>
      </c>
      <c r="J49" s="612">
        <f t="shared" si="12"/>
        <v>148976.06</v>
      </c>
      <c r="K49" s="570">
        <v>388448924</v>
      </c>
      <c r="L49" s="570">
        <f t="shared" si="13"/>
        <v>388448.924</v>
      </c>
      <c r="M49" s="564"/>
      <c r="N49" s="569">
        <f t="shared" si="14"/>
        <v>0</v>
      </c>
      <c r="O49" s="569">
        <v>55880000</v>
      </c>
      <c r="P49" s="569">
        <f t="shared" si="6"/>
        <v>55880</v>
      </c>
      <c r="Q49" s="569">
        <v>38280000</v>
      </c>
      <c r="R49" s="569">
        <f t="shared" si="7"/>
        <v>38280</v>
      </c>
      <c r="S49" s="569"/>
      <c r="T49" s="569">
        <f t="shared" si="8"/>
        <v>38280000</v>
      </c>
      <c r="U49" s="564"/>
    </row>
    <row r="50" spans="1:21" ht="16.5" x14ac:dyDescent="0.35">
      <c r="A50" s="565">
        <v>10</v>
      </c>
      <c r="B50" s="609" t="s">
        <v>685</v>
      </c>
      <c r="C50" s="569">
        <v>2642652324</v>
      </c>
      <c r="D50" s="569">
        <f t="shared" si="9"/>
        <v>2642652.324</v>
      </c>
      <c r="E50" s="570">
        <v>758965380</v>
      </c>
      <c r="F50" s="570">
        <f t="shared" si="10"/>
        <v>758965.38</v>
      </c>
      <c r="G50" s="570">
        <v>342000000</v>
      </c>
      <c r="H50" s="612">
        <f t="shared" si="11"/>
        <v>342000</v>
      </c>
      <c r="I50" s="612">
        <v>225532721</v>
      </c>
      <c r="J50" s="612">
        <f t="shared" si="12"/>
        <v>225532.72099999999</v>
      </c>
      <c r="K50" s="570">
        <v>25097203</v>
      </c>
      <c r="L50" s="570">
        <f t="shared" si="13"/>
        <v>25097.203000000001</v>
      </c>
      <c r="M50" s="569">
        <v>1274959700</v>
      </c>
      <c r="N50" s="569">
        <f t="shared" si="14"/>
        <v>1274959.7</v>
      </c>
      <c r="O50" s="569">
        <v>102291500</v>
      </c>
      <c r="P50" s="569">
        <f t="shared" si="6"/>
        <v>102291.5</v>
      </c>
      <c r="Q50" s="569">
        <v>13890000</v>
      </c>
      <c r="R50" s="569">
        <f t="shared" si="7"/>
        <v>13890</v>
      </c>
      <c r="S50" s="569"/>
      <c r="T50" s="569">
        <f t="shared" si="8"/>
        <v>13890000</v>
      </c>
      <c r="U50" s="564"/>
    </row>
    <row r="51" spans="1:21" ht="16.5" x14ac:dyDescent="0.35">
      <c r="A51" s="565">
        <v>11</v>
      </c>
      <c r="B51" s="609" t="s">
        <v>686</v>
      </c>
      <c r="C51" s="569">
        <v>6046221708</v>
      </c>
      <c r="D51" s="569">
        <f t="shared" si="9"/>
        <v>6046221.7079999996</v>
      </c>
      <c r="E51" s="570">
        <v>1740394661</v>
      </c>
      <c r="F51" s="570">
        <f t="shared" si="10"/>
        <v>1740394.6610000001</v>
      </c>
      <c r="G51" s="570">
        <v>866400000</v>
      </c>
      <c r="H51" s="612">
        <f t="shared" si="11"/>
        <v>866400</v>
      </c>
      <c r="I51" s="612">
        <v>524838928</v>
      </c>
      <c r="J51" s="612">
        <f t="shared" si="12"/>
        <v>524838.92799999996</v>
      </c>
      <c r="K51" s="570">
        <v>151280360</v>
      </c>
      <c r="L51" s="570">
        <f t="shared" si="13"/>
        <v>151280.35999999999</v>
      </c>
      <c r="M51" s="569">
        <v>2957370200</v>
      </c>
      <c r="N51" s="569">
        <f t="shared" si="14"/>
        <v>2957370.2</v>
      </c>
      <c r="O51" s="569">
        <v>432138000</v>
      </c>
      <c r="P51" s="569">
        <f t="shared" si="6"/>
        <v>432138</v>
      </c>
      <c r="Q51" s="569">
        <v>67045000</v>
      </c>
      <c r="R51" s="569">
        <f t="shared" si="7"/>
        <v>67045</v>
      </c>
      <c r="S51" s="569"/>
      <c r="T51" s="569">
        <f t="shared" si="8"/>
        <v>67045000</v>
      </c>
      <c r="U51" s="564"/>
    </row>
    <row r="52" spans="1:21" ht="16.5" x14ac:dyDescent="0.35">
      <c r="A52" s="565">
        <v>12</v>
      </c>
      <c r="B52" s="609" t="s">
        <v>687</v>
      </c>
      <c r="C52" s="569">
        <v>3375927552</v>
      </c>
      <c r="D52" s="569">
        <f t="shared" si="9"/>
        <v>3375927.5520000001</v>
      </c>
      <c r="E52" s="570">
        <v>1101195635</v>
      </c>
      <c r="F52" s="570">
        <f t="shared" si="10"/>
        <v>1101195.635</v>
      </c>
      <c r="G52" s="570">
        <v>669300000</v>
      </c>
      <c r="H52" s="612">
        <f t="shared" si="11"/>
        <v>669300</v>
      </c>
      <c r="I52" s="612">
        <v>411893590</v>
      </c>
      <c r="J52" s="612">
        <f t="shared" si="12"/>
        <v>411893.59</v>
      </c>
      <c r="K52" s="570">
        <v>50194405</v>
      </c>
      <c r="L52" s="570">
        <f t="shared" si="13"/>
        <v>50194.404999999999</v>
      </c>
      <c r="M52" s="569">
        <v>372768700</v>
      </c>
      <c r="N52" s="569">
        <f t="shared" si="14"/>
        <v>372768.7</v>
      </c>
      <c r="O52" s="569">
        <v>171969000</v>
      </c>
      <c r="P52" s="569">
        <f t="shared" si="6"/>
        <v>171969</v>
      </c>
      <c r="Q52" s="569">
        <v>30359000</v>
      </c>
      <c r="R52" s="569">
        <f t="shared" si="7"/>
        <v>30359</v>
      </c>
      <c r="S52" s="569"/>
      <c r="T52" s="569">
        <f t="shared" si="8"/>
        <v>30359000</v>
      </c>
      <c r="U52" s="564"/>
    </row>
    <row r="53" spans="1:21" ht="16.5" x14ac:dyDescent="0.35">
      <c r="A53" s="565">
        <v>13</v>
      </c>
      <c r="B53" s="609" t="s">
        <v>688</v>
      </c>
      <c r="C53" s="569">
        <v>899886988</v>
      </c>
      <c r="D53" s="569">
        <f t="shared" si="9"/>
        <v>899886.98800000001</v>
      </c>
      <c r="E53" s="570">
        <v>225900711</v>
      </c>
      <c r="F53" s="570">
        <f t="shared" si="10"/>
        <v>225900.71100000001</v>
      </c>
      <c r="G53" s="570">
        <v>201600000</v>
      </c>
      <c r="H53" s="612">
        <f t="shared" si="11"/>
        <v>201600</v>
      </c>
      <c r="I53" s="612">
        <v>113938247</v>
      </c>
      <c r="J53" s="612">
        <f t="shared" si="12"/>
        <v>113938.247</v>
      </c>
      <c r="K53" s="570">
        <v>284434962</v>
      </c>
      <c r="L53" s="570">
        <f t="shared" si="13"/>
        <v>284434.962</v>
      </c>
      <c r="M53" s="564"/>
      <c r="N53" s="569">
        <f t="shared" si="14"/>
        <v>0</v>
      </c>
      <c r="O53" s="569">
        <v>46560000</v>
      </c>
      <c r="P53" s="569">
        <f t="shared" si="6"/>
        <v>46560</v>
      </c>
      <c r="Q53" s="569">
        <v>79765010</v>
      </c>
      <c r="R53" s="569">
        <f t="shared" si="7"/>
        <v>79765.009999999995</v>
      </c>
      <c r="S53" s="569"/>
      <c r="T53" s="569">
        <f t="shared" si="8"/>
        <v>79765010</v>
      </c>
      <c r="U53" s="564"/>
    </row>
    <row r="54" spans="1:21" ht="16.5" x14ac:dyDescent="0.35">
      <c r="A54" s="565">
        <v>14</v>
      </c>
      <c r="B54" s="609" t="s">
        <v>689</v>
      </c>
      <c r="C54" s="569">
        <v>1192612332</v>
      </c>
      <c r="D54" s="569">
        <f t="shared" si="9"/>
        <v>1192612.3319999999</v>
      </c>
      <c r="E54" s="570">
        <v>302981490</v>
      </c>
      <c r="F54" s="570">
        <f t="shared" si="10"/>
        <v>302981.49</v>
      </c>
      <c r="G54" s="570">
        <v>125400000</v>
      </c>
      <c r="H54" s="612">
        <f t="shared" si="11"/>
        <v>125400</v>
      </c>
      <c r="I54" s="612">
        <v>113729878</v>
      </c>
      <c r="J54" s="612">
        <f t="shared" si="12"/>
        <v>113729.878</v>
      </c>
      <c r="K54" s="570">
        <v>243652008</v>
      </c>
      <c r="L54" s="570">
        <f t="shared" si="13"/>
        <v>243652.008</v>
      </c>
      <c r="M54" s="564"/>
      <c r="N54" s="569">
        <f t="shared" si="14"/>
        <v>0</v>
      </c>
      <c r="O54" s="569">
        <v>46560000</v>
      </c>
      <c r="P54" s="569">
        <f t="shared" si="6"/>
        <v>46560</v>
      </c>
      <c r="Q54" s="569">
        <v>39952782</v>
      </c>
      <c r="R54" s="569">
        <f t="shared" si="7"/>
        <v>39952.781999999999</v>
      </c>
      <c r="S54" s="569"/>
      <c r="T54" s="569">
        <f t="shared" si="8"/>
        <v>39952782</v>
      </c>
      <c r="U54" s="564"/>
    </row>
    <row r="55" spans="1:21" ht="16.5" x14ac:dyDescent="0.35">
      <c r="A55" s="565">
        <v>15</v>
      </c>
      <c r="B55" s="609" t="s">
        <v>690</v>
      </c>
      <c r="C55" s="569">
        <v>1264684968</v>
      </c>
      <c r="D55" s="569">
        <f t="shared" si="9"/>
        <v>1264684.9680000001</v>
      </c>
      <c r="E55" s="570">
        <v>327154392</v>
      </c>
      <c r="F55" s="570">
        <f t="shared" si="10"/>
        <v>327154.39199999999</v>
      </c>
      <c r="G55" s="570">
        <v>178800000</v>
      </c>
      <c r="H55" s="612">
        <f t="shared" si="11"/>
        <v>178800</v>
      </c>
      <c r="I55" s="612">
        <v>103088184</v>
      </c>
      <c r="J55" s="612">
        <f t="shared" si="12"/>
        <v>103088.18399999999</v>
      </c>
      <c r="K55" s="570">
        <v>207609637</v>
      </c>
      <c r="L55" s="570">
        <f t="shared" si="13"/>
        <v>207609.63699999999</v>
      </c>
      <c r="M55" s="564"/>
      <c r="N55" s="569">
        <f t="shared" si="14"/>
        <v>0</v>
      </c>
      <c r="O55" s="569">
        <v>41910000</v>
      </c>
      <c r="P55" s="569">
        <f t="shared" si="6"/>
        <v>41910</v>
      </c>
      <c r="Q55" s="569">
        <v>30680000</v>
      </c>
      <c r="R55" s="569">
        <f t="shared" si="7"/>
        <v>30680</v>
      </c>
      <c r="S55" s="569"/>
      <c r="T55" s="569">
        <f t="shared" si="8"/>
        <v>30680000</v>
      </c>
      <c r="U55" s="564"/>
    </row>
    <row r="56" spans="1:21" ht="16.5" x14ac:dyDescent="0.35">
      <c r="A56" s="565">
        <v>16</v>
      </c>
      <c r="B56" s="609" t="s">
        <v>691</v>
      </c>
      <c r="C56" s="569">
        <v>1255203144</v>
      </c>
      <c r="D56" s="569">
        <f t="shared" si="9"/>
        <v>1255203.1440000001</v>
      </c>
      <c r="E56" s="570">
        <v>356092730</v>
      </c>
      <c r="F56" s="570">
        <f t="shared" si="10"/>
        <v>356092.73</v>
      </c>
      <c r="G56" s="570">
        <v>276600000</v>
      </c>
      <c r="H56" s="612">
        <f t="shared" si="11"/>
        <v>276600</v>
      </c>
      <c r="I56" s="612">
        <v>127619760</v>
      </c>
      <c r="J56" s="612">
        <f t="shared" si="12"/>
        <v>127619.76</v>
      </c>
      <c r="K56" s="570">
        <v>393189507</v>
      </c>
      <c r="L56" s="570">
        <f t="shared" si="13"/>
        <v>393189.50699999998</v>
      </c>
      <c r="M56" s="564"/>
      <c r="N56" s="569">
        <f t="shared" si="14"/>
        <v>0</v>
      </c>
      <c r="O56" s="569">
        <v>65190000</v>
      </c>
      <c r="P56" s="569">
        <f t="shared" si="6"/>
        <v>65190</v>
      </c>
      <c r="Q56" s="569">
        <v>442894000</v>
      </c>
      <c r="R56" s="569">
        <f t="shared" si="7"/>
        <v>442894</v>
      </c>
      <c r="S56" s="569"/>
      <c r="T56" s="569">
        <f t="shared" si="8"/>
        <v>442894000</v>
      </c>
      <c r="U56" s="564"/>
    </row>
    <row r="57" spans="1:21" ht="16.5" x14ac:dyDescent="0.35">
      <c r="A57" s="565">
        <v>17</v>
      </c>
      <c r="B57" s="609" t="s">
        <v>692</v>
      </c>
      <c r="C57" s="569">
        <v>1129598800</v>
      </c>
      <c r="D57" s="569">
        <f t="shared" si="9"/>
        <v>1129598.8</v>
      </c>
      <c r="E57" s="570">
        <v>303550902</v>
      </c>
      <c r="F57" s="570">
        <f t="shared" si="10"/>
        <v>303550.902</v>
      </c>
      <c r="G57" s="570">
        <v>261600000</v>
      </c>
      <c r="H57" s="612">
        <f t="shared" si="11"/>
        <v>261600</v>
      </c>
      <c r="I57" s="612">
        <v>135228915</v>
      </c>
      <c r="J57" s="612">
        <f t="shared" si="12"/>
        <v>135228.91500000001</v>
      </c>
      <c r="K57" s="570">
        <v>351291121</v>
      </c>
      <c r="L57" s="570">
        <f t="shared" si="13"/>
        <v>351291.12099999998</v>
      </c>
      <c r="M57" s="564"/>
      <c r="N57" s="569">
        <f t="shared" si="14"/>
        <v>0</v>
      </c>
      <c r="O57" s="569">
        <v>60530000</v>
      </c>
      <c r="P57" s="569">
        <f t="shared" si="6"/>
        <v>60530</v>
      </c>
      <c r="Q57" s="569">
        <v>321755075</v>
      </c>
      <c r="R57" s="569">
        <f t="shared" si="7"/>
        <v>321755.07500000001</v>
      </c>
      <c r="S57" s="569"/>
      <c r="T57" s="569">
        <f t="shared" si="8"/>
        <v>321755075</v>
      </c>
      <c r="U57" s="564"/>
    </row>
    <row r="58" spans="1:21" ht="16.5" x14ac:dyDescent="0.35">
      <c r="A58" s="565">
        <v>18</v>
      </c>
      <c r="B58" s="609" t="s">
        <v>693</v>
      </c>
      <c r="C58" s="569">
        <v>1183205488</v>
      </c>
      <c r="D58" s="569">
        <f t="shared" si="9"/>
        <v>1183205.4879999999</v>
      </c>
      <c r="E58" s="570">
        <v>282428423</v>
      </c>
      <c r="F58" s="570">
        <f t="shared" si="10"/>
        <v>282428.42300000001</v>
      </c>
      <c r="G58" s="570">
        <v>173400000</v>
      </c>
      <c r="H58" s="612">
        <f t="shared" si="11"/>
        <v>173400</v>
      </c>
      <c r="I58" s="612">
        <v>102329590</v>
      </c>
      <c r="J58" s="612">
        <f t="shared" si="12"/>
        <v>102329.59</v>
      </c>
      <c r="K58" s="570">
        <v>125764871</v>
      </c>
      <c r="L58" s="570">
        <f t="shared" si="13"/>
        <v>125764.871</v>
      </c>
      <c r="M58" s="564"/>
      <c r="N58" s="569">
        <f t="shared" si="14"/>
        <v>0</v>
      </c>
      <c r="O58" s="569">
        <v>41910000</v>
      </c>
      <c r="P58" s="569">
        <f t="shared" si="6"/>
        <v>41910</v>
      </c>
      <c r="Q58" s="569">
        <v>41350000</v>
      </c>
      <c r="R58" s="569">
        <f t="shared" si="7"/>
        <v>41350</v>
      </c>
      <c r="S58" s="569"/>
      <c r="T58" s="569">
        <f t="shared" si="8"/>
        <v>41350000</v>
      </c>
      <c r="U58" s="564"/>
    </row>
    <row r="59" spans="1:21" ht="16.5" x14ac:dyDescent="0.35">
      <c r="A59" s="565">
        <v>19</v>
      </c>
      <c r="B59" s="609" t="s">
        <v>694</v>
      </c>
      <c r="C59" s="569">
        <v>2109694120</v>
      </c>
      <c r="D59" s="569">
        <f t="shared" si="9"/>
        <v>2109694.12</v>
      </c>
      <c r="E59" s="570">
        <v>571127159</v>
      </c>
      <c r="F59" s="570">
        <f t="shared" si="10"/>
        <v>571127.15899999999</v>
      </c>
      <c r="G59" s="570">
        <v>427200000</v>
      </c>
      <c r="H59" s="612">
        <f t="shared" si="11"/>
        <v>427200</v>
      </c>
      <c r="I59" s="612">
        <v>234164043</v>
      </c>
      <c r="J59" s="612">
        <f t="shared" si="12"/>
        <v>234164.04300000001</v>
      </c>
      <c r="K59" s="570">
        <v>599544283</v>
      </c>
      <c r="L59" s="570">
        <f t="shared" si="13"/>
        <v>599544.28300000005</v>
      </c>
      <c r="M59" s="564"/>
      <c r="N59" s="569">
        <f t="shared" si="14"/>
        <v>0</v>
      </c>
      <c r="O59" s="569">
        <v>102440000</v>
      </c>
      <c r="P59" s="569">
        <f t="shared" si="6"/>
        <v>102440</v>
      </c>
      <c r="Q59" s="569">
        <v>18746444026</v>
      </c>
      <c r="R59" s="569">
        <f t="shared" si="7"/>
        <v>18746444.026000001</v>
      </c>
      <c r="S59" s="569"/>
      <c r="T59" s="569">
        <f t="shared" si="8"/>
        <v>18746444026</v>
      </c>
      <c r="U59" s="564"/>
    </row>
    <row r="60" spans="1:21" ht="16.5" x14ac:dyDescent="0.35">
      <c r="A60" s="565">
        <v>20</v>
      </c>
      <c r="B60" s="609" t="s">
        <v>695</v>
      </c>
      <c r="C60" s="569">
        <v>1017317556</v>
      </c>
      <c r="D60" s="569">
        <f t="shared" si="9"/>
        <v>1017317.556</v>
      </c>
      <c r="E60" s="570">
        <v>291457673</v>
      </c>
      <c r="F60" s="570">
        <f t="shared" si="10"/>
        <v>291457.67300000001</v>
      </c>
      <c r="G60" s="570">
        <v>175800000</v>
      </c>
      <c r="H60" s="612">
        <f t="shared" si="11"/>
        <v>175800</v>
      </c>
      <c r="I60" s="612">
        <v>102817095</v>
      </c>
      <c r="J60" s="612">
        <f t="shared" si="12"/>
        <v>102817.095</v>
      </c>
      <c r="K60" s="570">
        <v>181536432</v>
      </c>
      <c r="L60" s="570">
        <f t="shared" si="13"/>
        <v>181536.432</v>
      </c>
      <c r="M60" s="564"/>
      <c r="N60" s="569">
        <f t="shared" si="14"/>
        <v>0</v>
      </c>
      <c r="O60" s="569">
        <v>41910000</v>
      </c>
      <c r="P60" s="569">
        <f t="shared" si="6"/>
        <v>41910</v>
      </c>
      <c r="Q60" s="569">
        <v>27140000</v>
      </c>
      <c r="R60" s="569">
        <f t="shared" si="7"/>
        <v>27140</v>
      </c>
      <c r="S60" s="569"/>
      <c r="T60" s="569">
        <f t="shared" si="8"/>
        <v>27140000</v>
      </c>
      <c r="U60" s="564"/>
    </row>
    <row r="61" spans="1:21" ht="16.5" x14ac:dyDescent="0.35">
      <c r="A61" s="565">
        <v>21</v>
      </c>
      <c r="B61" s="609" t="s">
        <v>696</v>
      </c>
      <c r="C61" s="569">
        <v>791281868</v>
      </c>
      <c r="D61" s="569">
        <f t="shared" si="9"/>
        <v>791281.86800000002</v>
      </c>
      <c r="E61" s="570">
        <v>193457776</v>
      </c>
      <c r="F61" s="570">
        <f t="shared" si="10"/>
        <v>193457.77600000001</v>
      </c>
      <c r="G61" s="570">
        <v>143400000</v>
      </c>
      <c r="H61" s="612">
        <f t="shared" si="11"/>
        <v>143400</v>
      </c>
      <c r="I61" s="612">
        <v>70585013</v>
      </c>
      <c r="J61" s="612">
        <f t="shared" si="12"/>
        <v>70585.013000000006</v>
      </c>
      <c r="K61" s="570">
        <v>203635913</v>
      </c>
      <c r="L61" s="570">
        <f t="shared" si="13"/>
        <v>203635.913</v>
      </c>
      <c r="M61" s="564"/>
      <c r="N61" s="569">
        <f t="shared" si="14"/>
        <v>0</v>
      </c>
      <c r="O61" s="569">
        <v>32590000</v>
      </c>
      <c r="P61" s="569">
        <f t="shared" si="6"/>
        <v>32590</v>
      </c>
      <c r="Q61" s="569">
        <v>26750000</v>
      </c>
      <c r="R61" s="569">
        <f t="shared" si="7"/>
        <v>26750</v>
      </c>
      <c r="S61" s="569"/>
      <c r="T61" s="569">
        <f t="shared" si="8"/>
        <v>26750000</v>
      </c>
      <c r="U61" s="564"/>
    </row>
    <row r="62" spans="1:21" ht="16.5" x14ac:dyDescent="0.35">
      <c r="A62" s="565">
        <v>22</v>
      </c>
      <c r="B62" s="609" t="s">
        <v>697</v>
      </c>
      <c r="C62" s="569">
        <v>1361275200</v>
      </c>
      <c r="D62" s="569">
        <f t="shared" si="9"/>
        <v>1361275.2</v>
      </c>
      <c r="E62" s="570">
        <v>361542818</v>
      </c>
      <c r="F62" s="570">
        <f t="shared" si="10"/>
        <v>361542.81800000003</v>
      </c>
      <c r="G62" s="570">
        <v>237000000</v>
      </c>
      <c r="H62" s="612">
        <f t="shared" si="11"/>
        <v>237000</v>
      </c>
      <c r="I62" s="612">
        <v>124889908</v>
      </c>
      <c r="J62" s="612">
        <f t="shared" si="12"/>
        <v>124889.908</v>
      </c>
      <c r="K62" s="570">
        <v>270492072</v>
      </c>
      <c r="L62" s="570">
        <f t="shared" si="13"/>
        <v>270492.07199999999</v>
      </c>
      <c r="M62" s="564"/>
      <c r="N62" s="569">
        <f t="shared" si="14"/>
        <v>0</v>
      </c>
      <c r="O62" s="569">
        <v>55880000</v>
      </c>
      <c r="P62" s="569">
        <f t="shared" si="6"/>
        <v>55880</v>
      </c>
      <c r="Q62" s="569">
        <v>978589469</v>
      </c>
      <c r="R62" s="569">
        <f t="shared" si="7"/>
        <v>978589.46900000004</v>
      </c>
      <c r="S62" s="569"/>
      <c r="T62" s="569">
        <f t="shared" si="8"/>
        <v>978589469</v>
      </c>
      <c r="U62" s="564"/>
    </row>
    <row r="63" spans="1:21" ht="33" x14ac:dyDescent="0.35">
      <c r="A63" s="565">
        <v>23</v>
      </c>
      <c r="B63" s="609" t="s">
        <v>698</v>
      </c>
      <c r="C63" s="569">
        <v>908105364</v>
      </c>
      <c r="D63" s="569">
        <f t="shared" si="9"/>
        <v>908105.36399999994</v>
      </c>
      <c r="E63" s="570">
        <v>238787050</v>
      </c>
      <c r="F63" s="570">
        <f t="shared" si="10"/>
        <v>238787.05</v>
      </c>
      <c r="G63" s="570">
        <v>204300000</v>
      </c>
      <c r="H63" s="612">
        <f t="shared" si="11"/>
        <v>204300</v>
      </c>
      <c r="I63" s="612">
        <v>96887080</v>
      </c>
      <c r="J63" s="612">
        <f t="shared" si="12"/>
        <v>96887.08</v>
      </c>
      <c r="K63" s="570">
        <v>234798273</v>
      </c>
      <c r="L63" s="570">
        <f t="shared" si="13"/>
        <v>234798.27299999999</v>
      </c>
      <c r="M63" s="564"/>
      <c r="N63" s="569">
        <f t="shared" si="14"/>
        <v>0</v>
      </c>
      <c r="O63" s="569">
        <v>51220000</v>
      </c>
      <c r="P63" s="569">
        <f t="shared" si="6"/>
        <v>51220</v>
      </c>
      <c r="Q63" s="569">
        <v>72661250</v>
      </c>
      <c r="R63" s="569">
        <f t="shared" si="7"/>
        <v>72661.25</v>
      </c>
      <c r="S63" s="569"/>
      <c r="T63" s="569">
        <f t="shared" si="8"/>
        <v>72661250</v>
      </c>
      <c r="U63" s="564"/>
    </row>
    <row r="64" spans="1:21" ht="16.5" x14ac:dyDescent="0.35">
      <c r="A64" s="565">
        <v>24</v>
      </c>
      <c r="B64" s="609" t="s">
        <v>699</v>
      </c>
      <c r="C64" s="569">
        <v>858182904</v>
      </c>
      <c r="D64" s="569">
        <f t="shared" si="9"/>
        <v>858182.90399999998</v>
      </c>
      <c r="E64" s="570">
        <v>212553419</v>
      </c>
      <c r="F64" s="570">
        <f t="shared" si="10"/>
        <v>212553.41899999999</v>
      </c>
      <c r="G64" s="570">
        <v>193800000</v>
      </c>
      <c r="H64" s="612">
        <f t="shared" si="11"/>
        <v>193800</v>
      </c>
      <c r="I64" s="612">
        <v>99363152</v>
      </c>
      <c r="J64" s="612">
        <f t="shared" si="12"/>
        <v>99363.152000000002</v>
      </c>
      <c r="K64" s="570">
        <v>22308624</v>
      </c>
      <c r="L64" s="570">
        <f t="shared" si="13"/>
        <v>22308.624</v>
      </c>
      <c r="M64" s="569">
        <v>1064283700</v>
      </c>
      <c r="N64" s="569">
        <f t="shared" si="14"/>
        <v>1064283.7</v>
      </c>
      <c r="O64" s="569">
        <v>100000000</v>
      </c>
      <c r="P64" s="569">
        <f t="shared" si="6"/>
        <v>100000</v>
      </c>
      <c r="Q64" s="569">
        <v>103610000</v>
      </c>
      <c r="R64" s="569">
        <f t="shared" si="7"/>
        <v>103610</v>
      </c>
      <c r="S64" s="569"/>
      <c r="T64" s="569">
        <f t="shared" si="8"/>
        <v>103610000</v>
      </c>
      <c r="U64" s="564"/>
    </row>
    <row r="65" spans="1:21" ht="16.5" x14ac:dyDescent="0.35">
      <c r="A65" s="565">
        <v>25</v>
      </c>
      <c r="B65" s="609" t="s">
        <v>700</v>
      </c>
      <c r="C65" s="569">
        <v>898813916</v>
      </c>
      <c r="D65" s="569">
        <f t="shared" si="9"/>
        <v>898813.91599999997</v>
      </c>
      <c r="E65" s="570">
        <v>339356080</v>
      </c>
      <c r="F65" s="570">
        <f t="shared" si="10"/>
        <v>339356.08</v>
      </c>
      <c r="G65" s="570">
        <v>178800000</v>
      </c>
      <c r="H65" s="612">
        <f t="shared" si="11"/>
        <v>178800</v>
      </c>
      <c r="I65" s="612">
        <v>100846380</v>
      </c>
      <c r="J65" s="612">
        <f t="shared" si="12"/>
        <v>100846.38</v>
      </c>
      <c r="K65" s="570">
        <v>326141633</v>
      </c>
      <c r="L65" s="570">
        <f t="shared" si="13"/>
        <v>326141.63299999997</v>
      </c>
      <c r="M65" s="564"/>
      <c r="N65" s="569">
        <f t="shared" si="14"/>
        <v>0</v>
      </c>
      <c r="O65" s="569">
        <v>41910000</v>
      </c>
      <c r="P65" s="569">
        <f t="shared" si="6"/>
        <v>41910</v>
      </c>
      <c r="Q65" s="569">
        <v>84795000</v>
      </c>
      <c r="R65" s="569">
        <f t="shared" si="7"/>
        <v>84795</v>
      </c>
      <c r="S65" s="569"/>
      <c r="T65" s="569">
        <f t="shared" si="8"/>
        <v>84795000</v>
      </c>
      <c r="U65" s="564"/>
    </row>
    <row r="66" spans="1:21" ht="16.5" x14ac:dyDescent="0.35">
      <c r="A66" s="565">
        <v>26</v>
      </c>
      <c r="B66" s="609" t="s">
        <v>701</v>
      </c>
      <c r="C66" s="569">
        <v>1525379124</v>
      </c>
      <c r="D66" s="569">
        <f t="shared" si="9"/>
        <v>1525379.1240000001</v>
      </c>
      <c r="E66" s="570">
        <v>258669024</v>
      </c>
      <c r="F66" s="570">
        <f t="shared" si="10"/>
        <v>258669.024</v>
      </c>
      <c r="G66" s="570">
        <v>208800000</v>
      </c>
      <c r="H66" s="612">
        <f t="shared" si="11"/>
        <v>208800</v>
      </c>
      <c r="I66" s="612">
        <v>90494346</v>
      </c>
      <c r="J66" s="612">
        <f t="shared" si="12"/>
        <v>90494.346000000005</v>
      </c>
      <c r="K66" s="570">
        <v>192098171</v>
      </c>
      <c r="L66" s="570">
        <f t="shared" si="13"/>
        <v>192098.171</v>
      </c>
      <c r="M66" s="564"/>
      <c r="N66" s="569">
        <f t="shared" si="14"/>
        <v>0</v>
      </c>
      <c r="O66" s="569">
        <v>51220000</v>
      </c>
      <c r="P66" s="569">
        <f t="shared" si="6"/>
        <v>51220</v>
      </c>
      <c r="Q66" s="569">
        <v>65057149</v>
      </c>
      <c r="R66" s="569">
        <f t="shared" si="7"/>
        <v>65057.148999999998</v>
      </c>
      <c r="S66" s="569"/>
      <c r="T66" s="569">
        <f t="shared" si="8"/>
        <v>65057149</v>
      </c>
      <c r="U66" s="564"/>
    </row>
    <row r="67" spans="1:21" ht="16.5" x14ac:dyDescent="0.35">
      <c r="A67" s="565">
        <v>27</v>
      </c>
      <c r="B67" s="609" t="s">
        <v>702</v>
      </c>
      <c r="C67" s="569">
        <v>1631191500</v>
      </c>
      <c r="D67" s="569">
        <f t="shared" si="9"/>
        <v>1631191.5</v>
      </c>
      <c r="E67" s="570">
        <v>456139800</v>
      </c>
      <c r="F67" s="570">
        <f t="shared" si="10"/>
        <v>456139.8</v>
      </c>
      <c r="G67" s="570">
        <v>366600000</v>
      </c>
      <c r="H67" s="612">
        <f t="shared" si="11"/>
        <v>366600</v>
      </c>
      <c r="I67" s="612">
        <v>203688820</v>
      </c>
      <c r="J67" s="612">
        <f t="shared" si="12"/>
        <v>203688.82</v>
      </c>
      <c r="K67" s="570">
        <v>507521207</v>
      </c>
      <c r="L67" s="570">
        <f t="shared" si="13"/>
        <v>507521.20699999999</v>
      </c>
      <c r="M67" s="564"/>
      <c r="N67" s="569">
        <f t="shared" si="14"/>
        <v>0</v>
      </c>
      <c r="O67" s="569">
        <v>88470000</v>
      </c>
      <c r="P67" s="569">
        <f t="shared" si="6"/>
        <v>88470</v>
      </c>
      <c r="Q67" s="569">
        <v>1568602831</v>
      </c>
      <c r="R67" s="569">
        <f t="shared" si="7"/>
        <v>1568602.831</v>
      </c>
      <c r="S67" s="569"/>
      <c r="T67" s="569">
        <f t="shared" si="8"/>
        <v>1568602831</v>
      </c>
      <c r="U67" s="564"/>
    </row>
    <row r="68" spans="1:21" ht="33" x14ac:dyDescent="0.35">
      <c r="A68" s="565">
        <v>28</v>
      </c>
      <c r="B68" s="609" t="s">
        <v>703</v>
      </c>
      <c r="C68" s="569">
        <v>2207627760</v>
      </c>
      <c r="D68" s="569">
        <f t="shared" si="9"/>
        <v>2207627.7599999998</v>
      </c>
      <c r="E68" s="570">
        <v>603915808</v>
      </c>
      <c r="F68" s="570">
        <f t="shared" si="10"/>
        <v>603915.80799999996</v>
      </c>
      <c r="G68" s="570">
        <v>398400000</v>
      </c>
      <c r="H68" s="612">
        <f t="shared" si="11"/>
        <v>398400</v>
      </c>
      <c r="I68" s="612">
        <v>209244261</v>
      </c>
      <c r="J68" s="612">
        <f t="shared" si="12"/>
        <v>209244.261</v>
      </c>
      <c r="K68" s="570">
        <v>619412902</v>
      </c>
      <c r="L68" s="570">
        <f t="shared" si="13"/>
        <v>619412.902</v>
      </c>
      <c r="M68" s="564"/>
      <c r="N68" s="569">
        <f t="shared" si="14"/>
        <v>0</v>
      </c>
      <c r="O68" s="569">
        <v>97780000</v>
      </c>
      <c r="P68" s="569">
        <f t="shared" si="6"/>
        <v>97780</v>
      </c>
      <c r="Q68" s="569">
        <v>430884078</v>
      </c>
      <c r="R68" s="569">
        <f t="shared" si="7"/>
        <v>430884.07799999998</v>
      </c>
      <c r="S68" s="569"/>
      <c r="T68" s="569">
        <f t="shared" si="8"/>
        <v>430884078</v>
      </c>
      <c r="U68" s="564"/>
    </row>
    <row r="69" spans="1:21" ht="16.5" x14ac:dyDescent="0.35">
      <c r="A69" s="565">
        <v>29</v>
      </c>
      <c r="B69" s="609" t="s">
        <v>704</v>
      </c>
      <c r="C69" s="569">
        <v>2828821716</v>
      </c>
      <c r="D69" s="569">
        <f t="shared" si="9"/>
        <v>2828821.716</v>
      </c>
      <c r="E69" s="570">
        <v>755379439</v>
      </c>
      <c r="F69" s="570">
        <f t="shared" si="10"/>
        <v>755379.43900000001</v>
      </c>
      <c r="G69" s="570">
        <v>607800000</v>
      </c>
      <c r="H69" s="612">
        <f t="shared" si="11"/>
        <v>607800</v>
      </c>
      <c r="I69" s="612">
        <v>310467264</v>
      </c>
      <c r="J69" s="612">
        <f t="shared" si="12"/>
        <v>310467.26400000002</v>
      </c>
      <c r="K69" s="570">
        <v>762153241</v>
      </c>
      <c r="L69" s="570">
        <f t="shared" si="13"/>
        <v>762153.24100000004</v>
      </c>
      <c r="M69" s="564"/>
      <c r="N69" s="569">
        <f t="shared" si="14"/>
        <v>0</v>
      </c>
      <c r="O69" s="569">
        <v>149000000</v>
      </c>
      <c r="P69" s="569">
        <f t="shared" si="6"/>
        <v>149000</v>
      </c>
      <c r="Q69" s="569">
        <v>2613492395</v>
      </c>
      <c r="R69" s="569">
        <f t="shared" si="7"/>
        <v>2613492.395</v>
      </c>
      <c r="S69" s="569"/>
      <c r="T69" s="569">
        <f t="shared" si="8"/>
        <v>2613492395</v>
      </c>
      <c r="U69" s="568" t="s">
        <v>705</v>
      </c>
    </row>
    <row r="70" spans="1:21" ht="16.5" x14ac:dyDescent="0.35">
      <c r="A70" s="565">
        <v>30</v>
      </c>
      <c r="B70" s="609" t="s">
        <v>706</v>
      </c>
      <c r="C70" s="569">
        <v>11344019644</v>
      </c>
      <c r="D70" s="569">
        <f t="shared" si="9"/>
        <v>11344019.643999999</v>
      </c>
      <c r="E70" s="570">
        <v>2424983968</v>
      </c>
      <c r="F70" s="570">
        <f t="shared" si="10"/>
        <v>2424983.9679999999</v>
      </c>
      <c r="G70" s="570">
        <v>1040850000</v>
      </c>
      <c r="H70" s="612">
        <f t="shared" si="11"/>
        <v>1040850</v>
      </c>
      <c r="I70" s="612">
        <v>705421289</v>
      </c>
      <c r="J70" s="612">
        <f t="shared" si="12"/>
        <v>705421.28899999999</v>
      </c>
      <c r="K70" s="570">
        <v>100388810</v>
      </c>
      <c r="L70" s="570">
        <f t="shared" si="13"/>
        <v>100388.81</v>
      </c>
      <c r="M70" s="569">
        <v>1275471000</v>
      </c>
      <c r="N70" s="569">
        <f t="shared" si="14"/>
        <v>1275471</v>
      </c>
      <c r="O70" s="569">
        <v>269210000</v>
      </c>
      <c r="P70" s="569">
        <f t="shared" si="6"/>
        <v>269210</v>
      </c>
      <c r="Q70" s="569">
        <v>424598902</v>
      </c>
      <c r="R70" s="569">
        <f t="shared" si="7"/>
        <v>424598.902</v>
      </c>
      <c r="S70" s="569"/>
      <c r="T70" s="569">
        <f t="shared" si="8"/>
        <v>424598902</v>
      </c>
      <c r="U70" s="564"/>
    </row>
    <row r="71" spans="1:21" ht="16.5" x14ac:dyDescent="0.35">
      <c r="A71" s="565">
        <v>31</v>
      </c>
      <c r="B71" s="609" t="s">
        <v>707</v>
      </c>
      <c r="C71" s="569">
        <v>3822746548</v>
      </c>
      <c r="D71" s="569">
        <f t="shared" si="9"/>
        <v>3822746.548</v>
      </c>
      <c r="E71" s="570">
        <v>957907137</v>
      </c>
      <c r="F71" s="570">
        <f t="shared" si="10"/>
        <v>957907.13699999999</v>
      </c>
      <c r="G71" s="570">
        <v>598950000</v>
      </c>
      <c r="H71" s="612">
        <f t="shared" si="11"/>
        <v>598950</v>
      </c>
      <c r="I71" s="612">
        <v>400121221</v>
      </c>
      <c r="J71" s="612">
        <f t="shared" si="12"/>
        <v>400121.22100000002</v>
      </c>
      <c r="K71" s="570">
        <v>136291753</v>
      </c>
      <c r="L71" s="570">
        <f t="shared" si="13"/>
        <v>136291.753</v>
      </c>
      <c r="M71" s="564"/>
      <c r="N71" s="569">
        <f t="shared" si="14"/>
        <v>0</v>
      </c>
      <c r="O71" s="569">
        <v>154786000</v>
      </c>
      <c r="P71" s="569">
        <f t="shared" si="6"/>
        <v>154786</v>
      </c>
      <c r="Q71" s="569">
        <v>361440000</v>
      </c>
      <c r="R71" s="569">
        <f t="shared" si="7"/>
        <v>361440</v>
      </c>
      <c r="S71" s="569"/>
      <c r="T71" s="569">
        <f t="shared" si="8"/>
        <v>361440000</v>
      </c>
      <c r="U71" s="564"/>
    </row>
    <row r="72" spans="1:21" ht="33" x14ac:dyDescent="0.35">
      <c r="A72" s="565">
        <v>32</v>
      </c>
      <c r="B72" s="609" t="s">
        <v>708</v>
      </c>
      <c r="C72" s="569">
        <v>5982350348</v>
      </c>
      <c r="D72" s="569">
        <f t="shared" si="9"/>
        <v>5982350.3480000002</v>
      </c>
      <c r="E72" s="570">
        <v>1444527175</v>
      </c>
      <c r="F72" s="570">
        <f t="shared" si="10"/>
        <v>1444527.175</v>
      </c>
      <c r="G72" s="570">
        <v>826650000</v>
      </c>
      <c r="H72" s="612">
        <f t="shared" si="11"/>
        <v>826650</v>
      </c>
      <c r="I72" s="612">
        <v>580170524</v>
      </c>
      <c r="J72" s="612">
        <f t="shared" si="12"/>
        <v>580170.52399999998</v>
      </c>
      <c r="K72" s="570">
        <v>142217481</v>
      </c>
      <c r="L72" s="570">
        <f t="shared" si="13"/>
        <v>142217.481</v>
      </c>
      <c r="M72" s="569">
        <v>603323000</v>
      </c>
      <c r="N72" s="569">
        <f t="shared" si="14"/>
        <v>603323</v>
      </c>
      <c r="O72" s="569">
        <v>216665500</v>
      </c>
      <c r="P72" s="569">
        <f t="shared" si="6"/>
        <v>216665.5</v>
      </c>
      <c r="Q72" s="569">
        <v>742927580</v>
      </c>
      <c r="R72" s="569">
        <f t="shared" si="7"/>
        <v>742927.58</v>
      </c>
      <c r="S72" s="569"/>
      <c r="T72" s="569">
        <f t="shared" si="8"/>
        <v>742927580</v>
      </c>
      <c r="U72" s="564"/>
    </row>
    <row r="73" spans="1:21" ht="16.5" x14ac:dyDescent="0.35">
      <c r="A73" s="565">
        <v>33</v>
      </c>
      <c r="B73" s="609" t="s">
        <v>709</v>
      </c>
      <c r="C73" s="569">
        <v>1414427932</v>
      </c>
      <c r="D73" s="569">
        <f t="shared" si="9"/>
        <v>1414427.932</v>
      </c>
      <c r="E73" s="570">
        <v>387254488</v>
      </c>
      <c r="F73" s="570">
        <f t="shared" si="10"/>
        <v>387254.48800000001</v>
      </c>
      <c r="G73" s="570">
        <v>273000000</v>
      </c>
      <c r="H73" s="612">
        <f t="shared" si="11"/>
        <v>273000</v>
      </c>
      <c r="I73" s="612">
        <v>166482276</v>
      </c>
      <c r="J73" s="612">
        <f t="shared" si="12"/>
        <v>166482.27600000001</v>
      </c>
      <c r="K73" s="570">
        <v>377364326</v>
      </c>
      <c r="L73" s="570">
        <f t="shared" si="13"/>
        <v>377364.326</v>
      </c>
      <c r="M73" s="564"/>
      <c r="N73" s="569">
        <f t="shared" si="14"/>
        <v>0</v>
      </c>
      <c r="O73" s="569">
        <v>65190000</v>
      </c>
      <c r="P73" s="569">
        <f t="shared" si="6"/>
        <v>65190</v>
      </c>
      <c r="Q73" s="569">
        <v>1125681653</v>
      </c>
      <c r="R73" s="569">
        <f t="shared" si="7"/>
        <v>1125681.6529999999</v>
      </c>
      <c r="S73" s="569"/>
      <c r="T73" s="569">
        <f t="shared" si="8"/>
        <v>1125681653</v>
      </c>
      <c r="U73" s="564"/>
    </row>
    <row r="74" spans="1:21" ht="16.5" x14ac:dyDescent="0.35">
      <c r="A74" s="565">
        <v>34</v>
      </c>
      <c r="B74" s="609" t="s">
        <v>710</v>
      </c>
      <c r="C74" s="569">
        <v>609018588</v>
      </c>
      <c r="D74" s="569">
        <f t="shared" si="9"/>
        <v>609018.58799999999</v>
      </c>
      <c r="E74" s="570">
        <v>147837017</v>
      </c>
      <c r="F74" s="570">
        <f t="shared" si="10"/>
        <v>147837.01699999999</v>
      </c>
      <c r="G74" s="570">
        <v>78600000</v>
      </c>
      <c r="H74" s="612">
        <f t="shared" si="11"/>
        <v>78600</v>
      </c>
      <c r="I74" s="612">
        <v>46698175</v>
      </c>
      <c r="J74" s="612">
        <f t="shared" si="12"/>
        <v>46698.175000000003</v>
      </c>
      <c r="K74" s="570">
        <v>83835985</v>
      </c>
      <c r="L74" s="570">
        <f t="shared" si="13"/>
        <v>83835.985000000001</v>
      </c>
      <c r="M74" s="564"/>
      <c r="N74" s="569">
        <f t="shared" si="14"/>
        <v>0</v>
      </c>
      <c r="O74" s="569">
        <v>18630000</v>
      </c>
      <c r="P74" s="569">
        <f t="shared" si="6"/>
        <v>18630</v>
      </c>
      <c r="Q74" s="569">
        <v>30515000</v>
      </c>
      <c r="R74" s="569">
        <f t="shared" si="7"/>
        <v>30515</v>
      </c>
      <c r="S74" s="569"/>
      <c r="T74" s="569">
        <f t="shared" si="8"/>
        <v>30515000</v>
      </c>
      <c r="U74" s="564"/>
    </row>
    <row r="75" spans="1:21" ht="16.5" x14ac:dyDescent="0.35">
      <c r="A75" s="565">
        <v>35</v>
      </c>
      <c r="B75" s="609" t="s">
        <v>711</v>
      </c>
      <c r="C75" s="569">
        <v>922144176</v>
      </c>
      <c r="D75" s="569">
        <f t="shared" si="9"/>
        <v>922144.17599999998</v>
      </c>
      <c r="E75" s="570">
        <v>243932095</v>
      </c>
      <c r="F75" s="570">
        <f t="shared" si="10"/>
        <v>243932.095</v>
      </c>
      <c r="G75" s="570">
        <v>196800000</v>
      </c>
      <c r="H75" s="612">
        <f t="shared" si="11"/>
        <v>196800</v>
      </c>
      <c r="I75" s="612">
        <v>85989058</v>
      </c>
      <c r="J75" s="612">
        <f t="shared" si="12"/>
        <v>85989.058000000005</v>
      </c>
      <c r="K75" s="570">
        <v>223696246</v>
      </c>
      <c r="L75" s="570">
        <f t="shared" si="13"/>
        <v>223696.24600000001</v>
      </c>
      <c r="M75" s="564"/>
      <c r="N75" s="569">
        <f t="shared" si="14"/>
        <v>0</v>
      </c>
      <c r="O75" s="569">
        <v>46560000</v>
      </c>
      <c r="P75" s="569">
        <f t="shared" si="6"/>
        <v>46560</v>
      </c>
      <c r="Q75" s="569">
        <v>163500000</v>
      </c>
      <c r="R75" s="569">
        <f t="shared" si="7"/>
        <v>163500</v>
      </c>
      <c r="S75" s="569"/>
      <c r="T75" s="569">
        <f t="shared" si="8"/>
        <v>163500000</v>
      </c>
      <c r="U75" s="564"/>
    </row>
    <row r="76" spans="1:21" ht="16.5" x14ac:dyDescent="0.35">
      <c r="A76" s="565">
        <v>36</v>
      </c>
      <c r="B76" s="610" t="s">
        <v>712</v>
      </c>
      <c r="C76" s="569">
        <v>147733226</v>
      </c>
      <c r="D76" s="569">
        <f t="shared" si="9"/>
        <v>147733.226</v>
      </c>
      <c r="E76" s="564"/>
      <c r="F76" s="570">
        <f t="shared" si="10"/>
        <v>0</v>
      </c>
      <c r="G76" s="569">
        <v>21000000</v>
      </c>
      <c r="H76" s="612">
        <f t="shared" si="11"/>
        <v>21000</v>
      </c>
      <c r="I76" s="611"/>
      <c r="J76" s="612">
        <f t="shared" si="12"/>
        <v>0</v>
      </c>
      <c r="K76" s="564"/>
      <c r="L76" s="570">
        <f t="shared" si="13"/>
        <v>0</v>
      </c>
      <c r="M76" s="564"/>
      <c r="N76" s="569">
        <f t="shared" si="14"/>
        <v>0</v>
      </c>
      <c r="O76" s="569">
        <v>4660000</v>
      </c>
      <c r="P76" s="569">
        <f t="shared" si="6"/>
        <v>4660</v>
      </c>
      <c r="Q76" s="564"/>
      <c r="R76" s="569">
        <f t="shared" si="7"/>
        <v>0</v>
      </c>
      <c r="S76" s="564"/>
      <c r="T76" s="569">
        <f t="shared" si="8"/>
        <v>0</v>
      </c>
      <c r="U76" s="564"/>
    </row>
    <row r="77" spans="1:21" ht="16.5" x14ac:dyDescent="0.35">
      <c r="A77" s="564"/>
      <c r="B77" s="563" t="s">
        <v>255</v>
      </c>
      <c r="C77" s="614"/>
      <c r="D77" s="564"/>
      <c r="E77" s="564"/>
      <c r="F77" s="614"/>
      <c r="G77" s="614"/>
      <c r="H77" s="614"/>
      <c r="I77" s="564"/>
      <c r="J77" s="564"/>
      <c r="K77" s="564"/>
      <c r="L77" s="564"/>
      <c r="M77" s="564"/>
      <c r="N77" s="564"/>
      <c r="O77" s="564"/>
      <c r="P77" s="564"/>
      <c r="Q77" s="564"/>
      <c r="R77" s="564"/>
      <c r="S77" s="564"/>
      <c r="T77" s="564"/>
      <c r="U77" s="564"/>
    </row>
  </sheetData>
  <mergeCells count="4">
    <mergeCell ref="A1:B1"/>
    <mergeCell ref="A2:B2"/>
    <mergeCell ref="A4:U4"/>
    <mergeCell ref="A5:U5"/>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Z178"/>
  <sheetViews>
    <sheetView topLeftCell="A92" workbookViewId="0">
      <selection activeCell="D4" sqref="D4"/>
    </sheetView>
  </sheetViews>
  <sheetFormatPr defaultRowHeight="14.5" x14ac:dyDescent="0.35"/>
  <cols>
    <col min="2" max="2" width="28.6328125" bestFit="1" customWidth="1"/>
    <col min="3" max="3" width="17" customWidth="1"/>
    <col min="4" max="4" width="37.6328125" bestFit="1" customWidth="1"/>
    <col min="7" max="7" width="11.36328125" bestFit="1" customWidth="1"/>
    <col min="10" max="10" width="11.90625" bestFit="1" customWidth="1"/>
    <col min="11" max="11" width="38.453125" bestFit="1" customWidth="1"/>
    <col min="12" max="12" width="46.90625" bestFit="1" customWidth="1"/>
    <col min="14" max="14" width="46.36328125" bestFit="1" customWidth="1"/>
    <col min="16" max="16" width="21.6328125" bestFit="1" customWidth="1"/>
    <col min="17" max="17" width="26.36328125" bestFit="1" customWidth="1"/>
    <col min="18" max="18" width="27.54296875" bestFit="1" customWidth="1"/>
    <col min="20" max="20" width="32.08984375" bestFit="1" customWidth="1"/>
    <col min="22" max="22" width="20.36328125" customWidth="1"/>
    <col min="23" max="23" width="17.453125" customWidth="1"/>
    <col min="24" max="24" width="11.36328125" bestFit="1" customWidth="1"/>
    <col min="26" max="26" width="8.54296875" bestFit="1" customWidth="1"/>
  </cols>
  <sheetData>
    <row r="1" spans="1:26" ht="15.5" x14ac:dyDescent="0.35">
      <c r="A1" s="1377" t="s">
        <v>80</v>
      </c>
      <c r="B1" s="1377"/>
      <c r="C1" s="940"/>
      <c r="D1" s="940"/>
      <c r="E1" s="905"/>
      <c r="F1" s="905"/>
      <c r="G1" s="906"/>
      <c r="H1" s="907"/>
      <c r="I1" s="905"/>
      <c r="J1" s="905"/>
      <c r="K1" s="908"/>
      <c r="L1" s="908"/>
      <c r="M1" s="908"/>
      <c r="N1" s="908"/>
      <c r="O1" s="909"/>
      <c r="P1" s="908"/>
      <c r="Q1" s="910"/>
      <c r="R1" s="910"/>
      <c r="S1" s="910"/>
      <c r="T1" s="910"/>
      <c r="U1" s="910"/>
      <c r="V1" s="910"/>
      <c r="W1" s="910"/>
      <c r="X1" s="907"/>
      <c r="Y1" s="907"/>
      <c r="Z1" s="905"/>
    </row>
    <row r="2" spans="1:26" ht="15.5" x14ac:dyDescent="0.35">
      <c r="A2" s="1378" t="s">
        <v>0</v>
      </c>
      <c r="B2" s="1378"/>
      <c r="C2" s="940"/>
      <c r="D2" s="940"/>
      <c r="E2" s="905"/>
      <c r="F2" s="905"/>
      <c r="G2" s="906"/>
      <c r="H2" s="907"/>
      <c r="I2" s="905"/>
      <c r="J2" s="905"/>
      <c r="K2" s="908"/>
      <c r="L2" s="908"/>
      <c r="M2" s="908"/>
      <c r="N2" s="908"/>
      <c r="O2" s="909"/>
      <c r="P2" s="908"/>
      <c r="Q2" s="910"/>
      <c r="R2" s="910"/>
      <c r="S2" s="910"/>
      <c r="T2" s="910"/>
      <c r="U2" s="910"/>
      <c r="V2" s="910"/>
      <c r="W2" s="910"/>
      <c r="X2" s="907"/>
      <c r="Y2" s="907"/>
      <c r="Z2" s="905"/>
    </row>
    <row r="3" spans="1:26" ht="15.5" x14ac:dyDescent="0.35">
      <c r="A3" s="939"/>
      <c r="B3" s="940"/>
      <c r="C3" s="941"/>
      <c r="D3" s="940"/>
      <c r="E3" s="905"/>
      <c r="F3" s="905"/>
      <c r="G3" s="906"/>
      <c r="H3" s="907"/>
      <c r="I3" s="905"/>
      <c r="J3" s="905"/>
      <c r="K3" s="908"/>
      <c r="L3" s="908"/>
      <c r="M3" s="908"/>
      <c r="N3" s="908"/>
      <c r="O3" s="909"/>
      <c r="P3" s="908"/>
      <c r="Q3" s="910"/>
      <c r="R3" s="910"/>
      <c r="S3" s="910"/>
      <c r="T3" s="910"/>
      <c r="U3" s="910"/>
      <c r="V3" s="910"/>
      <c r="W3" s="910"/>
      <c r="X3" s="907"/>
      <c r="Y3" s="907"/>
      <c r="Z3" s="905"/>
    </row>
    <row r="4" spans="1:26" ht="75" x14ac:dyDescent="0.35">
      <c r="A4" s="911" t="s">
        <v>102</v>
      </c>
      <c r="B4" s="911" t="s">
        <v>64</v>
      </c>
      <c r="C4" s="911" t="s">
        <v>956</v>
      </c>
      <c r="D4" s="912" t="s">
        <v>957</v>
      </c>
      <c r="E4" s="912" t="s">
        <v>958</v>
      </c>
      <c r="F4" s="911" t="s">
        <v>138</v>
      </c>
      <c r="G4" s="913" t="s">
        <v>959</v>
      </c>
      <c r="H4" s="914" t="s">
        <v>960</v>
      </c>
      <c r="I4" s="912" t="s">
        <v>961</v>
      </c>
      <c r="J4" s="911" t="s">
        <v>962</v>
      </c>
      <c r="K4" s="1373" t="s">
        <v>963</v>
      </c>
      <c r="L4" s="1374"/>
      <c r="M4" s="1374"/>
      <c r="N4" s="1374"/>
      <c r="O4" s="1375"/>
      <c r="P4" s="911" t="s">
        <v>964</v>
      </c>
      <c r="Q4" s="914" t="s">
        <v>965</v>
      </c>
      <c r="R4" s="914" t="s">
        <v>966</v>
      </c>
      <c r="S4" s="915" t="s">
        <v>967</v>
      </c>
      <c r="T4" s="914" t="s">
        <v>968</v>
      </c>
      <c r="U4" s="915" t="s">
        <v>969</v>
      </c>
      <c r="V4" s="914" t="s">
        <v>970</v>
      </c>
      <c r="W4" s="914" t="s">
        <v>971</v>
      </c>
      <c r="X4" s="1376" t="s">
        <v>972</v>
      </c>
      <c r="Y4" s="1375"/>
      <c r="Z4" s="912" t="s">
        <v>973</v>
      </c>
    </row>
    <row r="5" spans="1:26" ht="15.5" x14ac:dyDescent="0.35">
      <c r="A5" s="924">
        <f>+SUBTOTAL(3,$C$5:C5)</f>
        <v>1</v>
      </c>
      <c r="B5" s="925" t="s">
        <v>1093</v>
      </c>
      <c r="C5" s="924" t="s">
        <v>660</v>
      </c>
      <c r="D5" s="925" t="s">
        <v>1068</v>
      </c>
      <c r="E5" s="926" t="s">
        <v>144</v>
      </c>
      <c r="F5" s="924">
        <f t="shared" ref="F5:F90" si="0">YEAR(G5)</f>
        <v>1982</v>
      </c>
      <c r="G5" s="927">
        <v>30045</v>
      </c>
      <c r="H5" s="924" t="s">
        <v>974</v>
      </c>
      <c r="I5" s="924" t="s">
        <v>285</v>
      </c>
      <c r="J5" s="924">
        <v>0</v>
      </c>
      <c r="K5" s="925" t="s">
        <v>1081</v>
      </c>
      <c r="L5" s="925" t="s">
        <v>1070</v>
      </c>
      <c r="M5" s="925"/>
      <c r="N5" s="925" t="s">
        <v>1071</v>
      </c>
      <c r="O5" s="929"/>
      <c r="P5" s="925" t="s">
        <v>992</v>
      </c>
      <c r="Q5" s="927" t="s">
        <v>1051</v>
      </c>
      <c r="R5" s="924" t="s">
        <v>993</v>
      </c>
      <c r="S5" s="924" t="s">
        <v>286</v>
      </c>
      <c r="T5" s="924" t="s">
        <v>994</v>
      </c>
      <c r="U5" s="924"/>
      <c r="V5" s="930" t="s">
        <v>981</v>
      </c>
      <c r="W5" s="924"/>
      <c r="X5" s="927">
        <v>39616</v>
      </c>
      <c r="Y5" s="927">
        <v>39981</v>
      </c>
      <c r="Z5" s="930">
        <f t="shared" ref="Z5:Z45" ca="1" si="1">IF(E5="nữ",660-DATEDIF(G5,TODAY(),"m"),720-DATEDIF(G5,TODAY(),"m"))/12</f>
        <v>11.75</v>
      </c>
    </row>
    <row r="6" spans="1:26" ht="15.5" x14ac:dyDescent="0.35">
      <c r="A6" s="924">
        <f>+SUBTOTAL(3,$C$5:C6)</f>
        <v>2</v>
      </c>
      <c r="B6" s="925" t="s">
        <v>1094</v>
      </c>
      <c r="C6" s="924" t="s">
        <v>660</v>
      </c>
      <c r="D6" s="925" t="s">
        <v>1068</v>
      </c>
      <c r="E6" s="924" t="s">
        <v>144</v>
      </c>
      <c r="F6" s="924">
        <f t="shared" si="0"/>
        <v>1978</v>
      </c>
      <c r="G6" s="927">
        <v>28611</v>
      </c>
      <c r="H6" s="924" t="s">
        <v>974</v>
      </c>
      <c r="I6" s="924" t="s">
        <v>285</v>
      </c>
      <c r="J6" s="924">
        <v>0</v>
      </c>
      <c r="K6" s="925" t="s">
        <v>1069</v>
      </c>
      <c r="L6" s="925" t="s">
        <v>1070</v>
      </c>
      <c r="M6" s="925"/>
      <c r="N6" s="925" t="s">
        <v>1071</v>
      </c>
      <c r="O6" s="929"/>
      <c r="P6" s="925" t="s">
        <v>992</v>
      </c>
      <c r="Q6" s="927" t="s">
        <v>990</v>
      </c>
      <c r="R6" s="924" t="s">
        <v>993</v>
      </c>
      <c r="S6" s="924" t="s">
        <v>286</v>
      </c>
      <c r="T6" s="924" t="s">
        <v>994</v>
      </c>
      <c r="U6" s="924"/>
      <c r="V6" s="924">
        <v>0</v>
      </c>
      <c r="W6" s="924" t="s">
        <v>977</v>
      </c>
      <c r="X6" s="927">
        <v>37126</v>
      </c>
      <c r="Y6" s="927">
        <v>37491</v>
      </c>
      <c r="Z6" s="930">
        <f t="shared" ca="1" si="1"/>
        <v>7.75</v>
      </c>
    </row>
    <row r="7" spans="1:26" ht="15.5" x14ac:dyDescent="0.35">
      <c r="A7" s="924">
        <f>+SUBTOTAL(3,$C$5:C7)</f>
        <v>3</v>
      </c>
      <c r="B7" s="925" t="s">
        <v>1095</v>
      </c>
      <c r="C7" s="924" t="s">
        <v>660</v>
      </c>
      <c r="D7" s="925" t="s">
        <v>1068</v>
      </c>
      <c r="E7" s="924" t="s">
        <v>144</v>
      </c>
      <c r="F7" s="924">
        <f t="shared" si="0"/>
        <v>1980</v>
      </c>
      <c r="G7" s="927">
        <v>29479</v>
      </c>
      <c r="H7" s="924" t="s">
        <v>978</v>
      </c>
      <c r="I7" s="924" t="s">
        <v>284</v>
      </c>
      <c r="J7" s="924">
        <v>0</v>
      </c>
      <c r="K7" s="925" t="s">
        <v>1069</v>
      </c>
      <c r="L7" s="925" t="s">
        <v>1096</v>
      </c>
      <c r="M7" s="925"/>
      <c r="N7" s="925" t="s">
        <v>161</v>
      </c>
      <c r="O7" s="929"/>
      <c r="P7" s="925"/>
      <c r="Q7" s="924" t="s">
        <v>997</v>
      </c>
      <c r="R7" s="924"/>
      <c r="S7" s="924" t="s">
        <v>286</v>
      </c>
      <c r="T7" s="924"/>
      <c r="U7" s="924"/>
      <c r="V7" s="924" t="s">
        <v>989</v>
      </c>
      <c r="W7" s="924" t="s">
        <v>977</v>
      </c>
      <c r="X7" s="927"/>
      <c r="Y7" s="927" t="s">
        <v>286</v>
      </c>
      <c r="Z7" s="930">
        <f t="shared" ca="1" si="1"/>
        <v>10.166666666666666</v>
      </c>
    </row>
    <row r="8" spans="1:26" ht="15.5" x14ac:dyDescent="0.35">
      <c r="A8" s="924">
        <f>+SUBTOTAL(3,$C$5:C8)</f>
        <v>4</v>
      </c>
      <c r="B8" s="925" t="s">
        <v>1097</v>
      </c>
      <c r="C8" s="924" t="s">
        <v>660</v>
      </c>
      <c r="D8" s="925" t="s">
        <v>1068</v>
      </c>
      <c r="E8" s="926" t="s">
        <v>144</v>
      </c>
      <c r="F8" s="924">
        <f t="shared" si="0"/>
        <v>1974</v>
      </c>
      <c r="G8" s="927">
        <v>27275</v>
      </c>
      <c r="H8" s="924" t="s">
        <v>1012</v>
      </c>
      <c r="I8" s="924" t="s">
        <v>285</v>
      </c>
      <c r="J8" s="924" t="s">
        <v>290</v>
      </c>
      <c r="K8" s="925" t="s">
        <v>1069</v>
      </c>
      <c r="L8" s="925" t="s">
        <v>1098</v>
      </c>
      <c r="M8" s="925"/>
      <c r="N8" s="925" t="s">
        <v>1071</v>
      </c>
      <c r="O8" s="929"/>
      <c r="P8" s="925" t="s">
        <v>1005</v>
      </c>
      <c r="Q8" s="927" t="s">
        <v>1009</v>
      </c>
      <c r="R8" s="924" t="s">
        <v>993</v>
      </c>
      <c r="S8" s="924" t="s">
        <v>286</v>
      </c>
      <c r="T8" s="924" t="s">
        <v>1060</v>
      </c>
      <c r="U8" s="924"/>
      <c r="V8" s="924" t="s">
        <v>991</v>
      </c>
      <c r="W8" s="924" t="s">
        <v>977</v>
      </c>
      <c r="X8" s="927">
        <v>38872</v>
      </c>
      <c r="Y8" s="927">
        <v>39237</v>
      </c>
      <c r="Z8" s="930">
        <f t="shared" ca="1" si="1"/>
        <v>4.166666666666667</v>
      </c>
    </row>
    <row r="9" spans="1:26" ht="15.5" x14ac:dyDescent="0.35">
      <c r="A9" s="924">
        <f>+SUBTOTAL(3,$C$5:C9)</f>
        <v>5</v>
      </c>
      <c r="B9" s="925" t="s">
        <v>1099</v>
      </c>
      <c r="C9" s="924" t="s">
        <v>660</v>
      </c>
      <c r="D9" s="925" t="s">
        <v>1068</v>
      </c>
      <c r="E9" s="926" t="s">
        <v>144</v>
      </c>
      <c r="F9" s="924">
        <f t="shared" si="0"/>
        <v>1982</v>
      </c>
      <c r="G9" s="927">
        <v>30205</v>
      </c>
      <c r="H9" s="924" t="s">
        <v>974</v>
      </c>
      <c r="I9" s="924" t="s">
        <v>285</v>
      </c>
      <c r="J9" s="924">
        <v>0</v>
      </c>
      <c r="K9" s="925" t="s">
        <v>1081</v>
      </c>
      <c r="L9" s="925" t="s">
        <v>1100</v>
      </c>
      <c r="M9" s="925"/>
      <c r="N9" s="925" t="s">
        <v>1101</v>
      </c>
      <c r="O9" s="929"/>
      <c r="P9" s="925" t="s">
        <v>1005</v>
      </c>
      <c r="Q9" s="927" t="s">
        <v>1051</v>
      </c>
      <c r="R9" s="924"/>
      <c r="S9" s="924" t="s">
        <v>286</v>
      </c>
      <c r="T9" s="924" t="s">
        <v>994</v>
      </c>
      <c r="U9" s="924"/>
      <c r="V9" s="924" t="s">
        <v>1102</v>
      </c>
      <c r="W9" s="924" t="s">
        <v>977</v>
      </c>
      <c r="X9" s="927">
        <v>38178</v>
      </c>
      <c r="Y9" s="927">
        <v>38543</v>
      </c>
      <c r="Z9" s="930">
        <f t="shared" ca="1" si="1"/>
        <v>12.166666666666666</v>
      </c>
    </row>
    <row r="10" spans="1:26" ht="15.5" x14ac:dyDescent="0.35">
      <c r="A10" s="924">
        <f>+SUBTOTAL(3,$C$5:C10)</f>
        <v>6</v>
      </c>
      <c r="B10" s="925" t="s">
        <v>1103</v>
      </c>
      <c r="C10" s="924" t="s">
        <v>660</v>
      </c>
      <c r="D10" s="925" t="s">
        <v>1068</v>
      </c>
      <c r="E10" s="924" t="s">
        <v>143</v>
      </c>
      <c r="F10" s="924">
        <f t="shared" si="0"/>
        <v>1973</v>
      </c>
      <c r="G10" s="927">
        <v>26688</v>
      </c>
      <c r="H10" s="924" t="s">
        <v>978</v>
      </c>
      <c r="I10" s="924" t="s">
        <v>284</v>
      </c>
      <c r="J10" s="924">
        <v>0</v>
      </c>
      <c r="K10" s="925" t="s">
        <v>1081</v>
      </c>
      <c r="L10" s="925" t="s">
        <v>1096</v>
      </c>
      <c r="M10" s="925"/>
      <c r="N10" s="925" t="s">
        <v>161</v>
      </c>
      <c r="O10" s="929"/>
      <c r="P10" s="925" t="s">
        <v>992</v>
      </c>
      <c r="Q10" s="927" t="s">
        <v>1104</v>
      </c>
      <c r="R10" s="924" t="s">
        <v>993</v>
      </c>
      <c r="S10" s="924" t="s">
        <v>286</v>
      </c>
      <c r="T10" s="924"/>
      <c r="U10" s="924"/>
      <c r="V10" s="930" t="s">
        <v>983</v>
      </c>
      <c r="W10" s="924" t="s">
        <v>288</v>
      </c>
      <c r="X10" s="927"/>
      <c r="Y10" s="927"/>
      <c r="Z10" s="930">
        <f t="shared" ca="1" si="1"/>
        <v>7.5</v>
      </c>
    </row>
    <row r="11" spans="1:26" ht="15.5" x14ac:dyDescent="0.35">
      <c r="A11" s="924">
        <f>+SUBTOTAL(3,$C$5:C11)</f>
        <v>7</v>
      </c>
      <c r="B11" s="925" t="s">
        <v>1105</v>
      </c>
      <c r="C11" s="924" t="s">
        <v>660</v>
      </c>
      <c r="D11" s="925" t="s">
        <v>1068</v>
      </c>
      <c r="E11" s="926" t="s">
        <v>143</v>
      </c>
      <c r="F11" s="924">
        <f t="shared" si="0"/>
        <v>1977</v>
      </c>
      <c r="G11" s="927">
        <v>28204</v>
      </c>
      <c r="H11" s="924" t="s">
        <v>974</v>
      </c>
      <c r="I11" s="924" t="s">
        <v>285</v>
      </c>
      <c r="J11" s="924">
        <v>0</v>
      </c>
      <c r="K11" s="925" t="s">
        <v>1069</v>
      </c>
      <c r="L11" s="925" t="s">
        <v>1096</v>
      </c>
      <c r="M11" s="925"/>
      <c r="N11" s="925" t="s">
        <v>1106</v>
      </c>
      <c r="O11" s="929"/>
      <c r="P11" s="925" t="s">
        <v>1013</v>
      </c>
      <c r="Q11" s="927" t="s">
        <v>1018</v>
      </c>
      <c r="R11" s="924" t="s">
        <v>993</v>
      </c>
      <c r="S11" s="924" t="s">
        <v>286</v>
      </c>
      <c r="T11" s="924" t="s">
        <v>975</v>
      </c>
      <c r="U11" s="924"/>
      <c r="V11" s="924">
        <v>0</v>
      </c>
      <c r="W11" s="924"/>
      <c r="X11" s="927">
        <v>37975</v>
      </c>
      <c r="Y11" s="927">
        <v>38341</v>
      </c>
      <c r="Z11" s="930">
        <f t="shared" ca="1" si="1"/>
        <v>11.666666666666666</v>
      </c>
    </row>
    <row r="12" spans="1:26" ht="15.5" x14ac:dyDescent="0.35">
      <c r="A12" s="924">
        <f>+SUBTOTAL(3,$C$5:C12)</f>
        <v>8</v>
      </c>
      <c r="B12" s="925" t="s">
        <v>1107</v>
      </c>
      <c r="C12" s="924" t="s">
        <v>660</v>
      </c>
      <c r="D12" s="925" t="s">
        <v>1068</v>
      </c>
      <c r="E12" s="924" t="s">
        <v>144</v>
      </c>
      <c r="F12" s="924">
        <f t="shared" si="0"/>
        <v>1976</v>
      </c>
      <c r="G12" s="927">
        <v>28011</v>
      </c>
      <c r="H12" s="924" t="s">
        <v>978</v>
      </c>
      <c r="I12" s="924" t="s">
        <v>284</v>
      </c>
      <c r="J12" s="924">
        <v>0</v>
      </c>
      <c r="K12" s="925" t="s">
        <v>1081</v>
      </c>
      <c r="L12" s="925" t="s">
        <v>1096</v>
      </c>
      <c r="M12" s="925"/>
      <c r="N12" s="925" t="s">
        <v>161</v>
      </c>
      <c r="O12" s="929"/>
      <c r="P12" s="925" t="s">
        <v>992</v>
      </c>
      <c r="Q12" s="927" t="s">
        <v>990</v>
      </c>
      <c r="R12" s="924" t="s">
        <v>993</v>
      </c>
      <c r="S12" s="924" t="s">
        <v>286</v>
      </c>
      <c r="T12" s="924"/>
      <c r="U12" s="924"/>
      <c r="V12" s="924">
        <v>0</v>
      </c>
      <c r="W12" s="924"/>
      <c r="X12" s="927">
        <v>42325</v>
      </c>
      <c r="Y12" s="927">
        <v>42691</v>
      </c>
      <c r="Z12" s="930">
        <f t="shared" ca="1" si="1"/>
        <v>6.166666666666667</v>
      </c>
    </row>
    <row r="13" spans="1:26" ht="15.5" x14ac:dyDescent="0.35">
      <c r="A13" s="924">
        <f>+SUBTOTAL(3,$C$5:C13)</f>
        <v>9</v>
      </c>
      <c r="B13" s="925" t="s">
        <v>1108</v>
      </c>
      <c r="C13" s="924" t="s">
        <v>660</v>
      </c>
      <c r="D13" s="925" t="s">
        <v>1068</v>
      </c>
      <c r="E13" s="926" t="s">
        <v>144</v>
      </c>
      <c r="F13" s="924">
        <f t="shared" si="0"/>
        <v>1977</v>
      </c>
      <c r="G13" s="927">
        <v>28364</v>
      </c>
      <c r="H13" s="924" t="s">
        <v>974</v>
      </c>
      <c r="I13" s="924" t="s">
        <v>285</v>
      </c>
      <c r="J13" s="924">
        <v>0</v>
      </c>
      <c r="K13" s="925" t="s">
        <v>1081</v>
      </c>
      <c r="L13" s="925" t="s">
        <v>1109</v>
      </c>
      <c r="M13" s="925"/>
      <c r="N13" s="925" t="s">
        <v>999</v>
      </c>
      <c r="O13" s="929"/>
      <c r="P13" s="925" t="s">
        <v>992</v>
      </c>
      <c r="Q13" s="927" t="s">
        <v>293</v>
      </c>
      <c r="R13" s="924" t="s">
        <v>993</v>
      </c>
      <c r="S13" s="924" t="s">
        <v>286</v>
      </c>
      <c r="T13" s="924" t="s">
        <v>975</v>
      </c>
      <c r="U13" s="924"/>
      <c r="V13" s="924">
        <v>0</v>
      </c>
      <c r="W13" s="924"/>
      <c r="X13" s="927">
        <v>41975</v>
      </c>
      <c r="Y13" s="927">
        <v>42340</v>
      </c>
      <c r="Z13" s="930">
        <f t="shared" ca="1" si="1"/>
        <v>7.083333333333333</v>
      </c>
    </row>
    <row r="14" spans="1:26" ht="15.5" x14ac:dyDescent="0.35">
      <c r="A14" s="924">
        <f>+SUBTOTAL(3,$C$5:C14)</f>
        <v>10</v>
      </c>
      <c r="B14" s="925" t="s">
        <v>1110</v>
      </c>
      <c r="C14" s="924" t="s">
        <v>660</v>
      </c>
      <c r="D14" s="925" t="s">
        <v>1062</v>
      </c>
      <c r="E14" s="924" t="s">
        <v>144</v>
      </c>
      <c r="F14" s="924">
        <f t="shared" si="0"/>
        <v>1980</v>
      </c>
      <c r="G14" s="927">
        <v>29488</v>
      </c>
      <c r="H14" s="924" t="s">
        <v>974</v>
      </c>
      <c r="I14" s="924" t="s">
        <v>285</v>
      </c>
      <c r="J14" s="924">
        <v>0</v>
      </c>
      <c r="K14" s="925" t="s">
        <v>1054</v>
      </c>
      <c r="L14" s="925" t="s">
        <v>1076</v>
      </c>
      <c r="M14" s="925"/>
      <c r="N14" s="925" t="s">
        <v>1076</v>
      </c>
      <c r="O14" s="929"/>
      <c r="P14" s="925" t="s">
        <v>992</v>
      </c>
      <c r="Q14" s="927" t="s">
        <v>1009</v>
      </c>
      <c r="R14" s="924" t="s">
        <v>993</v>
      </c>
      <c r="S14" s="924" t="s">
        <v>286</v>
      </c>
      <c r="T14" s="924" t="s">
        <v>975</v>
      </c>
      <c r="U14" s="924"/>
      <c r="V14" s="924" t="s">
        <v>1111</v>
      </c>
      <c r="W14" s="924" t="s">
        <v>1006</v>
      </c>
      <c r="X14" s="927">
        <v>37735</v>
      </c>
      <c r="Y14" s="927">
        <v>38101</v>
      </c>
      <c r="Z14" s="930">
        <f t="shared" ca="1" si="1"/>
        <v>10.166666666666666</v>
      </c>
    </row>
    <row r="15" spans="1:26" ht="15.5" x14ac:dyDescent="0.35">
      <c r="A15" s="924">
        <f>+SUBTOTAL(3,$C$5:C15)</f>
        <v>11</v>
      </c>
      <c r="B15" s="925" t="s">
        <v>1112</v>
      </c>
      <c r="C15" s="924" t="s">
        <v>660</v>
      </c>
      <c r="D15" s="925" t="s">
        <v>1062</v>
      </c>
      <c r="E15" s="926" t="s">
        <v>144</v>
      </c>
      <c r="F15" s="924">
        <f t="shared" si="0"/>
        <v>1988</v>
      </c>
      <c r="G15" s="927">
        <v>32188</v>
      </c>
      <c r="H15" s="924" t="s">
        <v>978</v>
      </c>
      <c r="I15" s="924" t="s">
        <v>284</v>
      </c>
      <c r="J15" s="924">
        <v>0</v>
      </c>
      <c r="K15" s="925" t="s">
        <v>1023</v>
      </c>
      <c r="L15" s="925" t="s">
        <v>1084</v>
      </c>
      <c r="M15" s="925"/>
      <c r="N15" s="925">
        <v>0</v>
      </c>
      <c r="O15" s="929"/>
      <c r="P15" s="925" t="s">
        <v>992</v>
      </c>
      <c r="Q15" s="924" t="s">
        <v>990</v>
      </c>
      <c r="R15" s="924" t="s">
        <v>993</v>
      </c>
      <c r="S15" s="924" t="s">
        <v>286</v>
      </c>
      <c r="T15" s="924"/>
      <c r="U15" s="924"/>
      <c r="V15" s="924">
        <v>0</v>
      </c>
      <c r="W15" s="924" t="s">
        <v>977</v>
      </c>
      <c r="X15" s="927">
        <v>40283</v>
      </c>
      <c r="Y15" s="927">
        <v>40648</v>
      </c>
      <c r="Z15" s="930">
        <f t="shared" ca="1" si="1"/>
        <v>17.583333333333332</v>
      </c>
    </row>
    <row r="16" spans="1:26" ht="15.5" x14ac:dyDescent="0.35">
      <c r="A16" s="924">
        <f>+SUBTOTAL(3,$C$5:C16)</f>
        <v>12</v>
      </c>
      <c r="B16" s="925" t="s">
        <v>1113</v>
      </c>
      <c r="C16" s="924" t="s">
        <v>660</v>
      </c>
      <c r="D16" s="925" t="s">
        <v>1062</v>
      </c>
      <c r="E16" s="926" t="s">
        <v>144</v>
      </c>
      <c r="F16" s="924">
        <f t="shared" si="0"/>
        <v>1970</v>
      </c>
      <c r="G16" s="927">
        <v>25669</v>
      </c>
      <c r="H16" s="924" t="s">
        <v>978</v>
      </c>
      <c r="I16" s="924" t="s">
        <v>284</v>
      </c>
      <c r="J16" s="924">
        <v>0</v>
      </c>
      <c r="K16" s="925" t="s">
        <v>1054</v>
      </c>
      <c r="L16" s="925" t="s">
        <v>1063</v>
      </c>
      <c r="M16" s="925"/>
      <c r="N16" s="925" t="s">
        <v>161</v>
      </c>
      <c r="O16" s="929"/>
      <c r="P16" s="925" t="s">
        <v>992</v>
      </c>
      <c r="Q16" s="927" t="s">
        <v>995</v>
      </c>
      <c r="R16" s="924" t="s">
        <v>993</v>
      </c>
      <c r="S16" s="924"/>
      <c r="T16" s="924" t="s">
        <v>998</v>
      </c>
      <c r="U16" s="924"/>
      <c r="V16" s="924" t="s">
        <v>1032</v>
      </c>
      <c r="W16" s="924"/>
      <c r="X16" s="927">
        <v>34859</v>
      </c>
      <c r="Y16" s="927">
        <v>35225</v>
      </c>
      <c r="Z16" s="930">
        <f t="shared" ca="1" si="1"/>
        <v>-0.25</v>
      </c>
    </row>
    <row r="17" spans="1:26" ht="15.5" x14ac:dyDescent="0.35">
      <c r="A17" s="924">
        <f>+SUBTOTAL(3,$C$5:C17)</f>
        <v>13</v>
      </c>
      <c r="B17" s="925" t="s">
        <v>1114</v>
      </c>
      <c r="C17" s="924" t="s">
        <v>660</v>
      </c>
      <c r="D17" s="925" t="s">
        <v>1062</v>
      </c>
      <c r="E17" s="926" t="s">
        <v>144</v>
      </c>
      <c r="F17" s="924">
        <f t="shared" si="0"/>
        <v>1980</v>
      </c>
      <c r="G17" s="927">
        <v>29313</v>
      </c>
      <c r="H17" s="924" t="s">
        <v>978</v>
      </c>
      <c r="I17" s="924" t="s">
        <v>284</v>
      </c>
      <c r="J17" s="924">
        <v>0</v>
      </c>
      <c r="K17" s="925" t="s">
        <v>1054</v>
      </c>
      <c r="L17" s="925" t="s">
        <v>1063</v>
      </c>
      <c r="M17" s="925"/>
      <c r="N17" s="925" t="s">
        <v>161</v>
      </c>
      <c r="O17" s="929"/>
      <c r="P17" s="925" t="s">
        <v>992</v>
      </c>
      <c r="Q17" s="927" t="s">
        <v>995</v>
      </c>
      <c r="R17" s="924" t="s">
        <v>993</v>
      </c>
      <c r="S17" s="924" t="s">
        <v>286</v>
      </c>
      <c r="T17" s="924" t="s">
        <v>975</v>
      </c>
      <c r="U17" s="924"/>
      <c r="V17" s="930" t="s">
        <v>983</v>
      </c>
      <c r="W17" s="924" t="s">
        <v>977</v>
      </c>
      <c r="X17" s="927">
        <v>0</v>
      </c>
      <c r="Y17" s="927">
        <v>0</v>
      </c>
      <c r="Z17" s="930">
        <f t="shared" ca="1" si="1"/>
        <v>9.6666666666666661</v>
      </c>
    </row>
    <row r="18" spans="1:26" ht="15.5" x14ac:dyDescent="0.35">
      <c r="A18" s="924">
        <f>+SUBTOTAL(3,$C$5:C18)</f>
        <v>14</v>
      </c>
      <c r="B18" s="925" t="s">
        <v>1115</v>
      </c>
      <c r="C18" s="924" t="s">
        <v>660</v>
      </c>
      <c r="D18" s="925" t="s">
        <v>1062</v>
      </c>
      <c r="E18" s="926" t="s">
        <v>143</v>
      </c>
      <c r="F18" s="924">
        <f t="shared" si="0"/>
        <v>1969</v>
      </c>
      <c r="G18" s="927">
        <v>25514</v>
      </c>
      <c r="H18" s="924" t="s">
        <v>1012</v>
      </c>
      <c r="I18" s="924" t="s">
        <v>285</v>
      </c>
      <c r="J18" s="924" t="s">
        <v>290</v>
      </c>
      <c r="K18" s="925" t="s">
        <v>1054</v>
      </c>
      <c r="L18" s="925" t="s">
        <v>1063</v>
      </c>
      <c r="M18" s="925"/>
      <c r="N18" s="925" t="s">
        <v>1063</v>
      </c>
      <c r="O18" s="929"/>
      <c r="P18" s="925" t="s">
        <v>1005</v>
      </c>
      <c r="Q18" s="924" t="s">
        <v>1040</v>
      </c>
      <c r="R18" s="924"/>
      <c r="S18" s="924" t="s">
        <v>286</v>
      </c>
      <c r="T18" s="924" t="s">
        <v>1014</v>
      </c>
      <c r="U18" s="924"/>
      <c r="V18" s="924">
        <v>0</v>
      </c>
      <c r="W18" s="924" t="s">
        <v>1085</v>
      </c>
      <c r="X18" s="927">
        <v>33714</v>
      </c>
      <c r="Y18" s="927">
        <v>34079</v>
      </c>
      <c r="Z18" s="930">
        <f t="shared" ca="1" si="1"/>
        <v>4.333333333333333</v>
      </c>
    </row>
    <row r="19" spans="1:26" ht="15.5" x14ac:dyDescent="0.35">
      <c r="A19" s="924">
        <f>+SUBTOTAL(3,$C$5:C19)</f>
        <v>15</v>
      </c>
      <c r="B19" s="925" t="s">
        <v>1116</v>
      </c>
      <c r="C19" s="924" t="s">
        <v>660</v>
      </c>
      <c r="D19" s="925" t="s">
        <v>1062</v>
      </c>
      <c r="E19" s="926" t="s">
        <v>144</v>
      </c>
      <c r="F19" s="924">
        <f t="shared" si="0"/>
        <v>1969</v>
      </c>
      <c r="G19" s="927">
        <v>25236</v>
      </c>
      <c r="H19" s="924" t="s">
        <v>974</v>
      </c>
      <c r="I19" s="924" t="s">
        <v>284</v>
      </c>
      <c r="J19" s="924">
        <v>0</v>
      </c>
      <c r="K19" s="925" t="s">
        <v>1054</v>
      </c>
      <c r="L19" s="925" t="s">
        <v>1035</v>
      </c>
      <c r="M19" s="925"/>
      <c r="N19" s="925" t="s">
        <v>161</v>
      </c>
      <c r="O19" s="929"/>
      <c r="P19" s="925" t="s">
        <v>992</v>
      </c>
      <c r="Q19" s="927" t="s">
        <v>995</v>
      </c>
      <c r="R19" s="924" t="s">
        <v>993</v>
      </c>
      <c r="S19" s="924" t="s">
        <v>286</v>
      </c>
      <c r="T19" s="924" t="s">
        <v>975</v>
      </c>
      <c r="U19" s="924"/>
      <c r="V19" s="924">
        <v>0</v>
      </c>
      <c r="W19" s="924"/>
      <c r="X19" s="927">
        <v>35438</v>
      </c>
      <c r="Y19" s="927">
        <v>35803</v>
      </c>
      <c r="Z19" s="930">
        <f t="shared" ca="1" si="1"/>
        <v>-1.5</v>
      </c>
    </row>
    <row r="20" spans="1:26" ht="15.5" x14ac:dyDescent="0.35">
      <c r="A20" s="924">
        <f>+SUBTOTAL(3,$C$5:C20)</f>
        <v>16</v>
      </c>
      <c r="B20" s="925" t="s">
        <v>1117</v>
      </c>
      <c r="C20" s="924" t="s">
        <v>660</v>
      </c>
      <c r="D20" s="925" t="s">
        <v>1062</v>
      </c>
      <c r="E20" s="924" t="s">
        <v>144</v>
      </c>
      <c r="F20" s="924">
        <f t="shared" si="0"/>
        <v>1982</v>
      </c>
      <c r="G20" s="927">
        <v>30091</v>
      </c>
      <c r="H20" s="924" t="s">
        <v>974</v>
      </c>
      <c r="I20" s="924" t="s">
        <v>285</v>
      </c>
      <c r="J20" s="924">
        <v>0</v>
      </c>
      <c r="K20" s="925" t="s">
        <v>1054</v>
      </c>
      <c r="L20" s="925" t="s">
        <v>1035</v>
      </c>
      <c r="M20" s="925"/>
      <c r="N20" s="925" t="s">
        <v>1118</v>
      </c>
      <c r="O20" s="929"/>
      <c r="P20" s="925" t="s">
        <v>992</v>
      </c>
      <c r="Q20" s="927" t="s">
        <v>293</v>
      </c>
      <c r="R20" s="924" t="s">
        <v>993</v>
      </c>
      <c r="S20" s="924" t="s">
        <v>286</v>
      </c>
      <c r="T20" s="924" t="s">
        <v>975</v>
      </c>
      <c r="U20" s="924"/>
      <c r="V20" s="930" t="s">
        <v>1015</v>
      </c>
      <c r="W20" s="924"/>
      <c r="X20" s="927">
        <v>37696</v>
      </c>
      <c r="Y20" s="927">
        <v>38062</v>
      </c>
      <c r="Z20" s="930">
        <f t="shared" ca="1" si="1"/>
        <v>11.833333333333334</v>
      </c>
    </row>
    <row r="21" spans="1:26" ht="15.5" x14ac:dyDescent="0.35">
      <c r="A21" s="924">
        <f>+SUBTOTAL(3,$C$5:C21)</f>
        <v>17</v>
      </c>
      <c r="B21" s="925" t="s">
        <v>1119</v>
      </c>
      <c r="C21" s="924" t="s">
        <v>660</v>
      </c>
      <c r="D21" s="925" t="s">
        <v>1062</v>
      </c>
      <c r="E21" s="924" t="s">
        <v>144</v>
      </c>
      <c r="F21" s="924">
        <f t="shared" si="0"/>
        <v>1986</v>
      </c>
      <c r="G21" s="927">
        <v>31564</v>
      </c>
      <c r="H21" s="924" t="s">
        <v>978</v>
      </c>
      <c r="I21" s="924" t="s">
        <v>284</v>
      </c>
      <c r="J21" s="924">
        <v>0</v>
      </c>
      <c r="K21" s="925" t="s">
        <v>1054</v>
      </c>
      <c r="L21" s="925" t="s">
        <v>1120</v>
      </c>
      <c r="M21" s="925"/>
      <c r="N21" s="925" t="s">
        <v>161</v>
      </c>
      <c r="O21" s="929"/>
      <c r="P21" s="925" t="s">
        <v>992</v>
      </c>
      <c r="Q21" s="927" t="s">
        <v>997</v>
      </c>
      <c r="R21" s="924" t="s">
        <v>993</v>
      </c>
      <c r="S21" s="924"/>
      <c r="T21" s="924" t="s">
        <v>998</v>
      </c>
      <c r="U21" s="924"/>
      <c r="V21" s="930" t="s">
        <v>981</v>
      </c>
      <c r="W21" s="924"/>
      <c r="X21" s="927">
        <v>40199</v>
      </c>
      <c r="Y21" s="927">
        <v>40564</v>
      </c>
      <c r="Z21" s="930">
        <f t="shared" ca="1" si="1"/>
        <v>15.833333333333334</v>
      </c>
    </row>
    <row r="22" spans="1:26" ht="15.5" x14ac:dyDescent="0.35">
      <c r="A22" s="924">
        <f>+SUBTOTAL(3,$C$5:C22)</f>
        <v>18</v>
      </c>
      <c r="B22" s="925" t="s">
        <v>1121</v>
      </c>
      <c r="C22" s="924" t="s">
        <v>660</v>
      </c>
      <c r="D22" s="925" t="s">
        <v>1062</v>
      </c>
      <c r="E22" s="926" t="s">
        <v>144</v>
      </c>
      <c r="F22" s="924">
        <f t="shared" si="0"/>
        <v>1975</v>
      </c>
      <c r="G22" s="927">
        <v>27424</v>
      </c>
      <c r="H22" s="924" t="s">
        <v>974</v>
      </c>
      <c r="I22" s="924" t="s">
        <v>285</v>
      </c>
      <c r="J22" s="924">
        <v>0</v>
      </c>
      <c r="K22" s="925" t="s">
        <v>1054</v>
      </c>
      <c r="L22" s="925" t="s">
        <v>1035</v>
      </c>
      <c r="M22" s="925"/>
      <c r="N22" s="925" t="s">
        <v>1118</v>
      </c>
      <c r="O22" s="929"/>
      <c r="P22" s="925" t="s">
        <v>992</v>
      </c>
      <c r="Q22" s="927" t="s">
        <v>990</v>
      </c>
      <c r="R22" s="924" t="s">
        <v>993</v>
      </c>
      <c r="S22" s="924" t="s">
        <v>286</v>
      </c>
      <c r="T22" s="924" t="s">
        <v>975</v>
      </c>
      <c r="U22" s="924"/>
      <c r="V22" s="924">
        <v>0</v>
      </c>
      <c r="W22" s="924"/>
      <c r="X22" s="927">
        <v>35252</v>
      </c>
      <c r="Y22" s="927">
        <v>35617</v>
      </c>
      <c r="Z22" s="930">
        <f t="shared" ca="1" si="1"/>
        <v>4.5</v>
      </c>
    </row>
    <row r="23" spans="1:26" ht="15.5" x14ac:dyDescent="0.35">
      <c r="A23" s="924">
        <f>+SUBTOTAL(3,$C$5:C23)</f>
        <v>19</v>
      </c>
      <c r="B23" s="925" t="s">
        <v>1122</v>
      </c>
      <c r="C23" s="924" t="s">
        <v>660</v>
      </c>
      <c r="D23" s="925" t="s">
        <v>1062</v>
      </c>
      <c r="E23" s="926" t="s">
        <v>143</v>
      </c>
      <c r="F23" s="924">
        <f t="shared" si="0"/>
        <v>1969</v>
      </c>
      <c r="G23" s="927">
        <v>25362</v>
      </c>
      <c r="H23" s="924" t="s">
        <v>978</v>
      </c>
      <c r="I23" s="924" t="s">
        <v>284</v>
      </c>
      <c r="J23" s="924">
        <v>0</v>
      </c>
      <c r="K23" s="925" t="s">
        <v>1063</v>
      </c>
      <c r="L23" s="925" t="s">
        <v>1063</v>
      </c>
      <c r="M23" s="925"/>
      <c r="N23" s="925" t="s">
        <v>161</v>
      </c>
      <c r="O23" s="929"/>
      <c r="P23" s="925" t="s">
        <v>992</v>
      </c>
      <c r="Q23" s="927" t="s">
        <v>990</v>
      </c>
      <c r="R23" s="924" t="s">
        <v>993</v>
      </c>
      <c r="S23" s="924"/>
      <c r="T23" s="924" t="s">
        <v>998</v>
      </c>
      <c r="U23" s="924"/>
      <c r="V23" s="924"/>
      <c r="W23" s="924"/>
      <c r="X23" s="927">
        <v>37419</v>
      </c>
      <c r="Y23" s="927">
        <v>37784</v>
      </c>
      <c r="Z23" s="930">
        <f t="shared" ca="1" si="1"/>
        <v>3.9166666666666665</v>
      </c>
    </row>
    <row r="24" spans="1:26" ht="15.5" x14ac:dyDescent="0.35">
      <c r="A24" s="924">
        <f>+SUBTOTAL(3,$C$5:C24)</f>
        <v>20</v>
      </c>
      <c r="B24" s="925" t="s">
        <v>1123</v>
      </c>
      <c r="C24" s="924" t="s">
        <v>660</v>
      </c>
      <c r="D24" s="925" t="s">
        <v>1062</v>
      </c>
      <c r="E24" s="924" t="s">
        <v>144</v>
      </c>
      <c r="F24" s="924">
        <f t="shared" si="0"/>
        <v>1989</v>
      </c>
      <c r="G24" s="927">
        <v>32860</v>
      </c>
      <c r="H24" s="924" t="s">
        <v>978</v>
      </c>
      <c r="I24" s="924" t="s">
        <v>284</v>
      </c>
      <c r="J24" s="924">
        <v>0</v>
      </c>
      <c r="K24" s="925" t="s">
        <v>1054</v>
      </c>
      <c r="L24" s="925" t="s">
        <v>1088</v>
      </c>
      <c r="M24" s="925"/>
      <c r="N24" s="925">
        <v>0</v>
      </c>
      <c r="O24" s="929"/>
      <c r="P24" s="925" t="s">
        <v>992</v>
      </c>
      <c r="Q24" s="924" t="s">
        <v>990</v>
      </c>
      <c r="R24" s="924" t="s">
        <v>993</v>
      </c>
      <c r="S24" s="924" t="s">
        <v>286</v>
      </c>
      <c r="T24" s="924"/>
      <c r="U24" s="924"/>
      <c r="V24" s="924">
        <v>0</v>
      </c>
      <c r="W24" s="924"/>
      <c r="X24" s="927"/>
      <c r="Y24" s="927" t="s">
        <v>286</v>
      </c>
      <c r="Z24" s="930">
        <f t="shared" ca="1" si="1"/>
        <v>19.416666666666668</v>
      </c>
    </row>
    <row r="25" spans="1:26" ht="15.5" x14ac:dyDescent="0.35">
      <c r="A25" s="924">
        <f>+SUBTOTAL(3,$C$5:C25)</f>
        <v>21</v>
      </c>
      <c r="B25" s="925" t="s">
        <v>1124</v>
      </c>
      <c r="C25" s="924" t="s">
        <v>660</v>
      </c>
      <c r="D25" s="925" t="s">
        <v>1062</v>
      </c>
      <c r="E25" s="926" t="s">
        <v>143</v>
      </c>
      <c r="F25" s="924">
        <f t="shared" si="0"/>
        <v>1982</v>
      </c>
      <c r="G25" s="927">
        <v>30291</v>
      </c>
      <c r="H25" s="924" t="s">
        <v>978</v>
      </c>
      <c r="I25" s="924" t="s">
        <v>285</v>
      </c>
      <c r="J25" s="924">
        <v>0</v>
      </c>
      <c r="K25" s="925" t="s">
        <v>1054</v>
      </c>
      <c r="L25" s="925" t="s">
        <v>1088</v>
      </c>
      <c r="M25" s="925"/>
      <c r="N25" s="925" t="s">
        <v>1084</v>
      </c>
      <c r="O25" s="929"/>
      <c r="P25" s="925" t="s">
        <v>992</v>
      </c>
      <c r="Q25" s="924"/>
      <c r="R25" s="924"/>
      <c r="S25" s="924"/>
      <c r="T25" s="924" t="s">
        <v>975</v>
      </c>
      <c r="U25" s="924"/>
      <c r="V25" s="930" t="s">
        <v>983</v>
      </c>
      <c r="W25" s="924" t="s">
        <v>977</v>
      </c>
      <c r="X25" s="927">
        <v>39461</v>
      </c>
      <c r="Y25" s="927">
        <v>39817</v>
      </c>
      <c r="Z25" s="930">
        <f t="shared" ca="1" si="1"/>
        <v>17.416666666666668</v>
      </c>
    </row>
    <row r="26" spans="1:26" ht="15.5" x14ac:dyDescent="0.35">
      <c r="A26" s="924">
        <f>+SUBTOTAL(3,$C$5:C26)</f>
        <v>22</v>
      </c>
      <c r="B26" s="925" t="s">
        <v>1125</v>
      </c>
      <c r="C26" s="924" t="s">
        <v>660</v>
      </c>
      <c r="D26" s="925" t="s">
        <v>1062</v>
      </c>
      <c r="E26" s="924" t="s">
        <v>144</v>
      </c>
      <c r="F26" s="924">
        <f t="shared" si="0"/>
        <v>1985</v>
      </c>
      <c r="G26" s="927">
        <v>31100</v>
      </c>
      <c r="H26" s="924" t="s">
        <v>978</v>
      </c>
      <c r="I26" s="924" t="s">
        <v>284</v>
      </c>
      <c r="J26" s="924">
        <v>0</v>
      </c>
      <c r="K26" s="925" t="s">
        <v>1054</v>
      </c>
      <c r="L26" s="925" t="s">
        <v>1084</v>
      </c>
      <c r="M26" s="925"/>
      <c r="N26" s="925" t="s">
        <v>161</v>
      </c>
      <c r="O26" s="929"/>
      <c r="P26" s="925" t="s">
        <v>992</v>
      </c>
      <c r="Q26" s="927" t="s">
        <v>990</v>
      </c>
      <c r="R26" s="924"/>
      <c r="S26" s="924"/>
      <c r="T26" s="924" t="s">
        <v>998</v>
      </c>
      <c r="U26" s="924" t="s">
        <v>286</v>
      </c>
      <c r="V26" s="924" t="s">
        <v>1032</v>
      </c>
      <c r="W26" s="924"/>
      <c r="X26" s="927">
        <v>42620</v>
      </c>
      <c r="Y26" s="927">
        <v>38967</v>
      </c>
      <c r="Z26" s="930">
        <f t="shared" ca="1" si="1"/>
        <v>14.583333333333334</v>
      </c>
    </row>
    <row r="27" spans="1:26" ht="15.5" x14ac:dyDescent="0.35">
      <c r="A27" s="924">
        <f>+SUBTOTAL(3,$C$5:C27)</f>
        <v>23</v>
      </c>
      <c r="B27" s="925" t="s">
        <v>1126</v>
      </c>
      <c r="C27" s="924" t="s">
        <v>660</v>
      </c>
      <c r="D27" s="925" t="s">
        <v>1062</v>
      </c>
      <c r="E27" s="926" t="s">
        <v>144</v>
      </c>
      <c r="F27" s="924">
        <f t="shared" si="0"/>
        <v>1992</v>
      </c>
      <c r="G27" s="927">
        <v>33884</v>
      </c>
      <c r="H27" s="924" t="s">
        <v>978</v>
      </c>
      <c r="I27" s="924" t="s">
        <v>284</v>
      </c>
      <c r="J27" s="924"/>
      <c r="K27" s="931" t="s">
        <v>1127</v>
      </c>
      <c r="L27" s="925" t="s">
        <v>1127</v>
      </c>
      <c r="M27" s="925"/>
      <c r="N27" s="925">
        <v>0</v>
      </c>
      <c r="O27" s="929"/>
      <c r="P27" s="925" t="s">
        <v>992</v>
      </c>
      <c r="Q27" s="924"/>
      <c r="R27" s="924" t="s">
        <v>1128</v>
      </c>
      <c r="S27" s="924">
        <v>2018</v>
      </c>
      <c r="T27" s="924"/>
      <c r="U27" s="924"/>
      <c r="V27" s="924" t="s">
        <v>286</v>
      </c>
      <c r="W27" s="924"/>
      <c r="X27" s="927"/>
      <c r="Y27" s="927"/>
      <c r="Z27" s="930">
        <f t="shared" ca="1" si="1"/>
        <v>22.25</v>
      </c>
    </row>
    <row r="28" spans="1:26" ht="15.5" x14ac:dyDescent="0.35">
      <c r="A28" s="924">
        <f>+SUBTOTAL(3,$C$5:C28)</f>
        <v>24</v>
      </c>
      <c r="B28" s="925" t="s">
        <v>1129</v>
      </c>
      <c r="C28" s="924" t="s">
        <v>660</v>
      </c>
      <c r="D28" s="925" t="s">
        <v>1130</v>
      </c>
      <c r="E28" s="926" t="s">
        <v>144</v>
      </c>
      <c r="F28" s="924">
        <f t="shared" si="0"/>
        <v>1989</v>
      </c>
      <c r="G28" s="927">
        <v>32649</v>
      </c>
      <c r="H28" s="924" t="s">
        <v>978</v>
      </c>
      <c r="I28" s="924" t="s">
        <v>284</v>
      </c>
      <c r="J28" s="924"/>
      <c r="K28" s="931" t="s">
        <v>1038</v>
      </c>
      <c r="L28" s="925" t="s">
        <v>1038</v>
      </c>
      <c r="M28" s="925"/>
      <c r="N28" s="925">
        <v>0</v>
      </c>
      <c r="O28" s="929"/>
      <c r="P28" s="925" t="s">
        <v>992</v>
      </c>
      <c r="Q28" s="927" t="s">
        <v>1001</v>
      </c>
      <c r="R28" s="924" t="s">
        <v>1128</v>
      </c>
      <c r="S28" s="924">
        <v>2018</v>
      </c>
      <c r="T28" s="924"/>
      <c r="U28" s="924"/>
      <c r="V28" s="924">
        <v>0</v>
      </c>
      <c r="W28" s="924"/>
      <c r="X28" s="927"/>
      <c r="Y28" s="927"/>
      <c r="Z28" s="930">
        <f t="shared" ca="1" si="1"/>
        <v>18.833333333333332</v>
      </c>
    </row>
    <row r="29" spans="1:26" ht="15.5" x14ac:dyDescent="0.35">
      <c r="A29" s="924">
        <f>+SUBTOTAL(3,$C$5:C29)</f>
        <v>25</v>
      </c>
      <c r="B29" s="925" t="s">
        <v>1131</v>
      </c>
      <c r="C29" s="924" t="s">
        <v>660</v>
      </c>
      <c r="D29" s="925" t="s">
        <v>1130</v>
      </c>
      <c r="E29" s="924" t="s">
        <v>144</v>
      </c>
      <c r="F29" s="924">
        <f t="shared" si="0"/>
        <v>1980</v>
      </c>
      <c r="G29" s="927">
        <v>29326</v>
      </c>
      <c r="H29" s="924" t="s">
        <v>978</v>
      </c>
      <c r="I29" s="924" t="s">
        <v>285</v>
      </c>
      <c r="J29" s="924">
        <v>0</v>
      </c>
      <c r="K29" s="925" t="s">
        <v>1050</v>
      </c>
      <c r="L29" s="925" t="s">
        <v>1132</v>
      </c>
      <c r="M29" s="925"/>
      <c r="N29" s="925" t="s">
        <v>1133</v>
      </c>
      <c r="O29" s="929">
        <v>44593</v>
      </c>
      <c r="P29" s="925" t="s">
        <v>992</v>
      </c>
      <c r="Q29" s="924" t="s">
        <v>990</v>
      </c>
      <c r="R29" s="924"/>
      <c r="S29" s="924" t="s">
        <v>286</v>
      </c>
      <c r="T29" s="924" t="s">
        <v>994</v>
      </c>
      <c r="U29" s="924"/>
      <c r="V29" s="930" t="s">
        <v>1015</v>
      </c>
      <c r="W29" s="924"/>
      <c r="X29" s="927">
        <v>40369</v>
      </c>
      <c r="Y29" s="927">
        <v>40734</v>
      </c>
      <c r="Z29" s="930">
        <f t="shared" ca="1" si="1"/>
        <v>9.75</v>
      </c>
    </row>
    <row r="30" spans="1:26" ht="15.5" x14ac:dyDescent="0.35">
      <c r="A30" s="924">
        <f>+SUBTOTAL(3,$C$5:C30)</f>
        <v>26</v>
      </c>
      <c r="B30" s="925" t="s">
        <v>1134</v>
      </c>
      <c r="C30" s="924" t="s">
        <v>660</v>
      </c>
      <c r="D30" s="925" t="s">
        <v>1130</v>
      </c>
      <c r="E30" s="926" t="s">
        <v>144</v>
      </c>
      <c r="F30" s="924">
        <f t="shared" si="0"/>
        <v>1980</v>
      </c>
      <c r="G30" s="927">
        <v>29369</v>
      </c>
      <c r="H30" s="924" t="s">
        <v>978</v>
      </c>
      <c r="I30" s="924" t="s">
        <v>285</v>
      </c>
      <c r="J30" s="927"/>
      <c r="K30" s="925" t="s">
        <v>1044</v>
      </c>
      <c r="L30" s="925" t="s">
        <v>1135</v>
      </c>
      <c r="M30" s="925"/>
      <c r="N30" s="925" t="s">
        <v>1048</v>
      </c>
      <c r="O30" s="929">
        <v>44559</v>
      </c>
      <c r="P30" s="925" t="s">
        <v>992</v>
      </c>
      <c r="Q30" s="927" t="s">
        <v>990</v>
      </c>
      <c r="R30" s="924" t="s">
        <v>993</v>
      </c>
      <c r="S30" s="924">
        <v>0</v>
      </c>
      <c r="T30" s="924" t="s">
        <v>994</v>
      </c>
      <c r="U30" s="924"/>
      <c r="V30" s="930" t="s">
        <v>981</v>
      </c>
      <c r="W30" s="924"/>
      <c r="X30" s="927">
        <v>37731</v>
      </c>
      <c r="Y30" s="927">
        <v>38066</v>
      </c>
      <c r="Z30" s="930">
        <f t="shared" ca="1" si="1"/>
        <v>9.8333333333333339</v>
      </c>
    </row>
    <row r="31" spans="1:26" ht="15.5" x14ac:dyDescent="0.35">
      <c r="A31" s="924">
        <f>+SUBTOTAL(3,$C$5:C31)</f>
        <v>27</v>
      </c>
      <c r="B31" s="925" t="s">
        <v>1136</v>
      </c>
      <c r="C31" s="924" t="s">
        <v>660</v>
      </c>
      <c r="D31" s="925" t="s">
        <v>1130</v>
      </c>
      <c r="E31" s="924" t="s">
        <v>143</v>
      </c>
      <c r="F31" s="924">
        <f t="shared" si="0"/>
        <v>1982</v>
      </c>
      <c r="G31" s="927">
        <v>30238</v>
      </c>
      <c r="H31" s="924" t="s">
        <v>978</v>
      </c>
      <c r="I31" s="924" t="s">
        <v>284</v>
      </c>
      <c r="J31" s="924"/>
      <c r="K31" s="925" t="s">
        <v>1137</v>
      </c>
      <c r="L31" s="925">
        <v>0</v>
      </c>
      <c r="M31" s="925"/>
      <c r="N31" s="925">
        <v>0</v>
      </c>
      <c r="O31" s="929"/>
      <c r="P31" s="925" t="s">
        <v>992</v>
      </c>
      <c r="Q31" s="924"/>
      <c r="R31" s="924"/>
      <c r="S31" s="924">
        <v>2018</v>
      </c>
      <c r="T31" s="924"/>
      <c r="U31" s="924"/>
      <c r="V31" s="924"/>
      <c r="W31" s="924"/>
      <c r="X31" s="927">
        <v>39268</v>
      </c>
      <c r="Y31" s="927">
        <v>39634</v>
      </c>
      <c r="Z31" s="930">
        <f t="shared" ca="1" si="1"/>
        <v>17.25</v>
      </c>
    </row>
    <row r="32" spans="1:26" ht="15.5" x14ac:dyDescent="0.35">
      <c r="A32" s="924">
        <f>+SUBTOTAL(3,$C$5:C32)</f>
        <v>28</v>
      </c>
      <c r="B32" s="925" t="s">
        <v>1138</v>
      </c>
      <c r="C32" s="924" t="s">
        <v>660</v>
      </c>
      <c r="D32" s="925" t="s">
        <v>1130</v>
      </c>
      <c r="E32" s="924" t="s">
        <v>144</v>
      </c>
      <c r="F32" s="924">
        <f t="shared" si="0"/>
        <v>1996</v>
      </c>
      <c r="G32" s="927">
        <v>35376</v>
      </c>
      <c r="H32" s="924" t="s">
        <v>978</v>
      </c>
      <c r="I32" s="924" t="s">
        <v>284</v>
      </c>
      <c r="J32" s="924"/>
      <c r="K32" s="925" t="s">
        <v>1034</v>
      </c>
      <c r="L32" s="925" t="s">
        <v>1034</v>
      </c>
      <c r="M32" s="925"/>
      <c r="N32" s="925">
        <v>0</v>
      </c>
      <c r="O32" s="929"/>
      <c r="P32" s="925"/>
      <c r="Q32" s="924" t="s">
        <v>995</v>
      </c>
      <c r="R32" s="924"/>
      <c r="S32" s="924">
        <v>0</v>
      </c>
      <c r="T32" s="924"/>
      <c r="U32" s="924"/>
      <c r="V32" s="924" t="s">
        <v>989</v>
      </c>
      <c r="W32" s="924"/>
      <c r="X32" s="927">
        <v>42515</v>
      </c>
      <c r="Y32" s="927">
        <v>42880</v>
      </c>
      <c r="Z32" s="930">
        <f t="shared" ca="1" si="1"/>
        <v>26.333333333333332</v>
      </c>
    </row>
    <row r="33" spans="1:26" ht="15.5" x14ac:dyDescent="0.35">
      <c r="A33" s="924">
        <f>+SUBTOTAL(3,$C$5:C33)</f>
        <v>29</v>
      </c>
      <c r="B33" s="925" t="s">
        <v>1139</v>
      </c>
      <c r="C33" s="924" t="s">
        <v>660</v>
      </c>
      <c r="D33" s="925" t="s">
        <v>1130</v>
      </c>
      <c r="E33" s="926" t="s">
        <v>144</v>
      </c>
      <c r="F33" s="924">
        <f t="shared" si="0"/>
        <v>1974</v>
      </c>
      <c r="G33" s="927">
        <v>27316</v>
      </c>
      <c r="H33" s="924" t="s">
        <v>974</v>
      </c>
      <c r="I33" s="924" t="s">
        <v>285</v>
      </c>
      <c r="J33" s="924">
        <v>0</v>
      </c>
      <c r="K33" s="925" t="s">
        <v>1140</v>
      </c>
      <c r="L33" s="925" t="s">
        <v>1141</v>
      </c>
      <c r="M33" s="925"/>
      <c r="N33" s="925" t="s">
        <v>1142</v>
      </c>
      <c r="O33" s="929"/>
      <c r="P33" s="925" t="s">
        <v>992</v>
      </c>
      <c r="Q33" s="927" t="s">
        <v>1009</v>
      </c>
      <c r="R33" s="924" t="s">
        <v>993</v>
      </c>
      <c r="S33" s="924" t="s">
        <v>286</v>
      </c>
      <c r="T33" s="924" t="s">
        <v>994</v>
      </c>
      <c r="U33" s="924"/>
      <c r="V33" s="924">
        <v>0</v>
      </c>
      <c r="W33" s="924" t="s">
        <v>977</v>
      </c>
      <c r="X33" s="927">
        <v>35717</v>
      </c>
      <c r="Y33" s="927">
        <v>36082</v>
      </c>
      <c r="Z33" s="930">
        <f t="shared" ca="1" si="1"/>
        <v>4.25</v>
      </c>
    </row>
    <row r="34" spans="1:26" ht="15.5" x14ac:dyDescent="0.35">
      <c r="A34" s="924">
        <f>+SUBTOTAL(3,$C$5:C34)</f>
        <v>30</v>
      </c>
      <c r="B34" s="925" t="s">
        <v>1143</v>
      </c>
      <c r="C34" s="924" t="s">
        <v>660</v>
      </c>
      <c r="D34" s="925" t="s">
        <v>1130</v>
      </c>
      <c r="E34" s="924" t="s">
        <v>144</v>
      </c>
      <c r="F34" s="924">
        <f t="shared" si="0"/>
        <v>1980</v>
      </c>
      <c r="G34" s="927">
        <v>29360</v>
      </c>
      <c r="H34" s="924" t="s">
        <v>978</v>
      </c>
      <c r="I34" s="924" t="s">
        <v>284</v>
      </c>
      <c r="J34" s="924">
        <v>0</v>
      </c>
      <c r="K34" s="925" t="s">
        <v>1050</v>
      </c>
      <c r="L34" s="925" t="s">
        <v>1144</v>
      </c>
      <c r="M34" s="925"/>
      <c r="N34" s="925" t="s">
        <v>161</v>
      </c>
      <c r="O34" s="929"/>
      <c r="P34" s="925" t="s">
        <v>992</v>
      </c>
      <c r="Q34" s="927" t="s">
        <v>979</v>
      </c>
      <c r="R34" s="924"/>
      <c r="S34" s="924" t="s">
        <v>286</v>
      </c>
      <c r="T34" s="924" t="s">
        <v>998</v>
      </c>
      <c r="U34" s="924"/>
      <c r="V34" s="930" t="s">
        <v>1015</v>
      </c>
      <c r="W34" s="924"/>
      <c r="X34" s="927">
        <v>41377</v>
      </c>
      <c r="Y34" s="927">
        <v>41742</v>
      </c>
      <c r="Z34" s="930">
        <f t="shared" ca="1" si="1"/>
        <v>9.8333333333333339</v>
      </c>
    </row>
    <row r="35" spans="1:26" ht="15.5" x14ac:dyDescent="0.35">
      <c r="A35" s="924">
        <f>+SUBTOTAL(3,$C$5:C35)</f>
        <v>31</v>
      </c>
      <c r="B35" s="925" t="s">
        <v>1145</v>
      </c>
      <c r="C35" s="924" t="s">
        <v>660</v>
      </c>
      <c r="D35" s="925" t="s">
        <v>1130</v>
      </c>
      <c r="E35" s="926" t="s">
        <v>143</v>
      </c>
      <c r="F35" s="924">
        <f t="shared" si="0"/>
        <v>1971</v>
      </c>
      <c r="G35" s="927">
        <v>26147</v>
      </c>
      <c r="H35" s="924" t="s">
        <v>978</v>
      </c>
      <c r="I35" s="924" t="s">
        <v>284</v>
      </c>
      <c r="J35" s="924">
        <v>0</v>
      </c>
      <c r="K35" s="925" t="s">
        <v>1146</v>
      </c>
      <c r="L35" s="925" t="s">
        <v>1075</v>
      </c>
      <c r="M35" s="925"/>
      <c r="N35" s="925" t="s">
        <v>161</v>
      </c>
      <c r="O35" s="929"/>
      <c r="P35" s="925" t="s">
        <v>992</v>
      </c>
      <c r="Q35" s="924" t="s">
        <v>1040</v>
      </c>
      <c r="R35" s="924"/>
      <c r="S35" s="924" t="s">
        <v>286</v>
      </c>
      <c r="T35" s="924" t="s">
        <v>998</v>
      </c>
      <c r="U35" s="924"/>
      <c r="V35" s="924" t="s">
        <v>989</v>
      </c>
      <c r="W35" s="924"/>
      <c r="X35" s="927">
        <v>37623</v>
      </c>
      <c r="Y35" s="927">
        <v>37988</v>
      </c>
      <c r="Z35" s="930">
        <f t="shared" ca="1" si="1"/>
        <v>6</v>
      </c>
    </row>
    <row r="36" spans="1:26" ht="15.5" x14ac:dyDescent="0.35">
      <c r="A36" s="924">
        <f>+SUBTOTAL(3,$C$5:C36)</f>
        <v>32</v>
      </c>
      <c r="B36" s="925" t="s">
        <v>1147</v>
      </c>
      <c r="C36" s="924" t="s">
        <v>660</v>
      </c>
      <c r="D36" s="925" t="s">
        <v>1148</v>
      </c>
      <c r="E36" s="924" t="s">
        <v>144</v>
      </c>
      <c r="F36" s="924">
        <f t="shared" si="0"/>
        <v>1973</v>
      </c>
      <c r="G36" s="927">
        <v>26967</v>
      </c>
      <c r="H36" s="924" t="s">
        <v>974</v>
      </c>
      <c r="I36" s="924" t="s">
        <v>285</v>
      </c>
      <c r="J36" s="924">
        <v>0</v>
      </c>
      <c r="K36" s="925" t="s">
        <v>1140</v>
      </c>
      <c r="L36" s="925" t="s">
        <v>1149</v>
      </c>
      <c r="M36" s="925"/>
      <c r="N36" s="925" t="s">
        <v>1029</v>
      </c>
      <c r="O36" s="929"/>
      <c r="P36" s="925" t="s">
        <v>1005</v>
      </c>
      <c r="Q36" s="924"/>
      <c r="R36" s="924" t="s">
        <v>993</v>
      </c>
      <c r="S36" s="924" t="s">
        <v>286</v>
      </c>
      <c r="T36" s="924" t="s">
        <v>975</v>
      </c>
      <c r="U36" s="924"/>
      <c r="V36" s="924">
        <v>0</v>
      </c>
      <c r="W36" s="924" t="s">
        <v>977</v>
      </c>
      <c r="X36" s="927">
        <v>37328</v>
      </c>
      <c r="Y36" s="927">
        <v>37693</v>
      </c>
      <c r="Z36" s="930">
        <f t="shared" ca="1" si="1"/>
        <v>3.25</v>
      </c>
    </row>
    <row r="37" spans="1:26" ht="15.5" x14ac:dyDescent="0.35">
      <c r="A37" s="924">
        <f>+SUBTOTAL(3,$C$5:C37)</f>
        <v>33</v>
      </c>
      <c r="B37" s="925" t="s">
        <v>1150</v>
      </c>
      <c r="C37" s="924" t="s">
        <v>660</v>
      </c>
      <c r="D37" s="925" t="s">
        <v>1148</v>
      </c>
      <c r="E37" s="926" t="s">
        <v>144</v>
      </c>
      <c r="F37" s="924">
        <f t="shared" si="0"/>
        <v>1970</v>
      </c>
      <c r="G37" s="927">
        <v>25769</v>
      </c>
      <c r="H37" s="924" t="s">
        <v>1012</v>
      </c>
      <c r="I37" s="924" t="s">
        <v>285</v>
      </c>
      <c r="J37" s="924" t="s">
        <v>290</v>
      </c>
      <c r="K37" s="925" t="s">
        <v>1151</v>
      </c>
      <c r="L37" s="925" t="s">
        <v>1152</v>
      </c>
      <c r="M37" s="925"/>
      <c r="N37" s="925" t="s">
        <v>1153</v>
      </c>
      <c r="O37" s="929"/>
      <c r="P37" s="925" t="s">
        <v>1005</v>
      </c>
      <c r="Q37" s="924" t="s">
        <v>1154</v>
      </c>
      <c r="R37" s="927" t="s">
        <v>1155</v>
      </c>
      <c r="S37" s="924" t="s">
        <v>286</v>
      </c>
      <c r="T37" s="924" t="s">
        <v>1014</v>
      </c>
      <c r="U37" s="924"/>
      <c r="V37" s="924" t="s">
        <v>991</v>
      </c>
      <c r="W37" s="924" t="s">
        <v>977</v>
      </c>
      <c r="X37" s="927">
        <v>36960</v>
      </c>
      <c r="Y37" s="927">
        <v>37325</v>
      </c>
      <c r="Z37" s="930">
        <f t="shared" ca="1" si="1"/>
        <v>0</v>
      </c>
    </row>
    <row r="38" spans="1:26" ht="15.5" x14ac:dyDescent="0.35">
      <c r="A38" s="924">
        <f>+SUBTOTAL(3,$C$5:C38)</f>
        <v>34</v>
      </c>
      <c r="B38" s="925" t="s">
        <v>1156</v>
      </c>
      <c r="C38" s="924" t="s">
        <v>660</v>
      </c>
      <c r="D38" s="925" t="s">
        <v>1148</v>
      </c>
      <c r="E38" s="924" t="s">
        <v>144</v>
      </c>
      <c r="F38" s="924">
        <f t="shared" si="0"/>
        <v>1976</v>
      </c>
      <c r="G38" s="927">
        <v>28057</v>
      </c>
      <c r="H38" s="924" t="s">
        <v>974</v>
      </c>
      <c r="I38" s="924" t="s">
        <v>285</v>
      </c>
      <c r="J38" s="924">
        <v>0</v>
      </c>
      <c r="K38" s="925" t="s">
        <v>1044</v>
      </c>
      <c r="L38" s="925" t="s">
        <v>1066</v>
      </c>
      <c r="M38" s="925"/>
      <c r="N38" s="925" t="s">
        <v>1048</v>
      </c>
      <c r="O38" s="929"/>
      <c r="P38" s="925" t="s">
        <v>1005</v>
      </c>
      <c r="Q38" s="924" t="s">
        <v>995</v>
      </c>
      <c r="R38" s="924" t="s">
        <v>993</v>
      </c>
      <c r="S38" s="924" t="s">
        <v>286</v>
      </c>
      <c r="T38" s="924" t="s">
        <v>994</v>
      </c>
      <c r="U38" s="924"/>
      <c r="V38" s="930" t="s">
        <v>983</v>
      </c>
      <c r="W38" s="924" t="s">
        <v>977</v>
      </c>
      <c r="X38" s="927">
        <v>36960</v>
      </c>
      <c r="Y38" s="927">
        <v>37325</v>
      </c>
      <c r="Z38" s="930">
        <f t="shared" ca="1" si="1"/>
        <v>6.25</v>
      </c>
    </row>
    <row r="39" spans="1:26" ht="15.5" x14ac:dyDescent="0.35">
      <c r="A39" s="924">
        <f>+SUBTOTAL(3,$C$5:C39)</f>
        <v>35</v>
      </c>
      <c r="B39" s="925" t="s">
        <v>1157</v>
      </c>
      <c r="C39" s="924" t="s">
        <v>660</v>
      </c>
      <c r="D39" s="925" t="s">
        <v>1148</v>
      </c>
      <c r="E39" s="926" t="s">
        <v>144</v>
      </c>
      <c r="F39" s="924">
        <f t="shared" si="0"/>
        <v>1981</v>
      </c>
      <c r="G39" s="927">
        <v>29673</v>
      </c>
      <c r="H39" s="924" t="s">
        <v>974</v>
      </c>
      <c r="I39" s="924" t="s">
        <v>285</v>
      </c>
      <c r="J39" s="924">
        <v>0</v>
      </c>
      <c r="K39" s="925" t="s">
        <v>1029</v>
      </c>
      <c r="L39" s="925" t="s">
        <v>1158</v>
      </c>
      <c r="M39" s="925"/>
      <c r="N39" s="925" t="s">
        <v>287</v>
      </c>
      <c r="O39" s="929"/>
      <c r="P39" s="925" t="s">
        <v>1005</v>
      </c>
      <c r="Q39" s="927" t="s">
        <v>995</v>
      </c>
      <c r="R39" s="924" t="s">
        <v>993</v>
      </c>
      <c r="S39" s="924" t="s">
        <v>286</v>
      </c>
      <c r="T39" s="924" t="s">
        <v>975</v>
      </c>
      <c r="U39" s="924"/>
      <c r="V39" s="924">
        <v>0</v>
      </c>
      <c r="W39" s="924"/>
      <c r="X39" s="927">
        <v>37996</v>
      </c>
      <c r="Y39" s="927">
        <v>38362</v>
      </c>
      <c r="Z39" s="930">
        <f t="shared" ca="1" si="1"/>
        <v>10.666666666666666</v>
      </c>
    </row>
    <row r="40" spans="1:26" ht="15.5" x14ac:dyDescent="0.35">
      <c r="A40" s="924">
        <f>+SUBTOTAL(3,$C$5:C40)</f>
        <v>36</v>
      </c>
      <c r="B40" s="925" t="s">
        <v>1159</v>
      </c>
      <c r="C40" s="924" t="s">
        <v>660</v>
      </c>
      <c r="D40" s="925" t="s">
        <v>1148</v>
      </c>
      <c r="E40" s="924" t="s">
        <v>144</v>
      </c>
      <c r="F40" s="924">
        <f t="shared" si="0"/>
        <v>1984</v>
      </c>
      <c r="G40" s="927">
        <v>31020</v>
      </c>
      <c r="H40" s="924" t="s">
        <v>978</v>
      </c>
      <c r="I40" s="924" t="s">
        <v>285</v>
      </c>
      <c r="J40" s="924">
        <v>0</v>
      </c>
      <c r="K40" s="925" t="s">
        <v>1044</v>
      </c>
      <c r="L40" s="925" t="s">
        <v>1160</v>
      </c>
      <c r="M40" s="925"/>
      <c r="N40" s="925" t="s">
        <v>1161</v>
      </c>
      <c r="O40" s="929">
        <v>44317</v>
      </c>
      <c r="P40" s="925" t="s">
        <v>992</v>
      </c>
      <c r="Q40" s="927" t="s">
        <v>995</v>
      </c>
      <c r="R40" s="924" t="s">
        <v>993</v>
      </c>
      <c r="S40" s="924"/>
      <c r="T40" s="924" t="s">
        <v>998</v>
      </c>
      <c r="U40" s="924"/>
      <c r="V40" s="924">
        <v>0</v>
      </c>
      <c r="W40" s="924"/>
      <c r="X40" s="927">
        <v>37996</v>
      </c>
      <c r="Y40" s="927">
        <v>38362</v>
      </c>
      <c r="Z40" s="930">
        <f t="shared" ca="1" si="1"/>
        <v>14.416666666666666</v>
      </c>
    </row>
    <row r="41" spans="1:26" ht="15.5" x14ac:dyDescent="0.35">
      <c r="A41" s="924">
        <f>+SUBTOTAL(3,$C$5:C41)</f>
        <v>37</v>
      </c>
      <c r="B41" s="925" t="s">
        <v>1162</v>
      </c>
      <c r="C41" s="924" t="s">
        <v>660</v>
      </c>
      <c r="D41" s="925" t="s">
        <v>1148</v>
      </c>
      <c r="E41" s="926" t="s">
        <v>144</v>
      </c>
      <c r="F41" s="924">
        <f t="shared" si="0"/>
        <v>1970</v>
      </c>
      <c r="G41" s="927">
        <v>25713</v>
      </c>
      <c r="H41" s="924" t="s">
        <v>1163</v>
      </c>
      <c r="I41" s="924" t="s">
        <v>284</v>
      </c>
      <c r="J41" s="924">
        <v>0</v>
      </c>
      <c r="K41" s="925" t="s">
        <v>1164</v>
      </c>
      <c r="L41" s="925" t="s">
        <v>1165</v>
      </c>
      <c r="M41" s="925"/>
      <c r="N41" s="925" t="s">
        <v>161</v>
      </c>
      <c r="O41" s="929"/>
      <c r="P41" s="925" t="s">
        <v>992</v>
      </c>
      <c r="Q41" s="924" t="s">
        <v>997</v>
      </c>
      <c r="R41" s="924"/>
      <c r="S41" s="924" t="s">
        <v>286</v>
      </c>
      <c r="T41" s="924" t="s">
        <v>998</v>
      </c>
      <c r="U41" s="924"/>
      <c r="V41" s="924" t="s">
        <v>1102</v>
      </c>
      <c r="W41" s="924"/>
      <c r="X41" s="927"/>
      <c r="Y41" s="927"/>
      <c r="Z41" s="930">
        <f t="shared" ca="1" si="1"/>
        <v>-0.16666666666666666</v>
      </c>
    </row>
    <row r="42" spans="1:26" ht="15.5" x14ac:dyDescent="0.35">
      <c r="A42" s="924">
        <f>+SUBTOTAL(3,$C$5:C42)</f>
        <v>38</v>
      </c>
      <c r="B42" s="925" t="s">
        <v>1166</v>
      </c>
      <c r="C42" s="924" t="s">
        <v>660</v>
      </c>
      <c r="D42" s="925" t="s">
        <v>1148</v>
      </c>
      <c r="E42" s="924" t="s">
        <v>143</v>
      </c>
      <c r="F42" s="924">
        <f t="shared" si="0"/>
        <v>1981</v>
      </c>
      <c r="G42" s="927">
        <v>29903</v>
      </c>
      <c r="H42" s="924" t="s">
        <v>978</v>
      </c>
      <c r="I42" s="924" t="s">
        <v>285</v>
      </c>
      <c r="J42" s="924">
        <v>0</v>
      </c>
      <c r="K42" s="925" t="s">
        <v>1044</v>
      </c>
      <c r="L42" s="925" t="s">
        <v>1160</v>
      </c>
      <c r="M42" s="925"/>
      <c r="N42" s="925" t="s">
        <v>1066</v>
      </c>
      <c r="O42" s="929"/>
      <c r="P42" s="925" t="s">
        <v>1005</v>
      </c>
      <c r="Q42" s="927" t="s">
        <v>1002</v>
      </c>
      <c r="R42" s="924" t="s">
        <v>993</v>
      </c>
      <c r="S42" s="924">
        <v>0</v>
      </c>
      <c r="T42" s="924" t="s">
        <v>975</v>
      </c>
      <c r="U42" s="924"/>
      <c r="V42" s="930" t="s">
        <v>983</v>
      </c>
      <c r="W42" s="924"/>
      <c r="X42" s="927">
        <v>42324</v>
      </c>
      <c r="Y42" s="927">
        <v>42690</v>
      </c>
      <c r="Z42" s="930">
        <f t="shared" ca="1" si="1"/>
        <v>16.333333333333332</v>
      </c>
    </row>
    <row r="43" spans="1:26" ht="15.5" x14ac:dyDescent="0.35">
      <c r="A43" s="924">
        <f>+SUBTOTAL(3,$C$5:C43)</f>
        <v>39</v>
      </c>
      <c r="B43" s="925" t="s">
        <v>1167</v>
      </c>
      <c r="C43" s="924" t="s">
        <v>660</v>
      </c>
      <c r="D43" s="925" t="s">
        <v>1148</v>
      </c>
      <c r="E43" s="926" t="s">
        <v>143</v>
      </c>
      <c r="F43" s="924">
        <f t="shared" si="0"/>
        <v>1990</v>
      </c>
      <c r="G43" s="927">
        <v>33162</v>
      </c>
      <c r="H43" s="924" t="s">
        <v>978</v>
      </c>
      <c r="I43" s="924" t="s">
        <v>284</v>
      </c>
      <c r="J43" s="924">
        <v>0</v>
      </c>
      <c r="K43" s="925" t="s">
        <v>1036</v>
      </c>
      <c r="L43" s="925">
        <v>0</v>
      </c>
      <c r="M43" s="925"/>
      <c r="N43" s="925" t="s">
        <v>161</v>
      </c>
      <c r="O43" s="929"/>
      <c r="P43" s="925" t="s">
        <v>992</v>
      </c>
      <c r="Q43" s="927" t="s">
        <v>1168</v>
      </c>
      <c r="R43" s="924"/>
      <c r="S43" s="924" t="s">
        <v>286</v>
      </c>
      <c r="T43" s="924" t="s">
        <v>998</v>
      </c>
      <c r="U43" s="924"/>
      <c r="V43" s="924" t="s">
        <v>286</v>
      </c>
      <c r="W43" s="924"/>
      <c r="X43" s="927"/>
      <c r="Y43" s="927" t="s">
        <v>286</v>
      </c>
      <c r="Z43" s="930">
        <f t="shared" ca="1" si="1"/>
        <v>25.25</v>
      </c>
    </row>
    <row r="44" spans="1:26" ht="15.5" x14ac:dyDescent="0.35">
      <c r="A44" s="924">
        <f>+SUBTOTAL(3,$C$5:C44)</f>
        <v>40</v>
      </c>
      <c r="B44" s="925" t="s">
        <v>1169</v>
      </c>
      <c r="C44" s="924" t="s">
        <v>660</v>
      </c>
      <c r="D44" s="925" t="s">
        <v>1148</v>
      </c>
      <c r="E44" s="926" t="s">
        <v>143</v>
      </c>
      <c r="F44" s="924">
        <f t="shared" si="0"/>
        <v>1985</v>
      </c>
      <c r="G44" s="927">
        <v>31340</v>
      </c>
      <c r="H44" s="924" t="s">
        <v>980</v>
      </c>
      <c r="I44" s="924" t="s">
        <v>178</v>
      </c>
      <c r="J44" s="924">
        <v>0</v>
      </c>
      <c r="K44" s="925" t="s">
        <v>1053</v>
      </c>
      <c r="L44" s="925">
        <v>0</v>
      </c>
      <c r="M44" s="925"/>
      <c r="N44" s="925" t="s">
        <v>161</v>
      </c>
      <c r="O44" s="929"/>
      <c r="P44" s="925"/>
      <c r="Q44" s="924"/>
      <c r="R44" s="924" t="s">
        <v>1004</v>
      </c>
      <c r="S44" s="924"/>
      <c r="T44" s="924"/>
      <c r="U44" s="924"/>
      <c r="V44" s="930" t="s">
        <v>983</v>
      </c>
      <c r="W44" s="924"/>
      <c r="X44" s="927">
        <v>43239</v>
      </c>
      <c r="Y44" s="927">
        <v>43604</v>
      </c>
      <c r="Z44" s="930">
        <f t="shared" ca="1" si="1"/>
        <v>20.25</v>
      </c>
    </row>
    <row r="45" spans="1:26" ht="15.5" x14ac:dyDescent="0.35">
      <c r="A45" s="924">
        <f>+SUBTOTAL(3,$C$5:C45)</f>
        <v>41</v>
      </c>
      <c r="B45" s="925" t="s">
        <v>1170</v>
      </c>
      <c r="C45" s="924" t="s">
        <v>660</v>
      </c>
      <c r="D45" s="925" t="s">
        <v>1148</v>
      </c>
      <c r="E45" s="924" t="s">
        <v>143</v>
      </c>
      <c r="F45" s="924">
        <f t="shared" si="0"/>
        <v>1978</v>
      </c>
      <c r="G45" s="927">
        <v>28763</v>
      </c>
      <c r="H45" s="924" t="s">
        <v>978</v>
      </c>
      <c r="I45" s="924" t="s">
        <v>284</v>
      </c>
      <c r="J45" s="924">
        <v>0</v>
      </c>
      <c r="K45" s="925" t="s">
        <v>1146</v>
      </c>
      <c r="L45" s="925" t="s">
        <v>1171</v>
      </c>
      <c r="M45" s="925"/>
      <c r="N45" s="925" t="s">
        <v>161</v>
      </c>
      <c r="O45" s="929"/>
      <c r="P45" s="925" t="s">
        <v>992</v>
      </c>
      <c r="Q45" s="924" t="s">
        <v>990</v>
      </c>
      <c r="R45" s="924"/>
      <c r="S45" s="924" t="s">
        <v>286</v>
      </c>
      <c r="T45" s="924" t="s">
        <v>998</v>
      </c>
      <c r="U45" s="924"/>
      <c r="V45" s="930" t="s">
        <v>983</v>
      </c>
      <c r="W45" s="924"/>
      <c r="X45" s="927"/>
      <c r="Y45" s="927"/>
      <c r="Z45" s="930">
        <f t="shared" ca="1" si="1"/>
        <v>13.166666666666666</v>
      </c>
    </row>
    <row r="46" spans="1:26" ht="15.5" x14ac:dyDescent="0.35">
      <c r="A46" s="924">
        <f>+SUBTOTAL(3,$C$5:C46)</f>
        <v>42</v>
      </c>
      <c r="B46" s="925" t="s">
        <v>1172</v>
      </c>
      <c r="C46" s="924" t="s">
        <v>660</v>
      </c>
      <c r="D46" s="925" t="s">
        <v>1148</v>
      </c>
      <c r="E46" s="926" t="s">
        <v>144</v>
      </c>
      <c r="F46" s="924">
        <f t="shared" si="0"/>
        <v>1983</v>
      </c>
      <c r="G46" s="927">
        <v>30644</v>
      </c>
      <c r="H46" s="926" t="s">
        <v>974</v>
      </c>
      <c r="I46" s="924" t="s">
        <v>284</v>
      </c>
      <c r="J46" s="924"/>
      <c r="K46" s="931" t="s">
        <v>294</v>
      </c>
      <c r="L46" s="925" t="s">
        <v>294</v>
      </c>
      <c r="M46" s="925"/>
      <c r="N46" s="925"/>
      <c r="O46" s="929"/>
      <c r="P46" s="925"/>
      <c r="Q46" s="924"/>
      <c r="R46" s="924"/>
      <c r="S46" s="924"/>
      <c r="T46" s="924"/>
      <c r="U46" s="924"/>
      <c r="V46" s="924"/>
      <c r="W46" s="924"/>
      <c r="X46" s="927">
        <v>0</v>
      </c>
      <c r="Y46" s="927">
        <v>0</v>
      </c>
      <c r="Z46" s="932"/>
    </row>
    <row r="47" spans="1:26" ht="15.5" x14ac:dyDescent="0.35">
      <c r="A47" s="924">
        <f>+SUBTOTAL(3,$C$5:C47)</f>
        <v>43</v>
      </c>
      <c r="B47" s="925" t="s">
        <v>1173</v>
      </c>
      <c r="C47" s="924" t="s">
        <v>660</v>
      </c>
      <c r="D47" s="925" t="s">
        <v>1056</v>
      </c>
      <c r="E47" s="926" t="s">
        <v>143</v>
      </c>
      <c r="F47" s="924">
        <f t="shared" si="0"/>
        <v>1974</v>
      </c>
      <c r="G47" s="927">
        <v>27148</v>
      </c>
      <c r="H47" s="924" t="s">
        <v>1012</v>
      </c>
      <c r="I47" s="924" t="s">
        <v>285</v>
      </c>
      <c r="J47" s="924" t="s">
        <v>290</v>
      </c>
      <c r="K47" s="925" t="s">
        <v>1057</v>
      </c>
      <c r="L47" s="925" t="s">
        <v>1064</v>
      </c>
      <c r="M47" s="925"/>
      <c r="N47" s="925" t="s">
        <v>1064</v>
      </c>
      <c r="O47" s="929"/>
      <c r="P47" s="925" t="s">
        <v>1005</v>
      </c>
      <c r="Q47" s="927" t="s">
        <v>1051</v>
      </c>
      <c r="R47" s="924" t="s">
        <v>993</v>
      </c>
      <c r="S47" s="924" t="s">
        <v>286</v>
      </c>
      <c r="T47" s="924" t="s">
        <v>1014</v>
      </c>
      <c r="U47" s="924"/>
      <c r="V47" s="924">
        <v>0</v>
      </c>
      <c r="W47" s="924"/>
      <c r="X47" s="927">
        <v>37807</v>
      </c>
      <c r="Y47" s="927">
        <v>38173</v>
      </c>
      <c r="Z47" s="930">
        <f t="shared" ref="Z47:Z53" ca="1" si="2">IF(E47="nữ",660-DATEDIF(G47,TODAY(),"m"),720-DATEDIF(G47,TODAY(),"m"))/12</f>
        <v>8.75</v>
      </c>
    </row>
    <row r="48" spans="1:26" ht="15.5" x14ac:dyDescent="0.35">
      <c r="A48" s="924">
        <f>+SUBTOTAL(3,$C$5:C48)</f>
        <v>44</v>
      </c>
      <c r="B48" s="925" t="s">
        <v>1174</v>
      </c>
      <c r="C48" s="924" t="s">
        <v>660</v>
      </c>
      <c r="D48" s="925" t="s">
        <v>1056</v>
      </c>
      <c r="E48" s="926" t="s">
        <v>143</v>
      </c>
      <c r="F48" s="924">
        <f t="shared" si="0"/>
        <v>1980</v>
      </c>
      <c r="G48" s="927">
        <v>29361</v>
      </c>
      <c r="H48" s="924" t="s">
        <v>974</v>
      </c>
      <c r="I48" s="924" t="s">
        <v>285</v>
      </c>
      <c r="J48" s="924">
        <v>0</v>
      </c>
      <c r="K48" s="925" t="s">
        <v>1057</v>
      </c>
      <c r="L48" s="925" t="s">
        <v>1080</v>
      </c>
      <c r="M48" s="925"/>
      <c r="N48" s="925" t="s">
        <v>1175</v>
      </c>
      <c r="O48" s="929"/>
      <c r="P48" s="925" t="s">
        <v>992</v>
      </c>
      <c r="Q48" s="927" t="s">
        <v>1016</v>
      </c>
      <c r="R48" s="924" t="s">
        <v>993</v>
      </c>
      <c r="S48" s="924" t="s">
        <v>286</v>
      </c>
      <c r="T48" s="924" t="s">
        <v>975</v>
      </c>
      <c r="U48" s="924"/>
      <c r="V48" s="930" t="s">
        <v>983</v>
      </c>
      <c r="W48" s="924"/>
      <c r="X48" s="927">
        <v>38184</v>
      </c>
      <c r="Y48" s="927">
        <v>38549</v>
      </c>
      <c r="Z48" s="930">
        <f t="shared" ca="1" si="2"/>
        <v>14.833333333333334</v>
      </c>
    </row>
    <row r="49" spans="1:26" ht="15.5" x14ac:dyDescent="0.35">
      <c r="A49" s="924">
        <f>+SUBTOTAL(3,$C$5:C49)</f>
        <v>45</v>
      </c>
      <c r="B49" s="925" t="s">
        <v>1176</v>
      </c>
      <c r="C49" s="924" t="s">
        <v>660</v>
      </c>
      <c r="D49" s="925" t="s">
        <v>1056</v>
      </c>
      <c r="E49" s="926" t="s">
        <v>144</v>
      </c>
      <c r="F49" s="924">
        <f t="shared" si="0"/>
        <v>1987</v>
      </c>
      <c r="G49" s="927">
        <v>31945</v>
      </c>
      <c r="H49" s="924" t="s">
        <v>978</v>
      </c>
      <c r="I49" s="924" t="s">
        <v>284</v>
      </c>
      <c r="J49" s="924">
        <v>0</v>
      </c>
      <c r="K49" s="925" t="s">
        <v>1057</v>
      </c>
      <c r="L49" s="925" t="s">
        <v>1079</v>
      </c>
      <c r="M49" s="925"/>
      <c r="N49" s="925" t="s">
        <v>161</v>
      </c>
      <c r="O49" s="929"/>
      <c r="P49" s="925" t="s">
        <v>992</v>
      </c>
      <c r="Q49" s="927" t="s">
        <v>990</v>
      </c>
      <c r="R49" s="924" t="s">
        <v>993</v>
      </c>
      <c r="S49" s="924" t="s">
        <v>286</v>
      </c>
      <c r="T49" s="924" t="s">
        <v>998</v>
      </c>
      <c r="U49" s="924"/>
      <c r="V49" s="924">
        <v>0</v>
      </c>
      <c r="W49" s="924"/>
      <c r="X49" s="927">
        <v>39240</v>
      </c>
      <c r="Y49" s="927">
        <v>39606</v>
      </c>
      <c r="Z49" s="930">
        <f t="shared" ca="1" si="2"/>
        <v>16.916666666666668</v>
      </c>
    </row>
    <row r="50" spans="1:26" ht="15.5" x14ac:dyDescent="0.35">
      <c r="A50" s="924">
        <f>+SUBTOTAL(3,$C$5:C50)</f>
        <v>46</v>
      </c>
      <c r="B50" s="925" t="s">
        <v>1177</v>
      </c>
      <c r="C50" s="924" t="s">
        <v>660</v>
      </c>
      <c r="D50" s="925" t="s">
        <v>1056</v>
      </c>
      <c r="E50" s="924" t="s">
        <v>144</v>
      </c>
      <c r="F50" s="924">
        <f t="shared" si="0"/>
        <v>1976</v>
      </c>
      <c r="G50" s="927">
        <v>28064</v>
      </c>
      <c r="H50" s="924" t="s">
        <v>1012</v>
      </c>
      <c r="I50" s="924" t="s">
        <v>285</v>
      </c>
      <c r="J50" s="924" t="s">
        <v>290</v>
      </c>
      <c r="K50" s="925" t="s">
        <v>1057</v>
      </c>
      <c r="L50" s="925" t="s">
        <v>1079</v>
      </c>
      <c r="M50" s="925"/>
      <c r="N50" s="925" t="s">
        <v>1079</v>
      </c>
      <c r="O50" s="929"/>
      <c r="P50" s="925" t="s">
        <v>992</v>
      </c>
      <c r="Q50" s="927" t="s">
        <v>997</v>
      </c>
      <c r="R50" s="924" t="s">
        <v>993</v>
      </c>
      <c r="S50" s="924">
        <v>0</v>
      </c>
      <c r="T50" s="924" t="s">
        <v>1060</v>
      </c>
      <c r="U50" s="924"/>
      <c r="V50" s="930" t="s">
        <v>983</v>
      </c>
      <c r="W50" s="924"/>
      <c r="X50" s="927">
        <v>38874</v>
      </c>
      <c r="Y50" s="927">
        <v>39239</v>
      </c>
      <c r="Z50" s="930">
        <f t="shared" ca="1" si="2"/>
        <v>6.25</v>
      </c>
    </row>
    <row r="51" spans="1:26" ht="15.5" x14ac:dyDescent="0.35">
      <c r="A51" s="924">
        <f>+SUBTOTAL(3,$C$5:C51)</f>
        <v>47</v>
      </c>
      <c r="B51" s="925" t="s">
        <v>1178</v>
      </c>
      <c r="C51" s="924" t="s">
        <v>660</v>
      </c>
      <c r="D51" s="925" t="s">
        <v>1056</v>
      </c>
      <c r="E51" s="924" t="s">
        <v>143</v>
      </c>
      <c r="F51" s="924">
        <f t="shared" si="0"/>
        <v>1976</v>
      </c>
      <c r="G51" s="927">
        <v>27929</v>
      </c>
      <c r="H51" s="924" t="s">
        <v>1012</v>
      </c>
      <c r="I51" s="924" t="s">
        <v>285</v>
      </c>
      <c r="J51" s="924" t="s">
        <v>290</v>
      </c>
      <c r="K51" s="925" t="s">
        <v>1057</v>
      </c>
      <c r="L51" s="925" t="s">
        <v>1080</v>
      </c>
      <c r="M51" s="925"/>
      <c r="N51" s="925" t="s">
        <v>1175</v>
      </c>
      <c r="O51" s="929"/>
      <c r="P51" s="925" t="s">
        <v>1005</v>
      </c>
      <c r="Q51" s="924"/>
      <c r="R51" s="924" t="s">
        <v>993</v>
      </c>
      <c r="S51" s="924" t="s">
        <v>286</v>
      </c>
      <c r="T51" s="924" t="s">
        <v>1014</v>
      </c>
      <c r="U51" s="924"/>
      <c r="V51" s="924" t="s">
        <v>991</v>
      </c>
      <c r="W51" s="924" t="s">
        <v>977</v>
      </c>
      <c r="X51" s="927">
        <v>37807</v>
      </c>
      <c r="Y51" s="927">
        <v>38173</v>
      </c>
      <c r="Z51" s="930">
        <f t="shared" ca="1" si="2"/>
        <v>10.916666666666666</v>
      </c>
    </row>
    <row r="52" spans="1:26" ht="15.5" x14ac:dyDescent="0.35">
      <c r="A52" s="924">
        <f>+SUBTOTAL(3,$C$5:C52)</f>
        <v>48</v>
      </c>
      <c r="B52" s="925" t="s">
        <v>1179</v>
      </c>
      <c r="C52" s="924" t="s">
        <v>660</v>
      </c>
      <c r="D52" s="925" t="s">
        <v>1056</v>
      </c>
      <c r="E52" s="926" t="s">
        <v>143</v>
      </c>
      <c r="F52" s="924">
        <f t="shared" si="0"/>
        <v>1984</v>
      </c>
      <c r="G52" s="927">
        <v>30776</v>
      </c>
      <c r="H52" s="924" t="s">
        <v>978</v>
      </c>
      <c r="I52" s="924" t="s">
        <v>285</v>
      </c>
      <c r="J52" s="924">
        <v>0</v>
      </c>
      <c r="K52" s="925" t="s">
        <v>1057</v>
      </c>
      <c r="L52" s="925" t="s">
        <v>1180</v>
      </c>
      <c r="M52" s="925"/>
      <c r="N52" s="925" t="s">
        <v>1043</v>
      </c>
      <c r="O52" s="929"/>
      <c r="P52" s="925" t="s">
        <v>992</v>
      </c>
      <c r="Q52" s="927" t="s">
        <v>997</v>
      </c>
      <c r="R52" s="924" t="s">
        <v>993</v>
      </c>
      <c r="S52" s="924" t="s">
        <v>286</v>
      </c>
      <c r="T52" s="924" t="s">
        <v>975</v>
      </c>
      <c r="U52" s="924"/>
      <c r="V52" s="930" t="s">
        <v>983</v>
      </c>
      <c r="W52" s="924"/>
      <c r="X52" s="927">
        <v>38872</v>
      </c>
      <c r="Y52" s="927">
        <v>39237</v>
      </c>
      <c r="Z52" s="930">
        <f t="shared" ca="1" si="2"/>
        <v>18.75</v>
      </c>
    </row>
    <row r="53" spans="1:26" ht="15.5" x14ac:dyDescent="0.35">
      <c r="A53" s="924">
        <f>+SUBTOTAL(3,$C$5:C53)</f>
        <v>49</v>
      </c>
      <c r="B53" s="925" t="s">
        <v>1181</v>
      </c>
      <c r="C53" s="924" t="s">
        <v>660</v>
      </c>
      <c r="D53" s="925" t="s">
        <v>1056</v>
      </c>
      <c r="E53" s="926" t="s">
        <v>144</v>
      </c>
      <c r="F53" s="924">
        <f t="shared" si="0"/>
        <v>1975</v>
      </c>
      <c r="G53" s="927">
        <v>27508</v>
      </c>
      <c r="H53" s="924" t="s">
        <v>974</v>
      </c>
      <c r="I53" s="924" t="s">
        <v>284</v>
      </c>
      <c r="J53" s="924">
        <v>0</v>
      </c>
      <c r="K53" s="925" t="s">
        <v>1057</v>
      </c>
      <c r="L53" s="925" t="s">
        <v>1080</v>
      </c>
      <c r="M53" s="925"/>
      <c r="N53" s="925" t="s">
        <v>161</v>
      </c>
      <c r="O53" s="929"/>
      <c r="P53" s="925" t="s">
        <v>992</v>
      </c>
      <c r="Q53" s="927" t="s">
        <v>997</v>
      </c>
      <c r="R53" s="924" t="s">
        <v>993</v>
      </c>
      <c r="S53" s="924" t="s">
        <v>286</v>
      </c>
      <c r="T53" s="924" t="s">
        <v>975</v>
      </c>
      <c r="U53" s="924"/>
      <c r="V53" s="924" t="s">
        <v>286</v>
      </c>
      <c r="W53" s="924"/>
      <c r="X53" s="927">
        <v>39506</v>
      </c>
      <c r="Y53" s="927">
        <v>39872</v>
      </c>
      <c r="Z53" s="930">
        <f t="shared" ca="1" si="2"/>
        <v>4.75</v>
      </c>
    </row>
    <row r="54" spans="1:26" ht="15.5" x14ac:dyDescent="0.35">
      <c r="A54" s="924">
        <f>+SUBTOTAL(3,$C$5:C54)</f>
        <v>50</v>
      </c>
      <c r="B54" s="925" t="s">
        <v>1182</v>
      </c>
      <c r="C54" s="924" t="s">
        <v>660</v>
      </c>
      <c r="D54" s="925" t="s">
        <v>1056</v>
      </c>
      <c r="E54" s="926" t="s">
        <v>1083</v>
      </c>
      <c r="F54" s="924">
        <f t="shared" si="0"/>
        <v>1980</v>
      </c>
      <c r="G54" s="927">
        <v>29246</v>
      </c>
      <c r="H54" s="926" t="s">
        <v>978</v>
      </c>
      <c r="I54" s="924" t="s">
        <v>285</v>
      </c>
      <c r="J54" s="924"/>
      <c r="K54" s="931" t="s">
        <v>1043</v>
      </c>
      <c r="L54" s="925" t="s">
        <v>1043</v>
      </c>
      <c r="M54" s="925"/>
      <c r="N54" s="925" t="s">
        <v>1064</v>
      </c>
      <c r="O54" s="929">
        <v>44561</v>
      </c>
      <c r="P54" s="925" t="s">
        <v>992</v>
      </c>
      <c r="Q54" s="924"/>
      <c r="R54" s="924"/>
      <c r="S54" s="924"/>
      <c r="T54" s="924"/>
      <c r="U54" s="924"/>
      <c r="V54" s="924"/>
      <c r="W54" s="924"/>
      <c r="X54" s="924"/>
      <c r="Y54" s="927"/>
      <c r="Z54" s="932"/>
    </row>
    <row r="55" spans="1:26" ht="15.5" x14ac:dyDescent="0.35">
      <c r="A55" s="924">
        <f>+SUBTOTAL(3,$C$5:C55)</f>
        <v>51</v>
      </c>
      <c r="B55" s="925" t="s">
        <v>1183</v>
      </c>
      <c r="C55" s="924" t="s">
        <v>660</v>
      </c>
      <c r="D55" s="925" t="s">
        <v>1056</v>
      </c>
      <c r="E55" s="926" t="s">
        <v>144</v>
      </c>
      <c r="F55" s="924">
        <f t="shared" si="0"/>
        <v>1997</v>
      </c>
      <c r="G55" s="927">
        <v>35726</v>
      </c>
      <c r="H55" s="926" t="s">
        <v>978</v>
      </c>
      <c r="I55" s="924" t="s">
        <v>178</v>
      </c>
      <c r="J55" s="924"/>
      <c r="K55" s="931"/>
      <c r="L55" s="925"/>
      <c r="M55" s="925"/>
      <c r="N55" s="925"/>
      <c r="O55" s="929"/>
      <c r="P55" s="925"/>
      <c r="Q55" s="924"/>
      <c r="R55" s="924"/>
      <c r="S55" s="924"/>
      <c r="T55" s="924"/>
      <c r="U55" s="924"/>
      <c r="V55" s="924"/>
      <c r="W55" s="924"/>
      <c r="X55" s="927">
        <v>0</v>
      </c>
      <c r="Y55" s="927">
        <v>0</v>
      </c>
      <c r="Z55" s="932"/>
    </row>
    <row r="56" spans="1:26" ht="15.5" x14ac:dyDescent="0.35">
      <c r="A56" s="924">
        <f>+SUBTOTAL(3,$C$5:C56)</f>
        <v>52</v>
      </c>
      <c r="B56" s="925" t="s">
        <v>1184</v>
      </c>
      <c r="C56" s="924" t="s">
        <v>660</v>
      </c>
      <c r="D56" s="925" t="s">
        <v>1056</v>
      </c>
      <c r="E56" s="926" t="s">
        <v>144</v>
      </c>
      <c r="F56" s="924">
        <f t="shared" si="0"/>
        <v>1971</v>
      </c>
      <c r="G56" s="927">
        <v>26041</v>
      </c>
      <c r="H56" s="924" t="s">
        <v>1012</v>
      </c>
      <c r="I56" s="924" t="s">
        <v>285</v>
      </c>
      <c r="J56" s="924" t="s">
        <v>290</v>
      </c>
      <c r="K56" s="925" t="s">
        <v>1057</v>
      </c>
      <c r="L56" s="925" t="s">
        <v>1185</v>
      </c>
      <c r="M56" s="925"/>
      <c r="N56" s="925" t="s">
        <v>1186</v>
      </c>
      <c r="O56" s="929"/>
      <c r="P56" s="925" t="s">
        <v>1005</v>
      </c>
      <c r="Q56" s="924" t="s">
        <v>990</v>
      </c>
      <c r="R56" s="924" t="s">
        <v>993</v>
      </c>
      <c r="S56" s="924" t="s">
        <v>286</v>
      </c>
      <c r="T56" s="924" t="s">
        <v>1014</v>
      </c>
      <c r="U56" s="924"/>
      <c r="V56" s="924">
        <v>0</v>
      </c>
      <c r="W56" s="924"/>
      <c r="X56" s="927">
        <v>35803</v>
      </c>
      <c r="Y56" s="927">
        <v>36168</v>
      </c>
      <c r="Z56" s="930">
        <f t="shared" ref="Z56:Z88" ca="1" si="3">IF(E56="nữ",660-DATEDIF(G56,TODAY(),"m"),720-DATEDIF(G56,TODAY(),"m"))/12</f>
        <v>0.75</v>
      </c>
    </row>
    <row r="57" spans="1:26" ht="15.5" x14ac:dyDescent="0.35">
      <c r="A57" s="924">
        <f>+SUBTOTAL(3,$C$5:C57)</f>
        <v>53</v>
      </c>
      <c r="B57" s="925" t="s">
        <v>1187</v>
      </c>
      <c r="C57" s="924" t="s">
        <v>660</v>
      </c>
      <c r="D57" s="925" t="s">
        <v>1056</v>
      </c>
      <c r="E57" s="924" t="s">
        <v>144</v>
      </c>
      <c r="F57" s="924">
        <f t="shared" si="0"/>
        <v>1980</v>
      </c>
      <c r="G57" s="927">
        <v>29494</v>
      </c>
      <c r="H57" s="924" t="s">
        <v>978</v>
      </c>
      <c r="I57" s="924" t="s">
        <v>284</v>
      </c>
      <c r="J57" s="924">
        <v>0</v>
      </c>
      <c r="K57" s="925" t="s">
        <v>1057</v>
      </c>
      <c r="L57" s="925" t="s">
        <v>1058</v>
      </c>
      <c r="M57" s="925"/>
      <c r="N57" s="925" t="s">
        <v>161</v>
      </c>
      <c r="O57" s="929"/>
      <c r="P57" s="925" t="s">
        <v>992</v>
      </c>
      <c r="Q57" s="927" t="s">
        <v>997</v>
      </c>
      <c r="R57" s="924"/>
      <c r="S57" s="924" t="s">
        <v>286</v>
      </c>
      <c r="T57" s="924" t="s">
        <v>975</v>
      </c>
      <c r="U57" s="924"/>
      <c r="V57" s="924" t="s">
        <v>989</v>
      </c>
      <c r="W57" s="924"/>
      <c r="X57" s="927">
        <v>37645</v>
      </c>
      <c r="Y57" s="927">
        <v>38010</v>
      </c>
      <c r="Z57" s="930">
        <f t="shared" ca="1" si="3"/>
        <v>10.166666666666666</v>
      </c>
    </row>
    <row r="58" spans="1:26" ht="15.5" x14ac:dyDescent="0.35">
      <c r="A58" s="924">
        <f>+SUBTOTAL(3,$C$5:C58)</f>
        <v>54</v>
      </c>
      <c r="B58" s="925" t="s">
        <v>1188</v>
      </c>
      <c r="C58" s="924" t="s">
        <v>660</v>
      </c>
      <c r="D58" s="925" t="s">
        <v>1056</v>
      </c>
      <c r="E58" s="926" t="s">
        <v>144</v>
      </c>
      <c r="F58" s="924">
        <f t="shared" si="0"/>
        <v>1987</v>
      </c>
      <c r="G58" s="927">
        <v>31837</v>
      </c>
      <c r="H58" s="924" t="s">
        <v>978</v>
      </c>
      <c r="I58" s="924" t="s">
        <v>285</v>
      </c>
      <c r="J58" s="924">
        <v>0</v>
      </c>
      <c r="K58" s="925" t="s">
        <v>1057</v>
      </c>
      <c r="L58" s="925" t="s">
        <v>1180</v>
      </c>
      <c r="M58" s="925"/>
      <c r="N58" s="925" t="s">
        <v>1043</v>
      </c>
      <c r="O58" s="929"/>
      <c r="P58" s="925" t="s">
        <v>992</v>
      </c>
      <c r="Q58" s="927" t="s">
        <v>1072</v>
      </c>
      <c r="R58" s="924" t="s">
        <v>993</v>
      </c>
      <c r="S58" s="924" t="s">
        <v>286</v>
      </c>
      <c r="T58" s="924" t="s">
        <v>975</v>
      </c>
      <c r="U58" s="924"/>
      <c r="V58" s="930" t="s">
        <v>981</v>
      </c>
      <c r="W58" s="924"/>
      <c r="X58" s="927">
        <v>39240</v>
      </c>
      <c r="Y58" s="927">
        <v>39606</v>
      </c>
      <c r="Z58" s="930">
        <f t="shared" ca="1" si="3"/>
        <v>16.583333333333332</v>
      </c>
    </row>
    <row r="59" spans="1:26" ht="15.5" x14ac:dyDescent="0.35">
      <c r="A59" s="924">
        <f>+SUBTOTAL(3,$C$5:C59)</f>
        <v>55</v>
      </c>
      <c r="B59" s="925" t="s">
        <v>1189</v>
      </c>
      <c r="C59" s="924" t="s">
        <v>660</v>
      </c>
      <c r="D59" s="925" t="s">
        <v>1056</v>
      </c>
      <c r="E59" s="924" t="s">
        <v>144</v>
      </c>
      <c r="F59" s="924">
        <f t="shared" si="0"/>
        <v>1987</v>
      </c>
      <c r="G59" s="927">
        <v>32130</v>
      </c>
      <c r="H59" s="924" t="s">
        <v>978</v>
      </c>
      <c r="I59" s="924" t="s">
        <v>284</v>
      </c>
      <c r="J59" s="924">
        <v>0</v>
      </c>
      <c r="K59" s="925" t="s">
        <v>1057</v>
      </c>
      <c r="L59" s="925" t="s">
        <v>1079</v>
      </c>
      <c r="M59" s="925"/>
      <c r="N59" s="925" t="s">
        <v>161</v>
      </c>
      <c r="O59" s="929"/>
      <c r="P59" s="925" t="s">
        <v>992</v>
      </c>
      <c r="Q59" s="927" t="s">
        <v>990</v>
      </c>
      <c r="R59" s="924" t="s">
        <v>993</v>
      </c>
      <c r="S59" s="924" t="s">
        <v>286</v>
      </c>
      <c r="T59" s="924" t="s">
        <v>998</v>
      </c>
      <c r="U59" s="924"/>
      <c r="V59" s="924">
        <v>0</v>
      </c>
      <c r="W59" s="924"/>
      <c r="X59" s="927">
        <v>39506</v>
      </c>
      <c r="Y59" s="927">
        <v>39872</v>
      </c>
      <c r="Z59" s="930">
        <f t="shared" ca="1" si="3"/>
        <v>17.416666666666668</v>
      </c>
    </row>
    <row r="60" spans="1:26" ht="15.5" x14ac:dyDescent="0.35">
      <c r="A60" s="924">
        <f>+SUBTOTAL(3,$C$5:C60)</f>
        <v>56</v>
      </c>
      <c r="B60" s="925" t="s">
        <v>1190</v>
      </c>
      <c r="C60" s="924" t="s">
        <v>660</v>
      </c>
      <c r="D60" s="925" t="s">
        <v>1046</v>
      </c>
      <c r="E60" s="924" t="s">
        <v>144</v>
      </c>
      <c r="F60" s="924">
        <f t="shared" si="0"/>
        <v>1980</v>
      </c>
      <c r="G60" s="927">
        <v>29567</v>
      </c>
      <c r="H60" s="924" t="s">
        <v>974</v>
      </c>
      <c r="I60" s="924" t="s">
        <v>285</v>
      </c>
      <c r="J60" s="924">
        <v>0</v>
      </c>
      <c r="K60" s="925" t="s">
        <v>1023</v>
      </c>
      <c r="L60" s="925" t="s">
        <v>1024</v>
      </c>
      <c r="M60" s="925"/>
      <c r="N60" s="925" t="s">
        <v>1024</v>
      </c>
      <c r="O60" s="929"/>
      <c r="P60" s="925" t="s">
        <v>992</v>
      </c>
      <c r="Q60" s="927" t="s">
        <v>293</v>
      </c>
      <c r="R60" s="924" t="s">
        <v>993</v>
      </c>
      <c r="S60" s="924" t="s">
        <v>286</v>
      </c>
      <c r="T60" s="924" t="s">
        <v>975</v>
      </c>
      <c r="U60" s="924"/>
      <c r="V60" s="924">
        <v>0</v>
      </c>
      <c r="W60" s="924"/>
      <c r="X60" s="927">
        <v>37778</v>
      </c>
      <c r="Y60" s="927">
        <v>38144</v>
      </c>
      <c r="Z60" s="930">
        <f t="shared" ca="1" si="3"/>
        <v>10.416666666666666</v>
      </c>
    </row>
    <row r="61" spans="1:26" ht="15.5" x14ac:dyDescent="0.35">
      <c r="A61" s="924">
        <f>+SUBTOTAL(3,$C$5:C61)</f>
        <v>57</v>
      </c>
      <c r="B61" s="925" t="s">
        <v>1191</v>
      </c>
      <c r="C61" s="924" t="s">
        <v>660</v>
      </c>
      <c r="D61" s="925" t="s">
        <v>1046</v>
      </c>
      <c r="E61" s="924" t="s">
        <v>144</v>
      </c>
      <c r="F61" s="924">
        <f t="shared" si="0"/>
        <v>1978</v>
      </c>
      <c r="G61" s="927">
        <v>28730</v>
      </c>
      <c r="H61" s="924" t="s">
        <v>974</v>
      </c>
      <c r="I61" s="924" t="s">
        <v>285</v>
      </c>
      <c r="J61" s="924">
        <v>0</v>
      </c>
      <c r="K61" s="925" t="s">
        <v>1023</v>
      </c>
      <c r="L61" s="925" t="s">
        <v>1024</v>
      </c>
      <c r="M61" s="925"/>
      <c r="N61" s="925" t="s">
        <v>1024</v>
      </c>
      <c r="O61" s="929"/>
      <c r="P61" s="925" t="s">
        <v>992</v>
      </c>
      <c r="Q61" s="927" t="s">
        <v>293</v>
      </c>
      <c r="R61" s="924" t="s">
        <v>993</v>
      </c>
      <c r="S61" s="924" t="s">
        <v>286</v>
      </c>
      <c r="T61" s="924" t="s">
        <v>975</v>
      </c>
      <c r="U61" s="924"/>
      <c r="V61" s="924">
        <v>0</v>
      </c>
      <c r="W61" s="924" t="s">
        <v>977</v>
      </c>
      <c r="X61" s="927">
        <v>40189</v>
      </c>
      <c r="Y61" s="927">
        <v>40554</v>
      </c>
      <c r="Z61" s="930">
        <f t="shared" ca="1" si="3"/>
        <v>8.0833333333333339</v>
      </c>
    </row>
    <row r="62" spans="1:26" ht="15.5" x14ac:dyDescent="0.35">
      <c r="A62" s="924">
        <f>+SUBTOTAL(3,$C$5:C62)</f>
        <v>58</v>
      </c>
      <c r="B62" s="925" t="s">
        <v>1192</v>
      </c>
      <c r="C62" s="924" t="s">
        <v>660</v>
      </c>
      <c r="D62" s="925" t="s">
        <v>1046</v>
      </c>
      <c r="E62" s="926" t="s">
        <v>144</v>
      </c>
      <c r="F62" s="924">
        <f t="shared" si="0"/>
        <v>1979</v>
      </c>
      <c r="G62" s="927">
        <v>29160</v>
      </c>
      <c r="H62" s="924" t="s">
        <v>974</v>
      </c>
      <c r="I62" s="924" t="s">
        <v>285</v>
      </c>
      <c r="J62" s="924">
        <v>0</v>
      </c>
      <c r="K62" s="925" t="s">
        <v>1023</v>
      </c>
      <c r="L62" s="925" t="s">
        <v>984</v>
      </c>
      <c r="M62" s="925"/>
      <c r="N62" s="925" t="s">
        <v>984</v>
      </c>
      <c r="O62" s="929"/>
      <c r="P62" s="925" t="s">
        <v>992</v>
      </c>
      <c r="Q62" s="927" t="s">
        <v>1072</v>
      </c>
      <c r="R62" s="924" t="s">
        <v>993</v>
      </c>
      <c r="S62" s="924" t="s">
        <v>286</v>
      </c>
      <c r="T62" s="924" t="s">
        <v>975</v>
      </c>
      <c r="U62" s="924"/>
      <c r="V62" s="924">
        <v>0</v>
      </c>
      <c r="W62" s="924"/>
      <c r="X62" s="927">
        <v>37287</v>
      </c>
      <c r="Y62" s="927">
        <v>37652</v>
      </c>
      <c r="Z62" s="930">
        <f t="shared" ca="1" si="3"/>
        <v>9.25</v>
      </c>
    </row>
    <row r="63" spans="1:26" ht="15.5" x14ac:dyDescent="0.35">
      <c r="A63" s="924">
        <f>+SUBTOTAL(3,$C$5:C63)</f>
        <v>59</v>
      </c>
      <c r="B63" s="925" t="s">
        <v>1193</v>
      </c>
      <c r="C63" s="924" t="s">
        <v>660</v>
      </c>
      <c r="D63" s="925" t="s">
        <v>1046</v>
      </c>
      <c r="E63" s="926" t="s">
        <v>143</v>
      </c>
      <c r="F63" s="924">
        <f t="shared" si="0"/>
        <v>1979</v>
      </c>
      <c r="G63" s="927">
        <v>29140</v>
      </c>
      <c r="H63" s="924" t="s">
        <v>974</v>
      </c>
      <c r="I63" s="924" t="s">
        <v>285</v>
      </c>
      <c r="J63" s="924">
        <v>0</v>
      </c>
      <c r="K63" s="925" t="s">
        <v>1082</v>
      </c>
      <c r="L63" s="925" t="s">
        <v>984</v>
      </c>
      <c r="M63" s="925"/>
      <c r="N63" s="925" t="s">
        <v>1194</v>
      </c>
      <c r="O63" s="929"/>
      <c r="P63" s="925" t="s">
        <v>1005</v>
      </c>
      <c r="Q63" s="927" t="s">
        <v>997</v>
      </c>
      <c r="R63" s="924"/>
      <c r="S63" s="924" t="s">
        <v>286</v>
      </c>
      <c r="T63" s="924" t="s">
        <v>994</v>
      </c>
      <c r="U63" s="924"/>
      <c r="V63" s="924">
        <v>0</v>
      </c>
      <c r="W63" s="924" t="s">
        <v>1398</v>
      </c>
      <c r="X63" s="927">
        <v>36968</v>
      </c>
      <c r="Y63" s="927">
        <v>37333</v>
      </c>
      <c r="Z63" s="930">
        <f t="shared" ca="1" si="3"/>
        <v>14.25</v>
      </c>
    </row>
    <row r="64" spans="1:26" ht="15.5" x14ac:dyDescent="0.35">
      <c r="A64" s="924">
        <f>+SUBTOTAL(3,$C$5:C64)</f>
        <v>60</v>
      </c>
      <c r="B64" s="925" t="s">
        <v>1195</v>
      </c>
      <c r="C64" s="924" t="s">
        <v>660</v>
      </c>
      <c r="D64" s="925" t="s">
        <v>1046</v>
      </c>
      <c r="E64" s="926" t="s">
        <v>144</v>
      </c>
      <c r="F64" s="924">
        <f t="shared" si="0"/>
        <v>1984</v>
      </c>
      <c r="G64" s="927">
        <v>30950</v>
      </c>
      <c r="H64" s="924" t="s">
        <v>974</v>
      </c>
      <c r="I64" s="924" t="s">
        <v>285</v>
      </c>
      <c r="J64" s="924">
        <v>0</v>
      </c>
      <c r="K64" s="925" t="s">
        <v>1023</v>
      </c>
      <c r="L64" s="925" t="s">
        <v>1024</v>
      </c>
      <c r="M64" s="925"/>
      <c r="N64" s="925" t="s">
        <v>1024</v>
      </c>
      <c r="O64" s="929"/>
      <c r="P64" s="925" t="s">
        <v>1005</v>
      </c>
      <c r="Q64" s="927" t="s">
        <v>1089</v>
      </c>
      <c r="R64" s="924" t="s">
        <v>993</v>
      </c>
      <c r="S64" s="924" t="s">
        <v>286</v>
      </c>
      <c r="T64" s="924" t="s">
        <v>975</v>
      </c>
      <c r="U64" s="924"/>
      <c r="V64" s="930" t="s">
        <v>983</v>
      </c>
      <c r="W64" s="924" t="s">
        <v>977</v>
      </c>
      <c r="X64" s="927">
        <v>37508</v>
      </c>
      <c r="Y64" s="927">
        <v>37873</v>
      </c>
      <c r="Z64" s="930">
        <f t="shared" ca="1" si="3"/>
        <v>14.166666666666666</v>
      </c>
    </row>
    <row r="65" spans="1:26" ht="15.5" x14ac:dyDescent="0.35">
      <c r="A65" s="924">
        <f>+SUBTOTAL(3,$C$5:C65)</f>
        <v>61</v>
      </c>
      <c r="B65" s="925" t="s">
        <v>1196</v>
      </c>
      <c r="C65" s="924" t="s">
        <v>660</v>
      </c>
      <c r="D65" s="925" t="s">
        <v>1046</v>
      </c>
      <c r="E65" s="924" t="s">
        <v>144</v>
      </c>
      <c r="F65" s="924">
        <f t="shared" si="0"/>
        <v>1979</v>
      </c>
      <c r="G65" s="927">
        <v>29149</v>
      </c>
      <c r="H65" s="924" t="s">
        <v>974</v>
      </c>
      <c r="I65" s="924" t="s">
        <v>285</v>
      </c>
      <c r="J65" s="924">
        <v>0</v>
      </c>
      <c r="K65" s="925" t="s">
        <v>1023</v>
      </c>
      <c r="L65" s="925" t="s">
        <v>1024</v>
      </c>
      <c r="M65" s="925"/>
      <c r="N65" s="925" t="s">
        <v>1024</v>
      </c>
      <c r="O65" s="929"/>
      <c r="P65" s="925" t="s">
        <v>992</v>
      </c>
      <c r="Q65" s="927" t="s">
        <v>1197</v>
      </c>
      <c r="R65" s="924" t="s">
        <v>993</v>
      </c>
      <c r="S65" s="924" t="s">
        <v>286</v>
      </c>
      <c r="T65" s="924" t="s">
        <v>975</v>
      </c>
      <c r="U65" s="924"/>
      <c r="V65" s="924">
        <v>0</v>
      </c>
      <c r="W65" s="924"/>
      <c r="X65" s="927">
        <v>36968</v>
      </c>
      <c r="Y65" s="927">
        <v>37333</v>
      </c>
      <c r="Z65" s="930">
        <f t="shared" ca="1" si="3"/>
        <v>9.25</v>
      </c>
    </row>
    <row r="66" spans="1:26" ht="15.5" x14ac:dyDescent="0.35">
      <c r="A66" s="924">
        <f>+SUBTOTAL(3,$C$5:C66)</f>
        <v>62</v>
      </c>
      <c r="B66" s="925" t="s">
        <v>1198</v>
      </c>
      <c r="C66" s="924" t="s">
        <v>660</v>
      </c>
      <c r="D66" s="925" t="s">
        <v>1046</v>
      </c>
      <c r="E66" s="926" t="s">
        <v>143</v>
      </c>
      <c r="F66" s="924">
        <f t="shared" si="0"/>
        <v>1964</v>
      </c>
      <c r="G66" s="927">
        <v>23540</v>
      </c>
      <c r="H66" s="924" t="s">
        <v>1012</v>
      </c>
      <c r="I66" s="924" t="s">
        <v>285</v>
      </c>
      <c r="J66" s="924" t="s">
        <v>290</v>
      </c>
      <c r="K66" s="925" t="s">
        <v>1023</v>
      </c>
      <c r="L66" s="925" t="s">
        <v>1024</v>
      </c>
      <c r="M66" s="925"/>
      <c r="N66" s="925" t="s">
        <v>1024</v>
      </c>
      <c r="O66" s="929"/>
      <c r="P66" s="925" t="s">
        <v>992</v>
      </c>
      <c r="Q66" s="924" t="s">
        <v>997</v>
      </c>
      <c r="R66" s="924"/>
      <c r="S66" s="924" t="s">
        <v>286</v>
      </c>
      <c r="T66" s="924" t="s">
        <v>1014</v>
      </c>
      <c r="U66" s="924"/>
      <c r="V66" s="924">
        <v>0</v>
      </c>
      <c r="W66" s="924"/>
      <c r="X66" s="927"/>
      <c r="Y66" s="927"/>
      <c r="Z66" s="930">
        <f t="shared" ca="1" si="3"/>
        <v>-1.0833333333333333</v>
      </c>
    </row>
    <row r="67" spans="1:26" ht="15.5" x14ac:dyDescent="0.35">
      <c r="A67" s="924">
        <f>+SUBTOTAL(3,$C$5:C67)</f>
        <v>63</v>
      </c>
      <c r="B67" s="925" t="s">
        <v>1199</v>
      </c>
      <c r="C67" s="924" t="s">
        <v>660</v>
      </c>
      <c r="D67" s="925" t="s">
        <v>1046</v>
      </c>
      <c r="E67" s="924" t="s">
        <v>144</v>
      </c>
      <c r="F67" s="924">
        <f t="shared" si="0"/>
        <v>1975</v>
      </c>
      <c r="G67" s="927">
        <v>27743</v>
      </c>
      <c r="H67" s="924" t="s">
        <v>974</v>
      </c>
      <c r="I67" s="924" t="s">
        <v>285</v>
      </c>
      <c r="J67" s="924">
        <v>0</v>
      </c>
      <c r="K67" s="925" t="s">
        <v>1023</v>
      </c>
      <c r="L67" s="925" t="s">
        <v>1200</v>
      </c>
      <c r="M67" s="925"/>
      <c r="N67" s="925" t="s">
        <v>1023</v>
      </c>
      <c r="O67" s="929">
        <v>43862</v>
      </c>
      <c r="P67" s="925" t="s">
        <v>992</v>
      </c>
      <c r="Q67" s="927" t="s">
        <v>1018</v>
      </c>
      <c r="R67" s="924"/>
      <c r="S67" s="924">
        <v>2016</v>
      </c>
      <c r="T67" s="924" t="s">
        <v>994</v>
      </c>
      <c r="U67" s="924"/>
      <c r="V67" s="924">
        <v>0</v>
      </c>
      <c r="W67" s="924"/>
      <c r="X67" s="927">
        <v>40881</v>
      </c>
      <c r="Y67" s="927">
        <v>41247</v>
      </c>
      <c r="Z67" s="930">
        <f t="shared" ca="1" si="3"/>
        <v>5.416666666666667</v>
      </c>
    </row>
    <row r="68" spans="1:26" ht="15.5" x14ac:dyDescent="0.35">
      <c r="A68" s="924">
        <f>+SUBTOTAL(3,$C$5:C68)</f>
        <v>64</v>
      </c>
      <c r="B68" s="925" t="s">
        <v>1201</v>
      </c>
      <c r="C68" s="924" t="s">
        <v>660</v>
      </c>
      <c r="D68" s="925" t="s">
        <v>1046</v>
      </c>
      <c r="E68" s="926" t="s">
        <v>144</v>
      </c>
      <c r="F68" s="924">
        <f t="shared" si="0"/>
        <v>1969</v>
      </c>
      <c r="G68" s="927">
        <v>25505</v>
      </c>
      <c r="H68" s="924" t="s">
        <v>974</v>
      </c>
      <c r="I68" s="924" t="s">
        <v>284</v>
      </c>
      <c r="J68" s="924">
        <v>0</v>
      </c>
      <c r="K68" s="925" t="s">
        <v>1023</v>
      </c>
      <c r="L68" s="925" t="s">
        <v>1202</v>
      </c>
      <c r="M68" s="925"/>
      <c r="N68" s="925" t="s">
        <v>161</v>
      </c>
      <c r="O68" s="929"/>
      <c r="P68" s="925" t="s">
        <v>992</v>
      </c>
      <c r="Q68" s="927" t="s">
        <v>995</v>
      </c>
      <c r="R68" s="924"/>
      <c r="S68" s="924" t="s">
        <v>286</v>
      </c>
      <c r="T68" s="924" t="s">
        <v>975</v>
      </c>
      <c r="U68" s="924"/>
      <c r="V68" s="924" t="s">
        <v>989</v>
      </c>
      <c r="W68" s="924"/>
      <c r="X68" s="927">
        <v>38299</v>
      </c>
      <c r="Y68" s="927">
        <v>38664</v>
      </c>
      <c r="Z68" s="930">
        <f t="shared" ca="1" si="3"/>
        <v>-0.75</v>
      </c>
    </row>
    <row r="69" spans="1:26" ht="15.5" x14ac:dyDescent="0.35">
      <c r="A69" s="924">
        <f>+SUBTOTAL(3,$C$5:C69)</f>
        <v>65</v>
      </c>
      <c r="B69" s="925" t="s">
        <v>1203</v>
      </c>
      <c r="C69" s="924" t="s">
        <v>660</v>
      </c>
      <c r="D69" s="925" t="s">
        <v>1046</v>
      </c>
      <c r="E69" s="924" t="s">
        <v>143</v>
      </c>
      <c r="F69" s="924">
        <f t="shared" si="0"/>
        <v>1981</v>
      </c>
      <c r="G69" s="927">
        <v>29743</v>
      </c>
      <c r="H69" s="924" t="s">
        <v>974</v>
      </c>
      <c r="I69" s="924" t="s">
        <v>285</v>
      </c>
      <c r="J69" s="924">
        <v>0</v>
      </c>
      <c r="K69" s="925" t="s">
        <v>1023</v>
      </c>
      <c r="L69" s="925" t="s">
        <v>984</v>
      </c>
      <c r="M69" s="925"/>
      <c r="N69" s="925" t="s">
        <v>984</v>
      </c>
      <c r="O69" s="929"/>
      <c r="P69" s="925" t="s">
        <v>1005</v>
      </c>
      <c r="Q69" s="927" t="s">
        <v>996</v>
      </c>
      <c r="R69" s="924"/>
      <c r="S69" s="924" t="s">
        <v>286</v>
      </c>
      <c r="T69" s="924" t="s">
        <v>994</v>
      </c>
      <c r="U69" s="924"/>
      <c r="V69" s="930" t="s">
        <v>983</v>
      </c>
      <c r="W69" s="924" t="s">
        <v>977</v>
      </c>
      <c r="X69" s="927">
        <v>37892</v>
      </c>
      <c r="Y69" s="927">
        <v>38258</v>
      </c>
      <c r="Z69" s="930">
        <f t="shared" ca="1" si="3"/>
        <v>15.916666666666666</v>
      </c>
    </row>
    <row r="70" spans="1:26" ht="15.5" x14ac:dyDescent="0.35">
      <c r="A70" s="924">
        <f>+SUBTOTAL(3,$C$5:C70)</f>
        <v>66</v>
      </c>
      <c r="B70" s="925" t="s">
        <v>1204</v>
      </c>
      <c r="C70" s="924" t="s">
        <v>660</v>
      </c>
      <c r="D70" s="925" t="s">
        <v>1046</v>
      </c>
      <c r="E70" s="926" t="s">
        <v>144</v>
      </c>
      <c r="F70" s="924">
        <f t="shared" si="0"/>
        <v>1981</v>
      </c>
      <c r="G70" s="927">
        <v>29633</v>
      </c>
      <c r="H70" s="924" t="s">
        <v>974</v>
      </c>
      <c r="I70" s="924" t="s">
        <v>285</v>
      </c>
      <c r="J70" s="924">
        <v>0</v>
      </c>
      <c r="K70" s="925" t="s">
        <v>1023</v>
      </c>
      <c r="L70" s="925" t="s">
        <v>984</v>
      </c>
      <c r="M70" s="925"/>
      <c r="N70" s="925" t="s">
        <v>1023</v>
      </c>
      <c r="O70" s="929"/>
      <c r="P70" s="925" t="s">
        <v>992</v>
      </c>
      <c r="Q70" s="927" t="s">
        <v>1018</v>
      </c>
      <c r="R70" s="924"/>
      <c r="S70" s="924" t="s">
        <v>286</v>
      </c>
      <c r="T70" s="924" t="s">
        <v>975</v>
      </c>
      <c r="U70" s="924"/>
      <c r="V70" s="924" t="s">
        <v>286</v>
      </c>
      <c r="W70" s="924"/>
      <c r="X70" s="927">
        <v>37413</v>
      </c>
      <c r="Y70" s="927">
        <v>37778</v>
      </c>
      <c r="Z70" s="930">
        <f t="shared" ca="1" si="3"/>
        <v>10.583333333333334</v>
      </c>
    </row>
    <row r="71" spans="1:26" ht="15.5" x14ac:dyDescent="0.35">
      <c r="A71" s="924">
        <f>+SUBTOTAL(3,$C$5:C71)</f>
        <v>67</v>
      </c>
      <c r="B71" s="925" t="s">
        <v>1205</v>
      </c>
      <c r="C71" s="924" t="s">
        <v>660</v>
      </c>
      <c r="D71" s="925" t="s">
        <v>1046</v>
      </c>
      <c r="E71" s="926" t="s">
        <v>143</v>
      </c>
      <c r="F71" s="924">
        <f t="shared" si="0"/>
        <v>1975</v>
      </c>
      <c r="G71" s="927">
        <v>27604</v>
      </c>
      <c r="H71" s="924" t="s">
        <v>1012</v>
      </c>
      <c r="I71" s="924" t="s">
        <v>285</v>
      </c>
      <c r="J71" s="924" t="s">
        <v>290</v>
      </c>
      <c r="K71" s="925" t="s">
        <v>1082</v>
      </c>
      <c r="L71" s="925" t="s">
        <v>1024</v>
      </c>
      <c r="M71" s="925"/>
      <c r="N71" s="925" t="s">
        <v>1024</v>
      </c>
      <c r="O71" s="929"/>
      <c r="P71" s="925" t="s">
        <v>1005</v>
      </c>
      <c r="Q71" s="927" t="s">
        <v>1051</v>
      </c>
      <c r="R71" s="924"/>
      <c r="S71" s="924" t="s">
        <v>286</v>
      </c>
      <c r="T71" s="924" t="s">
        <v>1014</v>
      </c>
      <c r="U71" s="924"/>
      <c r="V71" s="930" t="s">
        <v>976</v>
      </c>
      <c r="W71" s="924" t="s">
        <v>1399</v>
      </c>
      <c r="X71" s="927">
        <v>38346</v>
      </c>
      <c r="Y71" s="927">
        <v>38711</v>
      </c>
      <c r="Z71" s="930">
        <f t="shared" ca="1" si="3"/>
        <v>10</v>
      </c>
    </row>
    <row r="72" spans="1:26" ht="15.5" x14ac:dyDescent="0.35">
      <c r="A72" s="924">
        <f>+SUBTOTAL(3,$C$5:C72)</f>
        <v>68</v>
      </c>
      <c r="B72" s="925" t="s">
        <v>1206</v>
      </c>
      <c r="C72" s="924" t="s">
        <v>660</v>
      </c>
      <c r="D72" s="925" t="s">
        <v>1030</v>
      </c>
      <c r="E72" s="924" t="s">
        <v>144</v>
      </c>
      <c r="F72" s="924">
        <f t="shared" si="0"/>
        <v>1984</v>
      </c>
      <c r="G72" s="927">
        <v>30906</v>
      </c>
      <c r="H72" s="924" t="s">
        <v>978</v>
      </c>
      <c r="I72" s="924" t="s">
        <v>285</v>
      </c>
      <c r="J72" s="924">
        <v>0</v>
      </c>
      <c r="K72" s="925" t="s">
        <v>1140</v>
      </c>
      <c r="L72" s="925" t="s">
        <v>1207</v>
      </c>
      <c r="M72" s="925"/>
      <c r="N72" s="925" t="s">
        <v>1028</v>
      </c>
      <c r="O72" s="929"/>
      <c r="P72" s="925" t="s">
        <v>992</v>
      </c>
      <c r="Q72" s="927" t="s">
        <v>997</v>
      </c>
      <c r="R72" s="924" t="s">
        <v>993</v>
      </c>
      <c r="S72" s="924" t="s">
        <v>286</v>
      </c>
      <c r="T72" s="924" t="s">
        <v>998</v>
      </c>
      <c r="U72" s="924"/>
      <c r="V72" s="924"/>
      <c r="W72" s="924"/>
      <c r="X72" s="927">
        <v>38145</v>
      </c>
      <c r="Y72" s="927">
        <v>38510</v>
      </c>
      <c r="Z72" s="930">
        <f t="shared" ca="1" si="3"/>
        <v>14.083333333333334</v>
      </c>
    </row>
    <row r="73" spans="1:26" ht="15.5" x14ac:dyDescent="0.35">
      <c r="A73" s="924">
        <f>+SUBTOTAL(3,$C$5:C73)</f>
        <v>69</v>
      </c>
      <c r="B73" s="925" t="s">
        <v>1208</v>
      </c>
      <c r="C73" s="924" t="s">
        <v>660</v>
      </c>
      <c r="D73" s="925" t="s">
        <v>1030</v>
      </c>
      <c r="E73" s="926" t="s">
        <v>143</v>
      </c>
      <c r="F73" s="924">
        <f t="shared" si="0"/>
        <v>1957</v>
      </c>
      <c r="G73" s="927">
        <v>20952</v>
      </c>
      <c r="H73" s="924" t="s">
        <v>1012</v>
      </c>
      <c r="I73" s="924" t="s">
        <v>285</v>
      </c>
      <c r="J73" s="924" t="s">
        <v>290</v>
      </c>
      <c r="K73" s="925" t="s">
        <v>1140</v>
      </c>
      <c r="L73" s="925" t="s">
        <v>1209</v>
      </c>
      <c r="M73" s="925"/>
      <c r="N73" s="925" t="s">
        <v>1207</v>
      </c>
      <c r="O73" s="929"/>
      <c r="P73" s="925" t="s">
        <v>992</v>
      </c>
      <c r="Q73" s="924" t="s">
        <v>997</v>
      </c>
      <c r="R73" s="924"/>
      <c r="S73" s="924" t="s">
        <v>286</v>
      </c>
      <c r="T73" s="924" t="s">
        <v>1014</v>
      </c>
      <c r="U73" s="924"/>
      <c r="V73" s="924">
        <v>0</v>
      </c>
      <c r="W73" s="924"/>
      <c r="X73" s="927">
        <v>32381</v>
      </c>
      <c r="Y73" s="927">
        <v>32746</v>
      </c>
      <c r="Z73" s="930">
        <f t="shared" ca="1" si="3"/>
        <v>-8.1666666666666661</v>
      </c>
    </row>
    <row r="74" spans="1:26" ht="15.5" x14ac:dyDescent="0.35">
      <c r="A74" s="924">
        <f>+SUBTOTAL(3,$C$5:C74)</f>
        <v>70</v>
      </c>
      <c r="B74" s="925" t="s">
        <v>1210</v>
      </c>
      <c r="C74" s="924" t="s">
        <v>660</v>
      </c>
      <c r="D74" s="925" t="s">
        <v>1030</v>
      </c>
      <c r="E74" s="924" t="s">
        <v>144</v>
      </c>
      <c r="F74" s="924">
        <f t="shared" si="0"/>
        <v>1986</v>
      </c>
      <c r="G74" s="927">
        <v>31557</v>
      </c>
      <c r="H74" s="924" t="s">
        <v>978</v>
      </c>
      <c r="I74" s="924" t="s">
        <v>284</v>
      </c>
      <c r="J74" s="924">
        <v>0</v>
      </c>
      <c r="K74" s="925" t="s">
        <v>1140</v>
      </c>
      <c r="L74" s="925" t="s">
        <v>1211</v>
      </c>
      <c r="M74" s="925"/>
      <c r="N74" s="925" t="s">
        <v>161</v>
      </c>
      <c r="O74" s="929"/>
      <c r="P74" s="925" t="s">
        <v>992</v>
      </c>
      <c r="Q74" s="927" t="s">
        <v>1040</v>
      </c>
      <c r="R74" s="924" t="s">
        <v>993</v>
      </c>
      <c r="S74" s="924" t="s">
        <v>286</v>
      </c>
      <c r="T74" s="924" t="s">
        <v>998</v>
      </c>
      <c r="U74" s="924"/>
      <c r="V74" s="924">
        <v>0</v>
      </c>
      <c r="W74" s="924"/>
      <c r="X74" s="927"/>
      <c r="Y74" s="927"/>
      <c r="Z74" s="930">
        <f t="shared" ca="1" si="3"/>
        <v>15.833333333333334</v>
      </c>
    </row>
    <row r="75" spans="1:26" ht="15.5" x14ac:dyDescent="0.35">
      <c r="A75" s="924">
        <f>+SUBTOTAL(3,$C$5:C75)</f>
        <v>71</v>
      </c>
      <c r="B75" s="925" t="s">
        <v>1212</v>
      </c>
      <c r="C75" s="924" t="s">
        <v>660</v>
      </c>
      <c r="D75" s="925" t="s">
        <v>1030</v>
      </c>
      <c r="E75" s="924" t="s">
        <v>144</v>
      </c>
      <c r="F75" s="924">
        <f t="shared" si="0"/>
        <v>1986</v>
      </c>
      <c r="G75" s="927">
        <v>31729</v>
      </c>
      <c r="H75" s="924" t="s">
        <v>978</v>
      </c>
      <c r="I75" s="924" t="s">
        <v>284</v>
      </c>
      <c r="J75" s="924">
        <v>0</v>
      </c>
      <c r="K75" s="925" t="s">
        <v>1140</v>
      </c>
      <c r="L75" s="925" t="s">
        <v>1213</v>
      </c>
      <c r="M75" s="925"/>
      <c r="N75" s="925" t="s">
        <v>161</v>
      </c>
      <c r="O75" s="929"/>
      <c r="P75" s="925" t="s">
        <v>992</v>
      </c>
      <c r="Q75" s="924"/>
      <c r="R75" s="924" t="s">
        <v>993</v>
      </c>
      <c r="S75" s="924" t="s">
        <v>286</v>
      </c>
      <c r="T75" s="924" t="s">
        <v>998</v>
      </c>
      <c r="U75" s="924"/>
      <c r="V75" s="930" t="s">
        <v>983</v>
      </c>
      <c r="W75" s="924" t="s">
        <v>977</v>
      </c>
      <c r="X75" s="927">
        <v>39207</v>
      </c>
      <c r="Y75" s="927">
        <v>39573</v>
      </c>
      <c r="Z75" s="930">
        <f t="shared" ca="1" si="3"/>
        <v>16.333333333333332</v>
      </c>
    </row>
    <row r="76" spans="1:26" ht="15.5" x14ac:dyDescent="0.35">
      <c r="A76" s="924">
        <f>+SUBTOTAL(3,$C$5:C76)</f>
        <v>72</v>
      </c>
      <c r="B76" s="925" t="s">
        <v>1214</v>
      </c>
      <c r="C76" s="924" t="s">
        <v>660</v>
      </c>
      <c r="D76" s="925" t="s">
        <v>1030</v>
      </c>
      <c r="E76" s="926" t="s">
        <v>143</v>
      </c>
      <c r="F76" s="924">
        <f t="shared" si="0"/>
        <v>1957</v>
      </c>
      <c r="G76" s="927">
        <v>21064</v>
      </c>
      <c r="H76" s="924" t="s">
        <v>1012</v>
      </c>
      <c r="I76" s="924" t="s">
        <v>285</v>
      </c>
      <c r="J76" s="924" t="s">
        <v>290</v>
      </c>
      <c r="K76" s="925" t="s">
        <v>1140</v>
      </c>
      <c r="L76" s="925" t="s">
        <v>1215</v>
      </c>
      <c r="M76" s="925"/>
      <c r="N76" s="925" t="s">
        <v>1216</v>
      </c>
      <c r="O76" s="929"/>
      <c r="P76" s="925" t="s">
        <v>992</v>
      </c>
      <c r="Q76" s="924" t="s">
        <v>990</v>
      </c>
      <c r="R76" s="924"/>
      <c r="S76" s="924" t="s">
        <v>286</v>
      </c>
      <c r="T76" s="924" t="s">
        <v>1014</v>
      </c>
      <c r="U76" s="924"/>
      <c r="V76" s="924" t="s">
        <v>286</v>
      </c>
      <c r="W76" s="924"/>
      <c r="X76" s="927">
        <v>30944</v>
      </c>
      <c r="Y76" s="927">
        <v>31309</v>
      </c>
      <c r="Z76" s="930">
        <f t="shared" ca="1" si="3"/>
        <v>-7.916666666666667</v>
      </c>
    </row>
    <row r="77" spans="1:26" ht="15.5" x14ac:dyDescent="0.35">
      <c r="A77" s="924">
        <f>+SUBTOTAL(3,$C$5:C77)</f>
        <v>73</v>
      </c>
      <c r="B77" s="925" t="s">
        <v>1217</v>
      </c>
      <c r="C77" s="924" t="s">
        <v>660</v>
      </c>
      <c r="D77" s="925" t="s">
        <v>1030</v>
      </c>
      <c r="E77" s="924" t="s">
        <v>143</v>
      </c>
      <c r="F77" s="924">
        <f t="shared" si="0"/>
        <v>1976</v>
      </c>
      <c r="G77" s="927">
        <v>28009</v>
      </c>
      <c r="H77" s="924" t="s">
        <v>974</v>
      </c>
      <c r="I77" s="924" t="s">
        <v>285</v>
      </c>
      <c r="J77" s="924">
        <v>0</v>
      </c>
      <c r="K77" s="925" t="s">
        <v>1140</v>
      </c>
      <c r="L77" s="925" t="s">
        <v>1028</v>
      </c>
      <c r="M77" s="925"/>
      <c r="N77" s="925" t="s">
        <v>1028</v>
      </c>
      <c r="O77" s="929"/>
      <c r="P77" s="925" t="s">
        <v>992</v>
      </c>
      <c r="Q77" s="924"/>
      <c r="R77" s="924" t="s">
        <v>993</v>
      </c>
      <c r="S77" s="924" t="s">
        <v>286</v>
      </c>
      <c r="T77" s="924" t="s">
        <v>975</v>
      </c>
      <c r="U77" s="924"/>
      <c r="V77" s="930" t="s">
        <v>981</v>
      </c>
      <c r="W77" s="924"/>
      <c r="X77" s="927"/>
      <c r="Y77" s="927"/>
      <c r="Z77" s="930">
        <f t="shared" ca="1" si="3"/>
        <v>11.166666666666666</v>
      </c>
    </row>
    <row r="78" spans="1:26" ht="15.5" x14ac:dyDescent="0.35">
      <c r="A78" s="924">
        <f>+SUBTOTAL(3,$C$5:C78)</f>
        <v>74</v>
      </c>
      <c r="B78" s="925" t="s">
        <v>1218</v>
      </c>
      <c r="C78" s="924" t="s">
        <v>660</v>
      </c>
      <c r="D78" s="925" t="s">
        <v>1030</v>
      </c>
      <c r="E78" s="924" t="s">
        <v>144</v>
      </c>
      <c r="F78" s="924">
        <f t="shared" si="0"/>
        <v>1974</v>
      </c>
      <c r="G78" s="927">
        <v>27376</v>
      </c>
      <c r="H78" s="924" t="s">
        <v>974</v>
      </c>
      <c r="I78" s="924" t="s">
        <v>285</v>
      </c>
      <c r="J78" s="924">
        <v>0</v>
      </c>
      <c r="K78" s="925" t="s">
        <v>1029</v>
      </c>
      <c r="L78" s="925" t="s">
        <v>1219</v>
      </c>
      <c r="M78" s="925"/>
      <c r="N78" s="925" t="s">
        <v>1029</v>
      </c>
      <c r="O78" s="929"/>
      <c r="P78" s="925" t="s">
        <v>1005</v>
      </c>
      <c r="Q78" s="927" t="s">
        <v>990</v>
      </c>
      <c r="R78" s="924" t="s">
        <v>993</v>
      </c>
      <c r="S78" s="924" t="s">
        <v>286</v>
      </c>
      <c r="T78" s="924" t="s">
        <v>975</v>
      </c>
      <c r="U78" s="924"/>
      <c r="V78" s="924" t="s">
        <v>1021</v>
      </c>
      <c r="W78" s="924"/>
      <c r="X78" s="927">
        <v>38921</v>
      </c>
      <c r="Y78" s="927">
        <v>39286</v>
      </c>
      <c r="Z78" s="930">
        <f t="shared" ca="1" si="3"/>
        <v>4.416666666666667</v>
      </c>
    </row>
    <row r="79" spans="1:26" ht="15.5" x14ac:dyDescent="0.35">
      <c r="A79" s="924">
        <f>+SUBTOTAL(3,$C$5:C79)</f>
        <v>75</v>
      </c>
      <c r="B79" s="925" t="s">
        <v>1220</v>
      </c>
      <c r="C79" s="924" t="s">
        <v>660</v>
      </c>
      <c r="D79" s="925" t="s">
        <v>1030</v>
      </c>
      <c r="E79" s="924" t="s">
        <v>144</v>
      </c>
      <c r="F79" s="924">
        <f t="shared" si="0"/>
        <v>1976</v>
      </c>
      <c r="G79" s="927">
        <v>27886</v>
      </c>
      <c r="H79" s="924" t="s">
        <v>974</v>
      </c>
      <c r="I79" s="924" t="s">
        <v>285</v>
      </c>
      <c r="J79" s="924">
        <v>0</v>
      </c>
      <c r="K79" s="925" t="s">
        <v>1140</v>
      </c>
      <c r="L79" s="925" t="s">
        <v>1216</v>
      </c>
      <c r="M79" s="925"/>
      <c r="N79" s="925" t="s">
        <v>1216</v>
      </c>
      <c r="O79" s="929"/>
      <c r="P79" s="925" t="s">
        <v>1005</v>
      </c>
      <c r="Q79" s="927" t="s">
        <v>995</v>
      </c>
      <c r="R79" s="924" t="s">
        <v>993</v>
      </c>
      <c r="S79" s="924" t="s">
        <v>286</v>
      </c>
      <c r="T79" s="924" t="s">
        <v>994</v>
      </c>
      <c r="U79" s="924"/>
      <c r="V79" s="930" t="s">
        <v>976</v>
      </c>
      <c r="W79" s="924" t="s">
        <v>977</v>
      </c>
      <c r="X79" s="927">
        <v>35972</v>
      </c>
      <c r="Y79" s="927">
        <v>36337</v>
      </c>
      <c r="Z79" s="930">
        <f t="shared" ca="1" si="3"/>
        <v>5.833333333333333</v>
      </c>
    </row>
    <row r="80" spans="1:26" ht="15.5" x14ac:dyDescent="0.35">
      <c r="A80" s="924">
        <f>+SUBTOTAL(3,$C$5:C80)</f>
        <v>76</v>
      </c>
      <c r="B80" s="925" t="s">
        <v>1221</v>
      </c>
      <c r="C80" s="924" t="s">
        <v>660</v>
      </c>
      <c r="D80" s="925" t="s">
        <v>1030</v>
      </c>
      <c r="E80" s="924" t="s">
        <v>144</v>
      </c>
      <c r="F80" s="924">
        <f t="shared" si="0"/>
        <v>1981</v>
      </c>
      <c r="G80" s="927">
        <v>29778</v>
      </c>
      <c r="H80" s="924" t="s">
        <v>978</v>
      </c>
      <c r="I80" s="924" t="s">
        <v>285</v>
      </c>
      <c r="J80" s="924"/>
      <c r="K80" s="931" t="s">
        <v>1077</v>
      </c>
      <c r="L80" s="925">
        <v>0</v>
      </c>
      <c r="M80" s="925"/>
      <c r="N80" s="925" t="s">
        <v>1077</v>
      </c>
      <c r="O80" s="929"/>
      <c r="P80" s="925" t="s">
        <v>992</v>
      </c>
      <c r="Q80" s="924"/>
      <c r="R80" s="924"/>
      <c r="S80" s="924"/>
      <c r="T80" s="924"/>
      <c r="U80" s="924"/>
      <c r="V80" s="924"/>
      <c r="W80" s="924"/>
      <c r="X80" s="924"/>
      <c r="Y80" s="927"/>
      <c r="Z80" s="930">
        <f t="shared" ca="1" si="3"/>
        <v>11</v>
      </c>
    </row>
    <row r="81" spans="1:26" ht="15.5" x14ac:dyDescent="0.35">
      <c r="A81" s="924">
        <f>+SUBTOTAL(3,$C$5:C81)</f>
        <v>77</v>
      </c>
      <c r="B81" s="925" t="s">
        <v>1222</v>
      </c>
      <c r="C81" s="924" t="s">
        <v>660</v>
      </c>
      <c r="D81" s="925" t="s">
        <v>1030</v>
      </c>
      <c r="E81" s="926" t="s">
        <v>144</v>
      </c>
      <c r="F81" s="924">
        <f t="shared" si="0"/>
        <v>1983</v>
      </c>
      <c r="G81" s="927">
        <v>30346</v>
      </c>
      <c r="H81" s="924" t="s">
        <v>978</v>
      </c>
      <c r="I81" s="924" t="s">
        <v>285</v>
      </c>
      <c r="J81" s="924">
        <v>0</v>
      </c>
      <c r="K81" s="925" t="s">
        <v>1140</v>
      </c>
      <c r="L81" s="925" t="s">
        <v>1207</v>
      </c>
      <c r="M81" s="925"/>
      <c r="N81" s="925" t="s">
        <v>1028</v>
      </c>
      <c r="O81" s="929"/>
      <c r="P81" s="925" t="s">
        <v>992</v>
      </c>
      <c r="Q81" s="927" t="s">
        <v>1040</v>
      </c>
      <c r="R81" s="924" t="s">
        <v>993</v>
      </c>
      <c r="S81" s="924" t="s">
        <v>286</v>
      </c>
      <c r="T81" s="924" t="s">
        <v>994</v>
      </c>
      <c r="U81" s="924"/>
      <c r="V81" s="924">
        <v>0</v>
      </c>
      <c r="W81" s="924"/>
      <c r="X81" s="927">
        <v>37961</v>
      </c>
      <c r="Y81" s="927">
        <v>38327</v>
      </c>
      <c r="Z81" s="930">
        <f t="shared" ca="1" si="3"/>
        <v>12.5</v>
      </c>
    </row>
    <row r="82" spans="1:26" ht="15.5" x14ac:dyDescent="0.35">
      <c r="A82" s="924">
        <f>+SUBTOTAL(3,$C$5:C82)</f>
        <v>78</v>
      </c>
      <c r="B82" s="925" t="s">
        <v>1223</v>
      </c>
      <c r="C82" s="924" t="s">
        <v>660</v>
      </c>
      <c r="D82" s="925" t="s">
        <v>1030</v>
      </c>
      <c r="E82" s="926" t="s">
        <v>144</v>
      </c>
      <c r="F82" s="924">
        <f t="shared" si="0"/>
        <v>1976</v>
      </c>
      <c r="G82" s="927">
        <v>27933</v>
      </c>
      <c r="H82" s="924" t="s">
        <v>978</v>
      </c>
      <c r="I82" s="924" t="s">
        <v>285</v>
      </c>
      <c r="J82" s="924">
        <v>0</v>
      </c>
      <c r="K82" s="925" t="s">
        <v>1224</v>
      </c>
      <c r="L82" s="925" t="s">
        <v>1224</v>
      </c>
      <c r="M82" s="925"/>
      <c r="N82" s="925" t="s">
        <v>1224</v>
      </c>
      <c r="O82" s="929">
        <v>44673</v>
      </c>
      <c r="P82" s="925" t="s">
        <v>992</v>
      </c>
      <c r="Q82" s="927" t="s">
        <v>1040</v>
      </c>
      <c r="R82" s="924" t="s">
        <v>993</v>
      </c>
      <c r="S82" s="924" t="s">
        <v>286</v>
      </c>
      <c r="T82" s="924" t="s">
        <v>998</v>
      </c>
      <c r="U82" s="924"/>
      <c r="V82" s="924">
        <v>0</v>
      </c>
      <c r="W82" s="924"/>
      <c r="X82" s="927">
        <v>41567</v>
      </c>
      <c r="Y82" s="927">
        <v>41932</v>
      </c>
      <c r="Z82" s="930">
        <f t="shared" ca="1" si="3"/>
        <v>5.916666666666667</v>
      </c>
    </row>
    <row r="83" spans="1:26" ht="15.5" x14ac:dyDescent="0.35">
      <c r="A83" s="924">
        <f>+SUBTOTAL(3,$C$5:C83)</f>
        <v>79</v>
      </c>
      <c r="B83" s="925" t="s">
        <v>1225</v>
      </c>
      <c r="C83" s="924" t="s">
        <v>660</v>
      </c>
      <c r="D83" s="925" t="s">
        <v>1030</v>
      </c>
      <c r="E83" s="924" t="s">
        <v>144</v>
      </c>
      <c r="F83" s="924">
        <f t="shared" si="0"/>
        <v>1987</v>
      </c>
      <c r="G83" s="927">
        <v>32087</v>
      </c>
      <c r="H83" s="924" t="s">
        <v>978</v>
      </c>
      <c r="I83" s="924" t="s">
        <v>285</v>
      </c>
      <c r="J83" s="924">
        <v>0</v>
      </c>
      <c r="K83" s="925" t="s">
        <v>1054</v>
      </c>
      <c r="L83" s="925" t="s">
        <v>1029</v>
      </c>
      <c r="M83" s="925"/>
      <c r="N83" s="925" t="s">
        <v>1029</v>
      </c>
      <c r="O83" s="929">
        <v>44409</v>
      </c>
      <c r="P83" s="925" t="s">
        <v>992</v>
      </c>
      <c r="Q83" s="924" t="s">
        <v>990</v>
      </c>
      <c r="R83" s="924" t="s">
        <v>993</v>
      </c>
      <c r="S83" s="924" t="s">
        <v>286</v>
      </c>
      <c r="T83" s="924" t="s">
        <v>998</v>
      </c>
      <c r="U83" s="924"/>
      <c r="V83" s="924">
        <v>0</v>
      </c>
      <c r="W83" s="924"/>
      <c r="X83" s="927">
        <v>39955</v>
      </c>
      <c r="Y83" s="927">
        <v>40320</v>
      </c>
      <c r="Z83" s="930">
        <f t="shared" ca="1" si="3"/>
        <v>17.333333333333332</v>
      </c>
    </row>
    <row r="84" spans="1:26" ht="15.5" x14ac:dyDescent="0.35">
      <c r="A84" s="924">
        <f>+SUBTOTAL(3,$C$5:C84)</f>
        <v>80</v>
      </c>
      <c r="B84" s="925" t="s">
        <v>1226</v>
      </c>
      <c r="C84" s="924" t="s">
        <v>660</v>
      </c>
      <c r="D84" s="925" t="s">
        <v>1030</v>
      </c>
      <c r="E84" s="926" t="s">
        <v>144</v>
      </c>
      <c r="F84" s="924">
        <f t="shared" si="0"/>
        <v>1984</v>
      </c>
      <c r="G84" s="927">
        <v>30934</v>
      </c>
      <c r="H84" s="924" t="s">
        <v>978</v>
      </c>
      <c r="I84" s="924" t="s">
        <v>285</v>
      </c>
      <c r="J84" s="924">
        <v>0</v>
      </c>
      <c r="K84" s="925" t="s">
        <v>1140</v>
      </c>
      <c r="L84" s="925" t="s">
        <v>1227</v>
      </c>
      <c r="M84" s="925"/>
      <c r="N84" s="925" t="s">
        <v>1077</v>
      </c>
      <c r="O84" s="929"/>
      <c r="P84" s="925" t="s">
        <v>992</v>
      </c>
      <c r="Q84" s="927" t="s">
        <v>990</v>
      </c>
      <c r="R84" s="924" t="s">
        <v>993</v>
      </c>
      <c r="S84" s="924" t="s">
        <v>286</v>
      </c>
      <c r="T84" s="924" t="s">
        <v>998</v>
      </c>
      <c r="U84" s="924"/>
      <c r="V84" s="930" t="s">
        <v>981</v>
      </c>
      <c r="W84" s="924"/>
      <c r="X84" s="927">
        <v>38788</v>
      </c>
      <c r="Y84" s="927">
        <v>39153</v>
      </c>
      <c r="Z84" s="930">
        <f t="shared" ca="1" si="3"/>
        <v>14.166666666666666</v>
      </c>
    </row>
    <row r="85" spans="1:26" ht="15.5" x14ac:dyDescent="0.35">
      <c r="A85" s="924">
        <f>+SUBTOTAL(3,$C$5:C85)</f>
        <v>81</v>
      </c>
      <c r="B85" s="925" t="s">
        <v>1228</v>
      </c>
      <c r="C85" s="924" t="s">
        <v>660</v>
      </c>
      <c r="D85" s="925" t="s">
        <v>1030</v>
      </c>
      <c r="E85" s="926" t="s">
        <v>144</v>
      </c>
      <c r="F85" s="924">
        <f t="shared" si="0"/>
        <v>1979</v>
      </c>
      <c r="G85" s="927">
        <v>29089</v>
      </c>
      <c r="H85" s="924" t="s">
        <v>974</v>
      </c>
      <c r="I85" s="924" t="s">
        <v>285</v>
      </c>
      <c r="J85" s="924">
        <v>0</v>
      </c>
      <c r="K85" s="925" t="s">
        <v>1140</v>
      </c>
      <c r="L85" s="925" t="s">
        <v>1229</v>
      </c>
      <c r="M85" s="925"/>
      <c r="N85" s="925" t="s">
        <v>1230</v>
      </c>
      <c r="O85" s="929"/>
      <c r="P85" s="925" t="s">
        <v>992</v>
      </c>
      <c r="Q85" s="924" t="s">
        <v>995</v>
      </c>
      <c r="R85" s="924" t="s">
        <v>993</v>
      </c>
      <c r="S85" s="924" t="s">
        <v>286</v>
      </c>
      <c r="T85" s="924" t="s">
        <v>994</v>
      </c>
      <c r="U85" s="924"/>
      <c r="V85" s="930" t="s">
        <v>981</v>
      </c>
      <c r="W85" s="924"/>
      <c r="X85" s="927">
        <v>42556</v>
      </c>
      <c r="Y85" s="927">
        <v>42921</v>
      </c>
      <c r="Z85" s="930">
        <f t="shared" ca="1" si="3"/>
        <v>9.0833333333333339</v>
      </c>
    </row>
    <row r="86" spans="1:26" ht="15.5" x14ac:dyDescent="0.35">
      <c r="A86" s="924">
        <f>+SUBTOTAL(3,$C$5:C86)</f>
        <v>82</v>
      </c>
      <c r="B86" s="925" t="s">
        <v>1231</v>
      </c>
      <c r="C86" s="924" t="s">
        <v>660</v>
      </c>
      <c r="D86" s="925" t="s">
        <v>1030</v>
      </c>
      <c r="E86" s="924" t="s">
        <v>144</v>
      </c>
      <c r="F86" s="924">
        <f t="shared" si="0"/>
        <v>1982</v>
      </c>
      <c r="G86" s="927">
        <v>30145</v>
      </c>
      <c r="H86" s="924" t="s">
        <v>974</v>
      </c>
      <c r="I86" s="924" t="s">
        <v>285</v>
      </c>
      <c r="J86" s="924">
        <v>0</v>
      </c>
      <c r="K86" s="925" t="s">
        <v>1232</v>
      </c>
      <c r="L86" s="925" t="s">
        <v>1213</v>
      </c>
      <c r="M86" s="925"/>
      <c r="N86" s="925" t="s">
        <v>1233</v>
      </c>
      <c r="O86" s="929"/>
      <c r="P86" s="925" t="s">
        <v>1005</v>
      </c>
      <c r="Q86" s="927" t="s">
        <v>1072</v>
      </c>
      <c r="R86" s="924" t="s">
        <v>993</v>
      </c>
      <c r="S86" s="924" t="s">
        <v>286</v>
      </c>
      <c r="T86" s="924" t="s">
        <v>994</v>
      </c>
      <c r="U86" s="924"/>
      <c r="V86" s="930" t="s">
        <v>1234</v>
      </c>
      <c r="W86" s="924" t="s">
        <v>1006</v>
      </c>
      <c r="X86" s="927">
        <v>38116</v>
      </c>
      <c r="Y86" s="927">
        <v>38481</v>
      </c>
      <c r="Z86" s="930">
        <f t="shared" ca="1" si="3"/>
        <v>12</v>
      </c>
    </row>
    <row r="87" spans="1:26" ht="15.5" x14ac:dyDescent="0.35">
      <c r="A87" s="924">
        <f>+SUBTOTAL(3,$C$5:C87)</f>
        <v>83</v>
      </c>
      <c r="B87" s="925" t="s">
        <v>1235</v>
      </c>
      <c r="C87" s="924" t="s">
        <v>660</v>
      </c>
      <c r="D87" s="925" t="s">
        <v>1030</v>
      </c>
      <c r="E87" s="926" t="s">
        <v>144</v>
      </c>
      <c r="F87" s="924">
        <f t="shared" si="0"/>
        <v>1982</v>
      </c>
      <c r="G87" s="927">
        <v>30224</v>
      </c>
      <c r="H87" s="924" t="s">
        <v>974</v>
      </c>
      <c r="I87" s="924" t="s">
        <v>285</v>
      </c>
      <c r="J87" s="924">
        <v>0</v>
      </c>
      <c r="K87" s="925" t="s">
        <v>1140</v>
      </c>
      <c r="L87" s="925" t="s">
        <v>1207</v>
      </c>
      <c r="M87" s="925"/>
      <c r="N87" s="925" t="s">
        <v>1236</v>
      </c>
      <c r="O87" s="929"/>
      <c r="P87" s="925" t="s">
        <v>992</v>
      </c>
      <c r="Q87" s="927" t="s">
        <v>990</v>
      </c>
      <c r="R87" s="924" t="s">
        <v>993</v>
      </c>
      <c r="S87" s="924" t="s">
        <v>286</v>
      </c>
      <c r="T87" s="924" t="s">
        <v>994</v>
      </c>
      <c r="U87" s="924"/>
      <c r="V87" s="924" t="s">
        <v>1052</v>
      </c>
      <c r="W87" s="924"/>
      <c r="X87" s="927">
        <v>42556</v>
      </c>
      <c r="Y87" s="927">
        <v>42921</v>
      </c>
      <c r="Z87" s="930">
        <f t="shared" ca="1" si="3"/>
        <v>12.166666666666666</v>
      </c>
    </row>
    <row r="88" spans="1:26" ht="15.5" x14ac:dyDescent="0.35">
      <c r="A88" s="924">
        <f>+SUBTOTAL(3,$C$5:C88)</f>
        <v>84</v>
      </c>
      <c r="B88" s="925" t="s">
        <v>1237</v>
      </c>
      <c r="C88" s="924" t="s">
        <v>660</v>
      </c>
      <c r="D88" s="925" t="s">
        <v>1030</v>
      </c>
      <c r="E88" s="924" t="s">
        <v>144</v>
      </c>
      <c r="F88" s="924">
        <f t="shared" si="0"/>
        <v>1987</v>
      </c>
      <c r="G88" s="927">
        <v>32126</v>
      </c>
      <c r="H88" s="924" t="s">
        <v>978</v>
      </c>
      <c r="I88" s="924" t="s">
        <v>284</v>
      </c>
      <c r="J88" s="924">
        <v>0</v>
      </c>
      <c r="K88" s="925" t="s">
        <v>1140</v>
      </c>
      <c r="L88" s="925" t="s">
        <v>1238</v>
      </c>
      <c r="M88" s="925"/>
      <c r="N88" s="925" t="s">
        <v>161</v>
      </c>
      <c r="O88" s="929"/>
      <c r="P88" s="925" t="s">
        <v>992</v>
      </c>
      <c r="Q88" s="927" t="s">
        <v>1239</v>
      </c>
      <c r="R88" s="924" t="s">
        <v>993</v>
      </c>
      <c r="S88" s="924"/>
      <c r="T88" s="924" t="s">
        <v>998</v>
      </c>
      <c r="U88" s="924"/>
      <c r="V88" s="924"/>
      <c r="W88" s="924"/>
      <c r="X88" s="927">
        <v>39955</v>
      </c>
      <c r="Y88" s="927">
        <v>40320</v>
      </c>
      <c r="Z88" s="930">
        <f t="shared" ca="1" si="3"/>
        <v>17.416666666666668</v>
      </c>
    </row>
    <row r="89" spans="1:26" ht="15.5" x14ac:dyDescent="0.35">
      <c r="A89" s="924">
        <f>+SUBTOTAL(3,$C$5:C89)</f>
        <v>85</v>
      </c>
      <c r="B89" s="925" t="s">
        <v>1240</v>
      </c>
      <c r="C89" s="924" t="s">
        <v>660</v>
      </c>
      <c r="D89" s="925" t="s">
        <v>1030</v>
      </c>
      <c r="E89" s="926" t="s">
        <v>144</v>
      </c>
      <c r="F89" s="924">
        <f t="shared" si="0"/>
        <v>1985</v>
      </c>
      <c r="G89" s="927">
        <v>31140</v>
      </c>
      <c r="H89" s="926" t="s">
        <v>978</v>
      </c>
      <c r="I89" s="924" t="s">
        <v>285</v>
      </c>
      <c r="J89" s="924"/>
      <c r="K89" s="931" t="s">
        <v>1029</v>
      </c>
      <c r="L89" s="925" t="s">
        <v>1029</v>
      </c>
      <c r="M89" s="925"/>
      <c r="N89" s="925" t="s">
        <v>1241</v>
      </c>
      <c r="O89" s="929">
        <v>44166</v>
      </c>
      <c r="P89" s="925" t="s">
        <v>992</v>
      </c>
      <c r="Q89" s="924"/>
      <c r="R89" s="924"/>
      <c r="S89" s="924"/>
      <c r="T89" s="924" t="s">
        <v>998</v>
      </c>
      <c r="U89" s="924"/>
      <c r="V89" s="924"/>
      <c r="W89" s="924"/>
      <c r="X89" s="927">
        <v>41792</v>
      </c>
      <c r="Y89" s="927">
        <v>42157</v>
      </c>
      <c r="Z89" s="932"/>
    </row>
    <row r="90" spans="1:26" ht="15.5" x14ac:dyDescent="0.35">
      <c r="A90" s="924">
        <f>+SUBTOTAL(3,$C$5:C90)</f>
        <v>86</v>
      </c>
      <c r="B90" s="925" t="s">
        <v>1242</v>
      </c>
      <c r="C90" s="924" t="s">
        <v>660</v>
      </c>
      <c r="D90" s="925" t="s">
        <v>1059</v>
      </c>
      <c r="E90" s="926" t="s">
        <v>144</v>
      </c>
      <c r="F90" s="924">
        <f t="shared" si="0"/>
        <v>1975</v>
      </c>
      <c r="G90" s="927">
        <v>27572</v>
      </c>
      <c r="H90" s="924" t="s">
        <v>974</v>
      </c>
      <c r="I90" s="924" t="s">
        <v>285</v>
      </c>
      <c r="J90" s="924">
        <v>0</v>
      </c>
      <c r="K90" s="925" t="s">
        <v>1038</v>
      </c>
      <c r="L90" s="925" t="s">
        <v>1039</v>
      </c>
      <c r="M90" s="925"/>
      <c r="N90" s="925" t="s">
        <v>1039</v>
      </c>
      <c r="O90" s="929"/>
      <c r="P90" s="925" t="s">
        <v>992</v>
      </c>
      <c r="Q90" s="927" t="s">
        <v>1086</v>
      </c>
      <c r="R90" s="924"/>
      <c r="S90" s="924" t="s">
        <v>286</v>
      </c>
      <c r="T90" s="924" t="s">
        <v>994</v>
      </c>
      <c r="U90" s="924"/>
      <c r="V90" s="924" t="s">
        <v>286</v>
      </c>
      <c r="W90" s="924"/>
      <c r="X90" s="927">
        <v>41048</v>
      </c>
      <c r="Y90" s="927">
        <v>41413</v>
      </c>
      <c r="Z90" s="930">
        <f t="shared" ref="Z90:Z104" ca="1" si="4">IF(E90="nữ",660-DATEDIF(G90,TODAY(),"m"),720-DATEDIF(G90,TODAY(),"m"))/12</f>
        <v>4.916666666666667</v>
      </c>
    </row>
    <row r="91" spans="1:26" ht="15.5" x14ac:dyDescent="0.35">
      <c r="A91" s="924">
        <f>+SUBTOTAL(3,$C$5:C91)</f>
        <v>87</v>
      </c>
      <c r="B91" s="925" t="s">
        <v>1243</v>
      </c>
      <c r="C91" s="924" t="s">
        <v>660</v>
      </c>
      <c r="D91" s="925" t="s">
        <v>1059</v>
      </c>
      <c r="E91" s="924" t="s">
        <v>143</v>
      </c>
      <c r="F91" s="924">
        <f t="shared" ref="F91:F173" si="5">YEAR(G91)</f>
        <v>1976</v>
      </c>
      <c r="G91" s="927">
        <v>28004</v>
      </c>
      <c r="H91" s="924" t="s">
        <v>974</v>
      </c>
      <c r="I91" s="924" t="s">
        <v>285</v>
      </c>
      <c r="J91" s="924">
        <v>0</v>
      </c>
      <c r="K91" s="925" t="s">
        <v>1038</v>
      </c>
      <c r="L91" s="925" t="s">
        <v>1067</v>
      </c>
      <c r="M91" s="925"/>
      <c r="N91" s="925" t="s">
        <v>1244</v>
      </c>
      <c r="O91" s="929"/>
      <c r="P91" s="925" t="s">
        <v>992</v>
      </c>
      <c r="Q91" s="927" t="s">
        <v>1245</v>
      </c>
      <c r="R91" s="924" t="s">
        <v>993</v>
      </c>
      <c r="S91" s="924" t="s">
        <v>286</v>
      </c>
      <c r="T91" s="924" t="s">
        <v>975</v>
      </c>
      <c r="U91" s="924"/>
      <c r="V91" s="930" t="s">
        <v>983</v>
      </c>
      <c r="W91" s="924"/>
      <c r="X91" s="927">
        <v>38958</v>
      </c>
      <c r="Y91" s="927">
        <v>39323</v>
      </c>
      <c r="Z91" s="930">
        <f t="shared" ca="1" si="4"/>
        <v>11.083333333333334</v>
      </c>
    </row>
    <row r="92" spans="1:26" ht="15.5" x14ac:dyDescent="0.35">
      <c r="A92" s="924">
        <f>+SUBTOTAL(3,$C$5:C92)</f>
        <v>88</v>
      </c>
      <c r="B92" s="925" t="s">
        <v>1246</v>
      </c>
      <c r="C92" s="924" t="s">
        <v>660</v>
      </c>
      <c r="D92" s="925" t="s">
        <v>1059</v>
      </c>
      <c r="E92" s="924" t="s">
        <v>143</v>
      </c>
      <c r="F92" s="924">
        <f t="shared" si="5"/>
        <v>1973</v>
      </c>
      <c r="G92" s="927">
        <v>26988</v>
      </c>
      <c r="H92" s="924" t="s">
        <v>978</v>
      </c>
      <c r="I92" s="924" t="s">
        <v>285</v>
      </c>
      <c r="J92" s="924">
        <v>0</v>
      </c>
      <c r="K92" s="925" t="s">
        <v>1038</v>
      </c>
      <c r="L92" s="925" t="s">
        <v>1247</v>
      </c>
      <c r="M92" s="925"/>
      <c r="N92" s="925" t="s">
        <v>1038</v>
      </c>
      <c r="O92" s="929"/>
      <c r="P92" s="925"/>
      <c r="Q92" s="927" t="s">
        <v>1248</v>
      </c>
      <c r="R92" s="924"/>
      <c r="S92" s="924">
        <v>2018</v>
      </c>
      <c r="T92" s="924" t="s">
        <v>1007</v>
      </c>
      <c r="U92" s="933"/>
      <c r="V92" s="924">
        <v>0</v>
      </c>
      <c r="W92" s="924" t="s">
        <v>977</v>
      </c>
      <c r="X92" s="927">
        <v>34884</v>
      </c>
      <c r="Y92" s="927">
        <v>35250</v>
      </c>
      <c r="Z92" s="930">
        <f t="shared" ca="1" si="4"/>
        <v>8.3333333333333339</v>
      </c>
    </row>
    <row r="93" spans="1:26" ht="15.5" x14ac:dyDescent="0.35">
      <c r="A93" s="924">
        <f>+SUBTOTAL(3,$C$5:C93)</f>
        <v>89</v>
      </c>
      <c r="B93" s="925" t="s">
        <v>1249</v>
      </c>
      <c r="C93" s="924" t="s">
        <v>660</v>
      </c>
      <c r="D93" s="925" t="s">
        <v>1059</v>
      </c>
      <c r="E93" s="926" t="s">
        <v>144</v>
      </c>
      <c r="F93" s="924">
        <f t="shared" si="5"/>
        <v>1986</v>
      </c>
      <c r="G93" s="927">
        <v>31413</v>
      </c>
      <c r="H93" s="924" t="s">
        <v>1012</v>
      </c>
      <c r="I93" s="924" t="s">
        <v>285</v>
      </c>
      <c r="J93" s="924" t="s">
        <v>290</v>
      </c>
      <c r="K93" s="925" t="s">
        <v>1038</v>
      </c>
      <c r="L93" s="925" t="s">
        <v>1039</v>
      </c>
      <c r="M93" s="925"/>
      <c r="N93" s="925" t="s">
        <v>1038</v>
      </c>
      <c r="O93" s="929"/>
      <c r="P93" s="925" t="s">
        <v>992</v>
      </c>
      <c r="Q93" s="924" t="s">
        <v>990</v>
      </c>
      <c r="R93" s="924" t="s">
        <v>993</v>
      </c>
      <c r="S93" s="924" t="s">
        <v>286</v>
      </c>
      <c r="T93" s="924" t="s">
        <v>975</v>
      </c>
      <c r="U93" s="924"/>
      <c r="V93" s="930" t="s">
        <v>981</v>
      </c>
      <c r="W93" s="924"/>
      <c r="X93" s="927">
        <v>39583</v>
      </c>
      <c r="Y93" s="927">
        <v>39948</v>
      </c>
      <c r="Z93" s="930">
        <f t="shared" ca="1" si="4"/>
        <v>15.416666666666666</v>
      </c>
    </row>
    <row r="94" spans="1:26" ht="15.5" x14ac:dyDescent="0.35">
      <c r="A94" s="924">
        <f>+SUBTOTAL(3,$C$5:C94)</f>
        <v>90</v>
      </c>
      <c r="B94" s="925" t="s">
        <v>1250</v>
      </c>
      <c r="C94" s="924" t="s">
        <v>660</v>
      </c>
      <c r="D94" s="925" t="s">
        <v>1059</v>
      </c>
      <c r="E94" s="924" t="s">
        <v>144</v>
      </c>
      <c r="F94" s="924">
        <f t="shared" si="5"/>
        <v>1970</v>
      </c>
      <c r="G94" s="927">
        <v>25847</v>
      </c>
      <c r="H94" s="924" t="s">
        <v>974</v>
      </c>
      <c r="I94" s="924" t="s">
        <v>285</v>
      </c>
      <c r="J94" s="924">
        <v>0</v>
      </c>
      <c r="K94" s="925" t="s">
        <v>1038</v>
      </c>
      <c r="L94" s="925" t="s">
        <v>1049</v>
      </c>
      <c r="M94" s="925"/>
      <c r="N94" s="925" t="s">
        <v>1038</v>
      </c>
      <c r="O94" s="929"/>
      <c r="P94" s="925" t="s">
        <v>992</v>
      </c>
      <c r="Q94" s="927" t="s">
        <v>1001</v>
      </c>
      <c r="R94" s="924" t="s">
        <v>993</v>
      </c>
      <c r="S94" s="924" t="s">
        <v>286</v>
      </c>
      <c r="T94" s="924" t="s">
        <v>975</v>
      </c>
      <c r="U94" s="924"/>
      <c r="V94" s="924">
        <v>0</v>
      </c>
      <c r="W94" s="924" t="s">
        <v>977</v>
      </c>
      <c r="X94" s="927">
        <v>42323</v>
      </c>
      <c r="Y94" s="927">
        <v>42689</v>
      </c>
      <c r="Z94" s="930">
        <f t="shared" ca="1" si="4"/>
        <v>0.25</v>
      </c>
    </row>
    <row r="95" spans="1:26" ht="15.5" x14ac:dyDescent="0.35">
      <c r="A95" s="924">
        <f>+SUBTOTAL(3,$C$5:C95)</f>
        <v>91</v>
      </c>
      <c r="B95" s="925" t="s">
        <v>1251</v>
      </c>
      <c r="C95" s="924" t="s">
        <v>660</v>
      </c>
      <c r="D95" s="925" t="s">
        <v>1059</v>
      </c>
      <c r="E95" s="924" t="s">
        <v>143</v>
      </c>
      <c r="F95" s="924">
        <f t="shared" si="5"/>
        <v>1959</v>
      </c>
      <c r="G95" s="927">
        <v>21596</v>
      </c>
      <c r="H95" s="924" t="s">
        <v>1012</v>
      </c>
      <c r="I95" s="924" t="s">
        <v>285</v>
      </c>
      <c r="J95" s="924" t="s">
        <v>290</v>
      </c>
      <c r="K95" s="925" t="s">
        <v>1038</v>
      </c>
      <c r="L95" s="925" t="s">
        <v>1038</v>
      </c>
      <c r="M95" s="925"/>
      <c r="N95" s="925" t="s">
        <v>1252</v>
      </c>
      <c r="O95" s="929"/>
      <c r="P95" s="925" t="s">
        <v>992</v>
      </c>
      <c r="Q95" s="924" t="s">
        <v>979</v>
      </c>
      <c r="R95" s="924" t="s">
        <v>1031</v>
      </c>
      <c r="S95" s="924" t="s">
        <v>286</v>
      </c>
      <c r="T95" s="924" t="s">
        <v>1014</v>
      </c>
      <c r="U95" s="924"/>
      <c r="V95" s="924" t="s">
        <v>986</v>
      </c>
      <c r="W95" s="924"/>
      <c r="X95" s="927">
        <v>37286</v>
      </c>
      <c r="Y95" s="927">
        <v>37651</v>
      </c>
      <c r="Z95" s="930">
        <f t="shared" ca="1" si="4"/>
        <v>-6.416666666666667</v>
      </c>
    </row>
    <row r="96" spans="1:26" ht="15.5" x14ac:dyDescent="0.35">
      <c r="A96" s="924">
        <f>+SUBTOTAL(3,$C$5:C96)</f>
        <v>92</v>
      </c>
      <c r="B96" s="925" t="s">
        <v>1253</v>
      </c>
      <c r="C96" s="924" t="s">
        <v>660</v>
      </c>
      <c r="D96" s="925" t="s">
        <v>1059</v>
      </c>
      <c r="E96" s="924" t="s">
        <v>144</v>
      </c>
      <c r="F96" s="924">
        <f t="shared" si="5"/>
        <v>1970</v>
      </c>
      <c r="G96" s="927">
        <v>25613</v>
      </c>
      <c r="H96" s="924" t="s">
        <v>974</v>
      </c>
      <c r="I96" s="924" t="s">
        <v>285</v>
      </c>
      <c r="J96" s="924">
        <v>0</v>
      </c>
      <c r="K96" s="925" t="s">
        <v>1038</v>
      </c>
      <c r="L96" s="925" t="s">
        <v>1254</v>
      </c>
      <c r="M96" s="925"/>
      <c r="N96" s="925" t="s">
        <v>1255</v>
      </c>
      <c r="O96" s="929"/>
      <c r="P96" s="925" t="s">
        <v>1005</v>
      </c>
      <c r="Q96" s="927" t="s">
        <v>990</v>
      </c>
      <c r="R96" s="924" t="s">
        <v>993</v>
      </c>
      <c r="S96" s="924" t="s">
        <v>286</v>
      </c>
      <c r="T96" s="924" t="s">
        <v>994</v>
      </c>
      <c r="U96" s="924"/>
      <c r="V96" s="924">
        <v>0</v>
      </c>
      <c r="W96" s="924" t="s">
        <v>977</v>
      </c>
      <c r="X96" s="927">
        <v>37518</v>
      </c>
      <c r="Y96" s="927">
        <v>37883</v>
      </c>
      <c r="Z96" s="930">
        <f t="shared" ca="1" si="4"/>
        <v>-0.41666666666666669</v>
      </c>
    </row>
    <row r="97" spans="1:26" ht="15.5" x14ac:dyDescent="0.35">
      <c r="A97" s="924">
        <f>+SUBTOTAL(3,$C$5:C97)</f>
        <v>93</v>
      </c>
      <c r="B97" s="925" t="s">
        <v>1256</v>
      </c>
      <c r="C97" s="924" t="s">
        <v>660</v>
      </c>
      <c r="D97" s="925" t="s">
        <v>1059</v>
      </c>
      <c r="E97" s="926" t="s">
        <v>144</v>
      </c>
      <c r="F97" s="924">
        <f t="shared" si="5"/>
        <v>1980</v>
      </c>
      <c r="G97" s="927">
        <v>29323</v>
      </c>
      <c r="H97" s="924" t="s">
        <v>974</v>
      </c>
      <c r="I97" s="924" t="s">
        <v>285</v>
      </c>
      <c r="J97" s="924">
        <v>0</v>
      </c>
      <c r="K97" s="925" t="s">
        <v>1038</v>
      </c>
      <c r="L97" s="925" t="s">
        <v>1257</v>
      </c>
      <c r="M97" s="925"/>
      <c r="N97" s="925" t="s">
        <v>1257</v>
      </c>
      <c r="O97" s="929"/>
      <c r="P97" s="925" t="s">
        <v>992</v>
      </c>
      <c r="Q97" s="927" t="s">
        <v>1258</v>
      </c>
      <c r="R97" s="924" t="s">
        <v>993</v>
      </c>
      <c r="S97" s="924">
        <v>2016</v>
      </c>
      <c r="T97" s="924" t="s">
        <v>975</v>
      </c>
      <c r="U97" s="924"/>
      <c r="V97" s="924">
        <v>0</v>
      </c>
      <c r="W97" s="924"/>
      <c r="X97" s="927">
        <v>43099</v>
      </c>
      <c r="Y97" s="927">
        <v>43464</v>
      </c>
      <c r="Z97" s="930">
        <f t="shared" ca="1" si="4"/>
        <v>9.75</v>
      </c>
    </row>
    <row r="98" spans="1:26" ht="15.5" x14ac:dyDescent="0.35">
      <c r="A98" s="924">
        <f>+SUBTOTAL(3,$C$5:C98)</f>
        <v>94</v>
      </c>
      <c r="B98" s="925" t="s">
        <v>1259</v>
      </c>
      <c r="C98" s="924" t="s">
        <v>660</v>
      </c>
      <c r="D98" s="925" t="s">
        <v>1059</v>
      </c>
      <c r="E98" s="926" t="s">
        <v>144</v>
      </c>
      <c r="F98" s="924">
        <f t="shared" si="5"/>
        <v>1985</v>
      </c>
      <c r="G98" s="927">
        <v>31291</v>
      </c>
      <c r="H98" s="924" t="s">
        <v>978</v>
      </c>
      <c r="I98" s="924" t="s">
        <v>285</v>
      </c>
      <c r="J98" s="924">
        <v>0</v>
      </c>
      <c r="K98" s="925" t="s">
        <v>1038</v>
      </c>
      <c r="L98" s="925" t="s">
        <v>1067</v>
      </c>
      <c r="M98" s="925"/>
      <c r="N98" s="925" t="s">
        <v>1260</v>
      </c>
      <c r="O98" s="929"/>
      <c r="P98" s="925" t="s">
        <v>992</v>
      </c>
      <c r="Q98" s="927" t="s">
        <v>997</v>
      </c>
      <c r="R98" s="924" t="s">
        <v>993</v>
      </c>
      <c r="S98" s="924">
        <v>0</v>
      </c>
      <c r="T98" s="924" t="s">
        <v>975</v>
      </c>
      <c r="U98" s="924"/>
      <c r="V98" s="924">
        <v>0</v>
      </c>
      <c r="W98" s="924"/>
      <c r="X98" s="927">
        <v>39231</v>
      </c>
      <c r="Y98" s="927">
        <v>39597</v>
      </c>
      <c r="Z98" s="930">
        <f t="shared" ca="1" si="4"/>
        <v>15.083333333333334</v>
      </c>
    </row>
    <row r="99" spans="1:26" ht="15.5" x14ac:dyDescent="0.35">
      <c r="A99" s="924">
        <f>+SUBTOTAL(3,$C$5:C99)</f>
        <v>95</v>
      </c>
      <c r="B99" s="925" t="s">
        <v>1261</v>
      </c>
      <c r="C99" s="924" t="s">
        <v>660</v>
      </c>
      <c r="D99" s="925" t="s">
        <v>1059</v>
      </c>
      <c r="E99" s="924" t="s">
        <v>143</v>
      </c>
      <c r="F99" s="924">
        <f t="shared" si="5"/>
        <v>1969</v>
      </c>
      <c r="G99" s="927">
        <v>25322</v>
      </c>
      <c r="H99" s="924" t="s">
        <v>978</v>
      </c>
      <c r="I99" s="924" t="s">
        <v>285</v>
      </c>
      <c r="J99" s="924">
        <v>0</v>
      </c>
      <c r="K99" s="925" t="s">
        <v>1038</v>
      </c>
      <c r="L99" s="925" t="s">
        <v>1255</v>
      </c>
      <c r="M99" s="925"/>
      <c r="N99" s="925" t="s">
        <v>1255</v>
      </c>
      <c r="O99" s="929"/>
      <c r="P99" s="925" t="s">
        <v>992</v>
      </c>
      <c r="Q99" s="924" t="s">
        <v>1020</v>
      </c>
      <c r="R99" s="924" t="s">
        <v>993</v>
      </c>
      <c r="S99" s="924">
        <v>0</v>
      </c>
      <c r="T99" s="924" t="s">
        <v>975</v>
      </c>
      <c r="U99" s="924"/>
      <c r="V99" s="930" t="s">
        <v>983</v>
      </c>
      <c r="W99" s="924"/>
      <c r="X99" s="927"/>
      <c r="Y99" s="927"/>
      <c r="Z99" s="930">
        <f t="shared" ca="1" si="4"/>
        <v>3.75</v>
      </c>
    </row>
    <row r="100" spans="1:26" ht="15.5" x14ac:dyDescent="0.35">
      <c r="A100" s="924">
        <f>+SUBTOTAL(3,$C$5:C100)</f>
        <v>96</v>
      </c>
      <c r="B100" s="925" t="s">
        <v>1262</v>
      </c>
      <c r="C100" s="924" t="s">
        <v>660</v>
      </c>
      <c r="D100" s="925" t="s">
        <v>1059</v>
      </c>
      <c r="E100" s="926" t="s">
        <v>144</v>
      </c>
      <c r="F100" s="924">
        <f t="shared" si="5"/>
        <v>1979</v>
      </c>
      <c r="G100" s="927">
        <v>29209</v>
      </c>
      <c r="H100" s="924" t="s">
        <v>978</v>
      </c>
      <c r="I100" s="924" t="s">
        <v>284</v>
      </c>
      <c r="J100" s="924">
        <v>0</v>
      </c>
      <c r="K100" s="925" t="s">
        <v>1038</v>
      </c>
      <c r="L100" s="925" t="s">
        <v>1263</v>
      </c>
      <c r="M100" s="925"/>
      <c r="N100" s="925" t="s">
        <v>161</v>
      </c>
      <c r="O100" s="929"/>
      <c r="P100" s="925" t="s">
        <v>992</v>
      </c>
      <c r="Q100" s="927" t="s">
        <v>1072</v>
      </c>
      <c r="R100" s="924" t="s">
        <v>993</v>
      </c>
      <c r="S100" s="924" t="s">
        <v>286</v>
      </c>
      <c r="T100" s="924"/>
      <c r="U100" s="924"/>
      <c r="V100" s="924">
        <v>0</v>
      </c>
      <c r="W100" s="924"/>
      <c r="X100" s="927">
        <v>38184</v>
      </c>
      <c r="Y100" s="927">
        <v>38549</v>
      </c>
      <c r="Z100" s="930">
        <f t="shared" ca="1" si="4"/>
        <v>9.4166666666666661</v>
      </c>
    </row>
    <row r="101" spans="1:26" ht="15.5" x14ac:dyDescent="0.35">
      <c r="A101" s="924">
        <f>+SUBTOTAL(3,$C$5:C101)</f>
        <v>97</v>
      </c>
      <c r="B101" s="925" t="s">
        <v>1264</v>
      </c>
      <c r="C101" s="924" t="s">
        <v>660</v>
      </c>
      <c r="D101" s="925" t="s">
        <v>1059</v>
      </c>
      <c r="E101" s="924" t="s">
        <v>143</v>
      </c>
      <c r="F101" s="924">
        <f t="shared" si="5"/>
        <v>1977</v>
      </c>
      <c r="G101" s="927">
        <v>28150</v>
      </c>
      <c r="H101" s="924" t="s">
        <v>978</v>
      </c>
      <c r="I101" s="924" t="s">
        <v>285</v>
      </c>
      <c r="J101" s="924">
        <v>0</v>
      </c>
      <c r="K101" s="925" t="s">
        <v>1038</v>
      </c>
      <c r="L101" s="925" t="s">
        <v>1265</v>
      </c>
      <c r="M101" s="925"/>
      <c r="N101" s="925" t="s">
        <v>1265</v>
      </c>
      <c r="O101" s="929"/>
      <c r="P101" s="925"/>
      <c r="Q101" s="927" t="s">
        <v>1266</v>
      </c>
      <c r="R101" s="924"/>
      <c r="S101" s="924" t="s">
        <v>286</v>
      </c>
      <c r="T101" s="924"/>
      <c r="U101" s="924"/>
      <c r="V101" s="924" t="s">
        <v>986</v>
      </c>
      <c r="W101" s="924"/>
      <c r="X101" s="927"/>
      <c r="Y101" s="927" t="s">
        <v>286</v>
      </c>
      <c r="Z101" s="930">
        <f t="shared" ca="1" si="4"/>
        <v>11.5</v>
      </c>
    </row>
    <row r="102" spans="1:26" ht="15.5" x14ac:dyDescent="0.35">
      <c r="A102" s="924">
        <f>+SUBTOTAL(3,$C$5:C102)</f>
        <v>98</v>
      </c>
      <c r="B102" s="925" t="s">
        <v>1267</v>
      </c>
      <c r="C102" s="924" t="s">
        <v>660</v>
      </c>
      <c r="D102" s="925" t="s">
        <v>1059</v>
      </c>
      <c r="E102" s="926" t="s">
        <v>144</v>
      </c>
      <c r="F102" s="924">
        <f t="shared" si="5"/>
        <v>1980</v>
      </c>
      <c r="G102" s="927">
        <v>29412</v>
      </c>
      <c r="H102" s="924" t="s">
        <v>978</v>
      </c>
      <c r="I102" s="924" t="s">
        <v>285</v>
      </c>
      <c r="J102" s="924">
        <v>0</v>
      </c>
      <c r="K102" s="925" t="s">
        <v>1038</v>
      </c>
      <c r="L102" s="925" t="s">
        <v>1268</v>
      </c>
      <c r="M102" s="925"/>
      <c r="N102" s="925" t="s">
        <v>1268</v>
      </c>
      <c r="O102" s="929"/>
      <c r="P102" s="925"/>
      <c r="Q102" s="927" t="s">
        <v>1266</v>
      </c>
      <c r="R102" s="924"/>
      <c r="S102" s="924" t="s">
        <v>286</v>
      </c>
      <c r="T102" s="924"/>
      <c r="U102" s="924"/>
      <c r="V102" s="924">
        <v>0</v>
      </c>
      <c r="W102" s="924"/>
      <c r="X102" s="927"/>
      <c r="Y102" s="927" t="s">
        <v>286</v>
      </c>
      <c r="Z102" s="930">
        <f t="shared" ca="1" si="4"/>
        <v>10</v>
      </c>
    </row>
    <row r="103" spans="1:26" ht="15.5" x14ac:dyDescent="0.35">
      <c r="A103" s="924">
        <f>+SUBTOTAL(3,$C$5:C103)</f>
        <v>99</v>
      </c>
      <c r="B103" s="925" t="s">
        <v>1269</v>
      </c>
      <c r="C103" s="924" t="s">
        <v>660</v>
      </c>
      <c r="D103" s="925" t="s">
        <v>1059</v>
      </c>
      <c r="E103" s="924" t="s">
        <v>144</v>
      </c>
      <c r="F103" s="924">
        <f t="shared" si="5"/>
        <v>1986</v>
      </c>
      <c r="G103" s="927">
        <v>31596</v>
      </c>
      <c r="H103" s="924" t="s">
        <v>978</v>
      </c>
      <c r="I103" s="924" t="s">
        <v>285</v>
      </c>
      <c r="J103" s="924">
        <v>0</v>
      </c>
      <c r="K103" s="925" t="s">
        <v>1038</v>
      </c>
      <c r="L103" s="925" t="s">
        <v>1270</v>
      </c>
      <c r="M103" s="925"/>
      <c r="N103" s="925" t="s">
        <v>1044</v>
      </c>
      <c r="O103" s="929"/>
      <c r="P103" s="925" t="s">
        <v>992</v>
      </c>
      <c r="Q103" s="927" t="s">
        <v>1248</v>
      </c>
      <c r="R103" s="924"/>
      <c r="S103" s="924" t="s">
        <v>286</v>
      </c>
      <c r="T103" s="924"/>
      <c r="U103" s="924"/>
      <c r="V103" s="924" t="s">
        <v>989</v>
      </c>
      <c r="W103" s="924"/>
      <c r="X103" s="927">
        <v>0</v>
      </c>
      <c r="Y103" s="927">
        <v>0</v>
      </c>
      <c r="Z103" s="930">
        <f t="shared" ca="1" si="4"/>
        <v>16</v>
      </c>
    </row>
    <row r="104" spans="1:26" ht="15.5" x14ac:dyDescent="0.35">
      <c r="A104" s="924">
        <f>+SUBTOTAL(3,$C$5:C104)</f>
        <v>100</v>
      </c>
      <c r="B104" s="925" t="s">
        <v>1271</v>
      </c>
      <c r="C104" s="924" t="s">
        <v>660</v>
      </c>
      <c r="D104" s="928" t="s">
        <v>1059</v>
      </c>
      <c r="E104" s="926" t="s">
        <v>144</v>
      </c>
      <c r="F104" s="924">
        <f t="shared" si="5"/>
        <v>1986</v>
      </c>
      <c r="G104" s="927">
        <v>31683</v>
      </c>
      <c r="H104" s="924" t="s">
        <v>978</v>
      </c>
      <c r="I104" s="924" t="s">
        <v>285</v>
      </c>
      <c r="J104" s="924">
        <v>0</v>
      </c>
      <c r="K104" s="925" t="s">
        <v>1038</v>
      </c>
      <c r="L104" s="925" t="s">
        <v>1272</v>
      </c>
      <c r="M104" s="925"/>
      <c r="N104" s="925" t="s">
        <v>1038</v>
      </c>
      <c r="O104" s="929"/>
      <c r="P104" s="925" t="s">
        <v>992</v>
      </c>
      <c r="Q104" s="927" t="s">
        <v>997</v>
      </c>
      <c r="R104" s="924" t="s">
        <v>993</v>
      </c>
      <c r="S104" s="924"/>
      <c r="T104" s="924" t="s">
        <v>975</v>
      </c>
      <c r="U104" s="924"/>
      <c r="V104" s="924" t="s">
        <v>286</v>
      </c>
      <c r="W104" s="924"/>
      <c r="X104" s="927">
        <v>39465</v>
      </c>
      <c r="Y104" s="927">
        <v>39831</v>
      </c>
      <c r="Z104" s="930">
        <f t="shared" ca="1" si="4"/>
        <v>16.166666666666668</v>
      </c>
    </row>
    <row r="105" spans="1:26" ht="15.5" x14ac:dyDescent="0.35">
      <c r="A105" s="924">
        <f>+SUBTOTAL(3,$C$5:C105)</f>
        <v>101</v>
      </c>
      <c r="B105" s="925" t="s">
        <v>1273</v>
      </c>
      <c r="C105" s="924" t="s">
        <v>660</v>
      </c>
      <c r="D105" s="925" t="s">
        <v>1078</v>
      </c>
      <c r="E105" s="926" t="s">
        <v>144</v>
      </c>
      <c r="F105" s="924">
        <f t="shared" si="5"/>
        <v>1997</v>
      </c>
      <c r="G105" s="927">
        <v>35684</v>
      </c>
      <c r="H105" s="926" t="s">
        <v>978</v>
      </c>
      <c r="I105" s="924" t="s">
        <v>178</v>
      </c>
      <c r="J105" s="924"/>
      <c r="K105" s="931">
        <v>0</v>
      </c>
      <c r="L105" s="925"/>
      <c r="M105" s="925"/>
      <c r="N105" s="925"/>
      <c r="O105" s="929"/>
      <c r="P105" s="925"/>
      <c r="Q105" s="924"/>
      <c r="R105" s="924"/>
      <c r="S105" s="924"/>
      <c r="T105" s="924"/>
      <c r="U105" s="924"/>
      <c r="V105" s="924"/>
      <c r="W105" s="924"/>
      <c r="X105" s="924"/>
      <c r="Y105" s="927"/>
      <c r="Z105" s="932"/>
    </row>
    <row r="106" spans="1:26" ht="15.5" x14ac:dyDescent="0.35">
      <c r="A106" s="924">
        <f>+SUBTOTAL(3,$C$5:C106)</f>
        <v>102</v>
      </c>
      <c r="B106" s="925" t="s">
        <v>1274</v>
      </c>
      <c r="C106" s="924" t="s">
        <v>660</v>
      </c>
      <c r="D106" s="925" t="s">
        <v>1078</v>
      </c>
      <c r="E106" s="926" t="s">
        <v>143</v>
      </c>
      <c r="F106" s="924">
        <f t="shared" si="5"/>
        <v>1981</v>
      </c>
      <c r="G106" s="927">
        <v>29832</v>
      </c>
      <c r="H106" s="924" t="s">
        <v>978</v>
      </c>
      <c r="I106" s="924" t="s">
        <v>285</v>
      </c>
      <c r="J106" s="924">
        <v>0</v>
      </c>
      <c r="K106" s="925" t="s">
        <v>1158</v>
      </c>
      <c r="L106" s="925" t="s">
        <v>1275</v>
      </c>
      <c r="M106" s="925"/>
      <c r="N106" s="925" t="s">
        <v>1276</v>
      </c>
      <c r="O106" s="929"/>
      <c r="P106" s="925" t="s">
        <v>1277</v>
      </c>
      <c r="Q106" s="927" t="s">
        <v>1025</v>
      </c>
      <c r="R106" s="927" t="s">
        <v>1278</v>
      </c>
      <c r="S106" s="924" t="s">
        <v>286</v>
      </c>
      <c r="T106" s="924" t="s">
        <v>975</v>
      </c>
      <c r="U106" s="924"/>
      <c r="V106" s="930" t="s">
        <v>981</v>
      </c>
      <c r="W106" s="924" t="s">
        <v>977</v>
      </c>
      <c r="X106" s="927">
        <v>39522</v>
      </c>
      <c r="Y106" s="927">
        <v>39887</v>
      </c>
      <c r="Z106" s="930">
        <f t="shared" ref="Z106:Z120" ca="1" si="6">IF(E106="nữ",660-DATEDIF(G106,TODAY(),"m"),720-DATEDIF(G106,TODAY(),"m"))/12</f>
        <v>16.166666666666668</v>
      </c>
    </row>
    <row r="107" spans="1:26" ht="15.5" x14ac:dyDescent="0.35">
      <c r="A107" s="924">
        <f>+SUBTOTAL(3,$C$5:C107)</f>
        <v>103</v>
      </c>
      <c r="B107" s="925" t="s">
        <v>1279</v>
      </c>
      <c r="C107" s="924" t="s">
        <v>660</v>
      </c>
      <c r="D107" s="925" t="s">
        <v>1078</v>
      </c>
      <c r="E107" s="924" t="s">
        <v>144</v>
      </c>
      <c r="F107" s="924">
        <f t="shared" si="5"/>
        <v>1988</v>
      </c>
      <c r="G107" s="927">
        <v>32227</v>
      </c>
      <c r="H107" s="924" t="s">
        <v>978</v>
      </c>
      <c r="I107" s="924" t="s">
        <v>285</v>
      </c>
      <c r="J107" s="924">
        <v>0</v>
      </c>
      <c r="K107" s="925" t="s">
        <v>1034</v>
      </c>
      <c r="L107" s="925" t="s">
        <v>1065</v>
      </c>
      <c r="M107" s="925"/>
      <c r="N107" s="925" t="s">
        <v>1276</v>
      </c>
      <c r="O107" s="929">
        <v>43739</v>
      </c>
      <c r="P107" s="925" t="s">
        <v>1013</v>
      </c>
      <c r="Q107" s="924"/>
      <c r="R107" s="924"/>
      <c r="S107" s="924" t="s">
        <v>286</v>
      </c>
      <c r="T107" s="924" t="s">
        <v>998</v>
      </c>
      <c r="U107" s="924"/>
      <c r="V107" s="930" t="s">
        <v>981</v>
      </c>
      <c r="W107" s="924"/>
      <c r="X107" s="927">
        <v>42649</v>
      </c>
      <c r="Y107" s="927">
        <v>43014</v>
      </c>
      <c r="Z107" s="930">
        <f t="shared" ca="1" si="6"/>
        <v>17.666666666666668</v>
      </c>
    </row>
    <row r="108" spans="1:26" ht="15.5" x14ac:dyDescent="0.35">
      <c r="A108" s="924">
        <f>+SUBTOTAL(3,$C$5:C108)</f>
        <v>104</v>
      </c>
      <c r="B108" s="925" t="s">
        <v>1280</v>
      </c>
      <c r="C108" s="924" t="s">
        <v>660</v>
      </c>
      <c r="D108" s="925" t="s">
        <v>1078</v>
      </c>
      <c r="E108" s="926" t="s">
        <v>144</v>
      </c>
      <c r="F108" s="924">
        <f t="shared" si="5"/>
        <v>1975</v>
      </c>
      <c r="G108" s="927">
        <v>27413</v>
      </c>
      <c r="H108" s="924" t="s">
        <v>978</v>
      </c>
      <c r="I108" s="924" t="s">
        <v>284</v>
      </c>
      <c r="J108" s="924">
        <v>0</v>
      </c>
      <c r="K108" s="925" t="s">
        <v>1029</v>
      </c>
      <c r="L108" s="925" t="s">
        <v>1281</v>
      </c>
      <c r="M108" s="925"/>
      <c r="N108" s="925" t="s">
        <v>161</v>
      </c>
      <c r="O108" s="929"/>
      <c r="P108" s="925" t="s">
        <v>1013</v>
      </c>
      <c r="Q108" s="924"/>
      <c r="R108" s="924" t="s">
        <v>993</v>
      </c>
      <c r="S108" s="924" t="s">
        <v>286</v>
      </c>
      <c r="T108" s="924" t="s">
        <v>998</v>
      </c>
      <c r="U108" s="924" t="s">
        <v>286</v>
      </c>
      <c r="V108" s="924" t="s">
        <v>286</v>
      </c>
      <c r="W108" s="924"/>
      <c r="X108" s="927"/>
      <c r="Y108" s="927"/>
      <c r="Z108" s="930">
        <f t="shared" ca="1" si="6"/>
        <v>4.5</v>
      </c>
    </row>
    <row r="109" spans="1:26" ht="15.5" x14ac:dyDescent="0.35">
      <c r="A109" s="924">
        <f>+SUBTOTAL(3,$C$5:C109)</f>
        <v>105</v>
      </c>
      <c r="B109" s="925" t="s">
        <v>1282</v>
      </c>
      <c r="C109" s="924" t="s">
        <v>660</v>
      </c>
      <c r="D109" s="925" t="s">
        <v>1078</v>
      </c>
      <c r="E109" s="924" t="s">
        <v>144</v>
      </c>
      <c r="F109" s="924">
        <f t="shared" si="5"/>
        <v>1976</v>
      </c>
      <c r="G109" s="927">
        <v>28120</v>
      </c>
      <c r="H109" s="924" t="s">
        <v>974</v>
      </c>
      <c r="I109" s="924" t="s">
        <v>285</v>
      </c>
      <c r="J109" s="924">
        <v>0</v>
      </c>
      <c r="K109" s="925" t="s">
        <v>1044</v>
      </c>
      <c r="L109" s="925" t="s">
        <v>1283</v>
      </c>
      <c r="M109" s="925"/>
      <c r="N109" s="925" t="s">
        <v>1284</v>
      </c>
      <c r="O109" s="929"/>
      <c r="P109" s="925" t="s">
        <v>1277</v>
      </c>
      <c r="Q109" s="924"/>
      <c r="R109" s="924"/>
      <c r="S109" s="924" t="s">
        <v>286</v>
      </c>
      <c r="T109" s="924" t="s">
        <v>994</v>
      </c>
      <c r="U109" s="924"/>
      <c r="V109" s="924">
        <v>0</v>
      </c>
      <c r="W109" s="924" t="s">
        <v>977</v>
      </c>
      <c r="X109" s="927">
        <v>40527</v>
      </c>
      <c r="Y109" s="927">
        <v>40892</v>
      </c>
      <c r="Z109" s="930">
        <f t="shared" ca="1" si="6"/>
        <v>6.416666666666667</v>
      </c>
    </row>
    <row r="110" spans="1:26" ht="15.5" x14ac:dyDescent="0.35">
      <c r="A110" s="924">
        <f>+SUBTOTAL(3,$C$5:C110)</f>
        <v>106</v>
      </c>
      <c r="B110" s="925" t="s">
        <v>1285</v>
      </c>
      <c r="C110" s="924" t="s">
        <v>660</v>
      </c>
      <c r="D110" s="925" t="s">
        <v>1078</v>
      </c>
      <c r="E110" s="924" t="s">
        <v>144</v>
      </c>
      <c r="F110" s="924">
        <f t="shared" si="5"/>
        <v>1975</v>
      </c>
      <c r="G110" s="927">
        <v>27736</v>
      </c>
      <c r="H110" s="924" t="s">
        <v>974</v>
      </c>
      <c r="I110" s="924" t="s">
        <v>285</v>
      </c>
      <c r="J110" s="924">
        <v>0</v>
      </c>
      <c r="K110" s="925" t="s">
        <v>1029</v>
      </c>
      <c r="L110" s="925" t="s">
        <v>1281</v>
      </c>
      <c r="M110" s="925"/>
      <c r="N110" s="925" t="s">
        <v>1284</v>
      </c>
      <c r="O110" s="929"/>
      <c r="P110" s="925" t="s">
        <v>1013</v>
      </c>
      <c r="Q110" s="927" t="s">
        <v>990</v>
      </c>
      <c r="R110" s="924" t="s">
        <v>993</v>
      </c>
      <c r="S110" s="924" t="s">
        <v>286</v>
      </c>
      <c r="T110" s="924" t="s">
        <v>994</v>
      </c>
      <c r="U110" s="924"/>
      <c r="V110" s="930" t="s">
        <v>983</v>
      </c>
      <c r="W110" s="924"/>
      <c r="X110" s="927">
        <v>41558</v>
      </c>
      <c r="Y110" s="927">
        <v>41923</v>
      </c>
      <c r="Z110" s="930">
        <f t="shared" ca="1" si="6"/>
        <v>5.416666666666667</v>
      </c>
    </row>
    <row r="111" spans="1:26" ht="15.5" x14ac:dyDescent="0.35">
      <c r="A111" s="924">
        <f>+SUBTOTAL(3,$C$5:C111)</f>
        <v>107</v>
      </c>
      <c r="B111" s="925" t="s">
        <v>1286</v>
      </c>
      <c r="C111" s="924" t="s">
        <v>660</v>
      </c>
      <c r="D111" s="925" t="s">
        <v>1078</v>
      </c>
      <c r="E111" s="926" t="s">
        <v>143</v>
      </c>
      <c r="F111" s="924">
        <f t="shared" si="5"/>
        <v>1976</v>
      </c>
      <c r="G111" s="927">
        <v>27933</v>
      </c>
      <c r="H111" s="924" t="s">
        <v>1012</v>
      </c>
      <c r="I111" s="924" t="s">
        <v>285</v>
      </c>
      <c r="J111" s="924" t="s">
        <v>290</v>
      </c>
      <c r="K111" s="925" t="s">
        <v>1027</v>
      </c>
      <c r="L111" s="925" t="s">
        <v>1287</v>
      </c>
      <c r="M111" s="925"/>
      <c r="N111" s="925" t="s">
        <v>1288</v>
      </c>
      <c r="O111" s="929"/>
      <c r="P111" s="925" t="s">
        <v>1277</v>
      </c>
      <c r="Q111" s="927" t="s">
        <v>1025</v>
      </c>
      <c r="R111" s="927" t="s">
        <v>1289</v>
      </c>
      <c r="S111" s="924" t="s">
        <v>286</v>
      </c>
      <c r="T111" s="924" t="s">
        <v>1060</v>
      </c>
      <c r="U111" s="924"/>
      <c r="V111" s="924" t="s">
        <v>286</v>
      </c>
      <c r="W111" s="924" t="s">
        <v>977</v>
      </c>
      <c r="X111" s="927">
        <v>39629</v>
      </c>
      <c r="Y111" s="927">
        <v>39994</v>
      </c>
      <c r="Z111" s="930">
        <f t="shared" ca="1" si="6"/>
        <v>10.916666666666666</v>
      </c>
    </row>
    <row r="112" spans="1:26" ht="15.5" x14ac:dyDescent="0.35">
      <c r="A112" s="924">
        <f>+SUBTOTAL(3,$C$5:C112)</f>
        <v>108</v>
      </c>
      <c r="B112" s="925" t="s">
        <v>1290</v>
      </c>
      <c r="C112" s="924" t="s">
        <v>660</v>
      </c>
      <c r="D112" s="925" t="s">
        <v>1078</v>
      </c>
      <c r="E112" s="926" t="s">
        <v>144</v>
      </c>
      <c r="F112" s="924">
        <f t="shared" si="5"/>
        <v>1964</v>
      </c>
      <c r="G112" s="927">
        <v>23482</v>
      </c>
      <c r="H112" s="924" t="s">
        <v>1012</v>
      </c>
      <c r="I112" s="924" t="s">
        <v>285</v>
      </c>
      <c r="J112" s="924" t="s">
        <v>290</v>
      </c>
      <c r="K112" s="925" t="s">
        <v>1291</v>
      </c>
      <c r="L112" s="925" t="s">
        <v>1292</v>
      </c>
      <c r="M112" s="925"/>
      <c r="N112" s="925" t="s">
        <v>1158</v>
      </c>
      <c r="O112" s="929"/>
      <c r="P112" s="925" t="s">
        <v>1005</v>
      </c>
      <c r="Q112" s="924" t="s">
        <v>997</v>
      </c>
      <c r="R112" s="924"/>
      <c r="S112" s="924">
        <v>0</v>
      </c>
      <c r="T112" s="924" t="s">
        <v>1014</v>
      </c>
      <c r="U112" s="924"/>
      <c r="V112" s="924" t="s">
        <v>286</v>
      </c>
      <c r="W112" s="924" t="s">
        <v>1006</v>
      </c>
      <c r="X112" s="927">
        <v>35889</v>
      </c>
      <c r="Y112" s="927">
        <v>36254</v>
      </c>
      <c r="Z112" s="930">
        <f t="shared" ca="1" si="6"/>
        <v>-6.25</v>
      </c>
    </row>
    <row r="113" spans="1:26" ht="15.5" x14ac:dyDescent="0.35">
      <c r="A113" s="924">
        <f>+SUBTOTAL(3,$C$5:C113)</f>
        <v>109</v>
      </c>
      <c r="B113" s="925" t="s">
        <v>1293</v>
      </c>
      <c r="C113" s="924" t="s">
        <v>660</v>
      </c>
      <c r="D113" s="925" t="s">
        <v>1078</v>
      </c>
      <c r="E113" s="924" t="s">
        <v>144</v>
      </c>
      <c r="F113" s="924">
        <f t="shared" si="5"/>
        <v>1976</v>
      </c>
      <c r="G113" s="927">
        <v>27853</v>
      </c>
      <c r="H113" s="924" t="s">
        <v>974</v>
      </c>
      <c r="I113" s="924" t="s">
        <v>285</v>
      </c>
      <c r="J113" s="924">
        <v>0</v>
      </c>
      <c r="K113" s="925" t="s">
        <v>1044</v>
      </c>
      <c r="L113" s="925" t="s">
        <v>1275</v>
      </c>
      <c r="M113" s="925"/>
      <c r="N113" s="925" t="s">
        <v>1288</v>
      </c>
      <c r="O113" s="929"/>
      <c r="P113" s="925" t="s">
        <v>1013</v>
      </c>
      <c r="Q113" s="927" t="s">
        <v>997</v>
      </c>
      <c r="R113" s="924" t="s">
        <v>993</v>
      </c>
      <c r="S113" s="924">
        <v>0</v>
      </c>
      <c r="T113" s="924" t="s">
        <v>998</v>
      </c>
      <c r="U113" s="924"/>
      <c r="V113" s="924">
        <v>0</v>
      </c>
      <c r="W113" s="924"/>
      <c r="X113" s="927"/>
      <c r="Y113" s="927"/>
      <c r="Z113" s="930">
        <f t="shared" ca="1" si="6"/>
        <v>5.75</v>
      </c>
    </row>
    <row r="114" spans="1:26" ht="15.5" x14ac:dyDescent="0.35">
      <c r="A114" s="924">
        <f>+SUBTOTAL(3,$C$5:C114)</f>
        <v>110</v>
      </c>
      <c r="B114" s="925" t="s">
        <v>1294</v>
      </c>
      <c r="C114" s="924" t="s">
        <v>660</v>
      </c>
      <c r="D114" s="925" t="s">
        <v>1078</v>
      </c>
      <c r="E114" s="926" t="s">
        <v>144</v>
      </c>
      <c r="F114" s="924">
        <f t="shared" si="5"/>
        <v>1977</v>
      </c>
      <c r="G114" s="927">
        <v>28146</v>
      </c>
      <c r="H114" s="924" t="s">
        <v>974</v>
      </c>
      <c r="I114" s="924" t="s">
        <v>285</v>
      </c>
      <c r="J114" s="924">
        <v>0</v>
      </c>
      <c r="K114" s="925" t="s">
        <v>1140</v>
      </c>
      <c r="L114" s="925" t="s">
        <v>1295</v>
      </c>
      <c r="M114" s="925"/>
      <c r="N114" s="925" t="s">
        <v>287</v>
      </c>
      <c r="O114" s="929"/>
      <c r="P114" s="925" t="s">
        <v>1013</v>
      </c>
      <c r="Q114" s="927" t="s">
        <v>990</v>
      </c>
      <c r="R114" s="924"/>
      <c r="S114" s="924" t="s">
        <v>286</v>
      </c>
      <c r="T114" s="924" t="s">
        <v>994</v>
      </c>
      <c r="U114" s="924"/>
      <c r="V114" s="924">
        <v>0</v>
      </c>
      <c r="W114" s="924"/>
      <c r="X114" s="927">
        <v>41558</v>
      </c>
      <c r="Y114" s="927">
        <v>41923</v>
      </c>
      <c r="Z114" s="930">
        <f t="shared" ca="1" si="6"/>
        <v>6.5</v>
      </c>
    </row>
    <row r="115" spans="1:26" ht="15.5" x14ac:dyDescent="0.35">
      <c r="A115" s="924">
        <f>+SUBTOTAL(3,$C$5:C115)</f>
        <v>111</v>
      </c>
      <c r="B115" s="925" t="s">
        <v>1296</v>
      </c>
      <c r="C115" s="924" t="s">
        <v>660</v>
      </c>
      <c r="D115" s="925" t="s">
        <v>1078</v>
      </c>
      <c r="E115" s="924" t="s">
        <v>144</v>
      </c>
      <c r="F115" s="924">
        <f t="shared" si="5"/>
        <v>1981</v>
      </c>
      <c r="G115" s="927">
        <v>29688</v>
      </c>
      <c r="H115" s="924" t="s">
        <v>974</v>
      </c>
      <c r="I115" s="924" t="s">
        <v>285</v>
      </c>
      <c r="J115" s="924">
        <v>0</v>
      </c>
      <c r="K115" s="925" t="s">
        <v>1140</v>
      </c>
      <c r="L115" s="925" t="s">
        <v>1034</v>
      </c>
      <c r="M115" s="925"/>
      <c r="N115" s="925" t="s">
        <v>1276</v>
      </c>
      <c r="O115" s="929"/>
      <c r="P115" s="925" t="s">
        <v>1277</v>
      </c>
      <c r="Q115" s="927" t="s">
        <v>293</v>
      </c>
      <c r="R115" s="924"/>
      <c r="S115" s="924" t="s">
        <v>286</v>
      </c>
      <c r="T115" s="924" t="s">
        <v>975</v>
      </c>
      <c r="U115" s="924"/>
      <c r="V115" s="930" t="s">
        <v>981</v>
      </c>
      <c r="W115" s="924"/>
      <c r="X115" s="927">
        <v>37800</v>
      </c>
      <c r="Y115" s="927">
        <v>38166</v>
      </c>
      <c r="Z115" s="930">
        <f t="shared" ca="1" si="6"/>
        <v>10.75</v>
      </c>
    </row>
    <row r="116" spans="1:26" ht="15.5" x14ac:dyDescent="0.35">
      <c r="A116" s="924">
        <f>+SUBTOTAL(3,$C$5:C116)</f>
        <v>112</v>
      </c>
      <c r="B116" s="925" t="s">
        <v>1297</v>
      </c>
      <c r="C116" s="924" t="s">
        <v>660</v>
      </c>
      <c r="D116" s="925" t="s">
        <v>1078</v>
      </c>
      <c r="E116" s="924" t="s">
        <v>143</v>
      </c>
      <c r="F116" s="924">
        <f t="shared" si="5"/>
        <v>1989</v>
      </c>
      <c r="G116" s="927">
        <v>32651</v>
      </c>
      <c r="H116" s="924" t="s">
        <v>978</v>
      </c>
      <c r="I116" s="924" t="s">
        <v>284</v>
      </c>
      <c r="J116" s="924">
        <v>0</v>
      </c>
      <c r="K116" s="925" t="s">
        <v>1057</v>
      </c>
      <c r="L116" s="925" t="s">
        <v>287</v>
      </c>
      <c r="M116" s="925"/>
      <c r="N116" s="925">
        <v>0</v>
      </c>
      <c r="O116" s="929"/>
      <c r="P116" s="925" t="s">
        <v>1013</v>
      </c>
      <c r="Q116" s="927" t="s">
        <v>1001</v>
      </c>
      <c r="R116" s="924" t="s">
        <v>1128</v>
      </c>
      <c r="S116" s="924">
        <v>2018</v>
      </c>
      <c r="T116" s="924"/>
      <c r="U116" s="924"/>
      <c r="V116" s="930" t="s">
        <v>981</v>
      </c>
      <c r="W116" s="924"/>
      <c r="X116" s="927">
        <v>39335</v>
      </c>
      <c r="Y116" s="927">
        <v>39701</v>
      </c>
      <c r="Z116" s="930">
        <f t="shared" ca="1" si="6"/>
        <v>23.833333333333332</v>
      </c>
    </row>
    <row r="117" spans="1:26" ht="15.5" x14ac:dyDescent="0.35">
      <c r="A117" s="924">
        <f>+SUBTOTAL(3,$C$5:C117)</f>
        <v>113</v>
      </c>
      <c r="B117" s="925" t="s">
        <v>1298</v>
      </c>
      <c r="C117" s="924" t="s">
        <v>660</v>
      </c>
      <c r="D117" s="925" t="s">
        <v>1078</v>
      </c>
      <c r="E117" s="926" t="s">
        <v>143</v>
      </c>
      <c r="F117" s="924">
        <f t="shared" si="5"/>
        <v>1989</v>
      </c>
      <c r="G117" s="927">
        <v>32571</v>
      </c>
      <c r="H117" s="924" t="s">
        <v>978</v>
      </c>
      <c r="I117" s="924" t="s">
        <v>284</v>
      </c>
      <c r="J117" s="924">
        <v>0</v>
      </c>
      <c r="K117" s="925" t="s">
        <v>1010</v>
      </c>
      <c r="L117" s="925" t="s">
        <v>1034</v>
      </c>
      <c r="M117" s="925"/>
      <c r="N117" s="925" t="s">
        <v>161</v>
      </c>
      <c r="O117" s="929"/>
      <c r="P117" s="925" t="s">
        <v>1005</v>
      </c>
      <c r="Q117" s="927" t="s">
        <v>1008</v>
      </c>
      <c r="R117" s="924" t="s">
        <v>1055</v>
      </c>
      <c r="S117" s="924" t="s">
        <v>286</v>
      </c>
      <c r="T117" s="924"/>
      <c r="U117" s="924"/>
      <c r="V117" s="924" t="s">
        <v>991</v>
      </c>
      <c r="W117" s="924"/>
      <c r="X117" s="927"/>
      <c r="Y117" s="927"/>
      <c r="Z117" s="930">
        <f t="shared" ca="1" si="6"/>
        <v>23.666666666666668</v>
      </c>
    </row>
    <row r="118" spans="1:26" ht="15.5" x14ac:dyDescent="0.35">
      <c r="A118" s="924">
        <f>+SUBTOTAL(3,$C$5:C118)</f>
        <v>114</v>
      </c>
      <c r="B118" s="925" t="s">
        <v>1299</v>
      </c>
      <c r="C118" s="924" t="s">
        <v>660</v>
      </c>
      <c r="D118" s="925" t="s">
        <v>1078</v>
      </c>
      <c r="E118" s="926" t="s">
        <v>143</v>
      </c>
      <c r="F118" s="924">
        <f t="shared" si="5"/>
        <v>1979</v>
      </c>
      <c r="G118" s="927">
        <v>29187</v>
      </c>
      <c r="H118" s="924" t="s">
        <v>978</v>
      </c>
      <c r="I118" s="924" t="s">
        <v>285</v>
      </c>
      <c r="J118" s="924">
        <v>0</v>
      </c>
      <c r="K118" s="925" t="s">
        <v>1003</v>
      </c>
      <c r="L118" s="925" t="s">
        <v>1034</v>
      </c>
      <c r="M118" s="925"/>
      <c r="N118" s="925" t="s">
        <v>1034</v>
      </c>
      <c r="O118" s="929"/>
      <c r="P118" s="925" t="s">
        <v>1013</v>
      </c>
      <c r="Q118" s="924"/>
      <c r="R118" s="924"/>
      <c r="S118" s="924" t="s">
        <v>286</v>
      </c>
      <c r="T118" s="924" t="s">
        <v>998</v>
      </c>
      <c r="U118" s="924"/>
      <c r="V118" s="930" t="s">
        <v>983</v>
      </c>
      <c r="W118" s="924" t="s">
        <v>1006</v>
      </c>
      <c r="X118" s="927">
        <v>40380</v>
      </c>
      <c r="Y118" s="927">
        <v>40380</v>
      </c>
      <c r="Z118" s="930">
        <f t="shared" ca="1" si="6"/>
        <v>14.333333333333334</v>
      </c>
    </row>
    <row r="119" spans="1:26" ht="15.5" x14ac:dyDescent="0.35">
      <c r="A119" s="924">
        <f>+SUBTOTAL(3,$C$5:C119)</f>
        <v>115</v>
      </c>
      <c r="B119" s="925" t="s">
        <v>1300</v>
      </c>
      <c r="C119" s="924" t="s">
        <v>660</v>
      </c>
      <c r="D119" s="925" t="s">
        <v>1078</v>
      </c>
      <c r="E119" s="926" t="s">
        <v>143</v>
      </c>
      <c r="F119" s="924">
        <f t="shared" si="5"/>
        <v>1958</v>
      </c>
      <c r="G119" s="927">
        <v>21186</v>
      </c>
      <c r="H119" s="924" t="s">
        <v>974</v>
      </c>
      <c r="I119" s="924" t="s">
        <v>285</v>
      </c>
      <c r="J119" s="924">
        <v>0</v>
      </c>
      <c r="K119" s="925" t="s">
        <v>1281</v>
      </c>
      <c r="L119" s="925" t="s">
        <v>1301</v>
      </c>
      <c r="M119" s="925"/>
      <c r="N119" s="925" t="s">
        <v>1283</v>
      </c>
      <c r="O119" s="929"/>
      <c r="P119" s="925" t="s">
        <v>1013</v>
      </c>
      <c r="Q119" s="927" t="s">
        <v>1302</v>
      </c>
      <c r="R119" s="924"/>
      <c r="S119" s="924" t="s">
        <v>286</v>
      </c>
      <c r="T119" s="924" t="s">
        <v>975</v>
      </c>
      <c r="U119" s="924"/>
      <c r="V119" s="924">
        <v>0</v>
      </c>
      <c r="W119" s="924"/>
      <c r="X119" s="927">
        <v>34284</v>
      </c>
      <c r="Y119" s="927">
        <v>34649</v>
      </c>
      <c r="Z119" s="930">
        <f t="shared" ca="1" si="6"/>
        <v>-7.583333333333333</v>
      </c>
    </row>
    <row r="120" spans="1:26" ht="15.5" x14ac:dyDescent="0.35">
      <c r="A120" s="924">
        <f>+SUBTOTAL(3,$C$5:C120)</f>
        <v>116</v>
      </c>
      <c r="B120" s="925" t="s">
        <v>1303</v>
      </c>
      <c r="C120" s="924" t="s">
        <v>660</v>
      </c>
      <c r="D120" s="925" t="s">
        <v>1078</v>
      </c>
      <c r="E120" s="924" t="s">
        <v>144</v>
      </c>
      <c r="F120" s="924">
        <f t="shared" si="5"/>
        <v>1991</v>
      </c>
      <c r="G120" s="927">
        <v>33409</v>
      </c>
      <c r="H120" s="924" t="s">
        <v>978</v>
      </c>
      <c r="I120" s="924" t="s">
        <v>285</v>
      </c>
      <c r="J120" s="924">
        <v>0</v>
      </c>
      <c r="K120" s="925" t="s">
        <v>1281</v>
      </c>
      <c r="L120" s="925">
        <v>0</v>
      </c>
      <c r="M120" s="925"/>
      <c r="N120" s="925" t="s">
        <v>1304</v>
      </c>
      <c r="O120" s="929"/>
      <c r="P120" s="925" t="s">
        <v>992</v>
      </c>
      <c r="Q120" s="927" t="s">
        <v>990</v>
      </c>
      <c r="R120" s="924" t="s">
        <v>1128</v>
      </c>
      <c r="S120" s="924"/>
      <c r="T120" s="924" t="s">
        <v>998</v>
      </c>
      <c r="U120" s="924" t="s">
        <v>286</v>
      </c>
      <c r="V120" s="924" t="s">
        <v>286</v>
      </c>
      <c r="W120" s="924"/>
      <c r="X120" s="927"/>
      <c r="Y120" s="927"/>
      <c r="Z120" s="930">
        <f t="shared" ca="1" si="6"/>
        <v>20.916666666666668</v>
      </c>
    </row>
    <row r="121" spans="1:26" ht="15.5" x14ac:dyDescent="0.35">
      <c r="A121" s="924">
        <f>+SUBTOTAL(3,$C$5:C121)</f>
        <v>117</v>
      </c>
      <c r="B121" s="925" t="s">
        <v>1305</v>
      </c>
      <c r="C121" s="924" t="s">
        <v>660</v>
      </c>
      <c r="D121" s="925" t="s">
        <v>1078</v>
      </c>
      <c r="E121" s="926" t="s">
        <v>144</v>
      </c>
      <c r="F121" s="924">
        <f t="shared" si="5"/>
        <v>1996</v>
      </c>
      <c r="G121" s="927">
        <v>35215</v>
      </c>
      <c r="H121" s="926" t="s">
        <v>978</v>
      </c>
      <c r="I121" s="924" t="s">
        <v>284</v>
      </c>
      <c r="J121" s="924"/>
      <c r="K121" s="925" t="s">
        <v>1306</v>
      </c>
      <c r="L121" s="925" t="s">
        <v>1306</v>
      </c>
      <c r="M121" s="925"/>
      <c r="N121" s="925"/>
      <c r="O121" s="929"/>
      <c r="P121" s="925"/>
      <c r="Q121" s="924"/>
      <c r="R121" s="924"/>
      <c r="S121" s="924"/>
      <c r="T121" s="924"/>
      <c r="U121" s="924"/>
      <c r="V121" s="924"/>
      <c r="W121" s="924"/>
      <c r="X121" s="924"/>
      <c r="Y121" s="924"/>
      <c r="Z121" s="932"/>
    </row>
    <row r="122" spans="1:26" ht="15.5" x14ac:dyDescent="0.35">
      <c r="A122" s="924">
        <f>+SUBTOTAL(3,$C$5:C122)</f>
        <v>118</v>
      </c>
      <c r="B122" s="925" t="s">
        <v>1307</v>
      </c>
      <c r="C122" s="924" t="s">
        <v>660</v>
      </c>
      <c r="D122" s="925" t="s">
        <v>1308</v>
      </c>
      <c r="E122" s="926" t="s">
        <v>143</v>
      </c>
      <c r="F122" s="924">
        <f t="shared" si="5"/>
        <v>1989</v>
      </c>
      <c r="G122" s="927">
        <v>32644</v>
      </c>
      <c r="H122" s="924" t="s">
        <v>978</v>
      </c>
      <c r="I122" s="924" t="s">
        <v>284</v>
      </c>
      <c r="J122" s="924">
        <v>0</v>
      </c>
      <c r="K122" s="925" t="s">
        <v>1010</v>
      </c>
      <c r="L122" s="925" t="s">
        <v>1309</v>
      </c>
      <c r="M122" s="925"/>
      <c r="N122" s="925" t="s">
        <v>161</v>
      </c>
      <c r="O122" s="929"/>
      <c r="P122" s="925" t="s">
        <v>992</v>
      </c>
      <c r="Q122" s="927" t="s">
        <v>1051</v>
      </c>
      <c r="R122" s="924" t="s">
        <v>1011</v>
      </c>
      <c r="S122" s="924" t="s">
        <v>286</v>
      </c>
      <c r="T122" s="924"/>
      <c r="U122" s="924"/>
      <c r="V122" s="930" t="s">
        <v>981</v>
      </c>
      <c r="W122" s="924" t="s">
        <v>977</v>
      </c>
      <c r="X122" s="927">
        <v>43799</v>
      </c>
      <c r="Y122" s="927">
        <v>43799</v>
      </c>
      <c r="Z122" s="930">
        <f t="shared" ref="Z122:Z173" ca="1" si="7">IF(E122="nữ",660-DATEDIF(G122,TODAY(),"m"),720-DATEDIF(G122,TODAY(),"m"))/12</f>
        <v>23.833333333333332</v>
      </c>
    </row>
    <row r="123" spans="1:26" ht="15.5" x14ac:dyDescent="0.35">
      <c r="A123" s="924">
        <f>+SUBTOTAL(3,$C$5:C123)</f>
        <v>119</v>
      </c>
      <c r="B123" s="925" t="s">
        <v>1310</v>
      </c>
      <c r="C123" s="924" t="s">
        <v>660</v>
      </c>
      <c r="D123" s="925" t="s">
        <v>1308</v>
      </c>
      <c r="E123" s="926" t="s">
        <v>144</v>
      </c>
      <c r="F123" s="924">
        <f t="shared" si="5"/>
        <v>1974</v>
      </c>
      <c r="G123" s="927">
        <v>27179</v>
      </c>
      <c r="H123" s="924" t="s">
        <v>978</v>
      </c>
      <c r="I123" s="924" t="s">
        <v>284</v>
      </c>
      <c r="J123" s="924">
        <v>0</v>
      </c>
      <c r="K123" s="925" t="s">
        <v>1044</v>
      </c>
      <c r="L123" s="925" t="s">
        <v>1010</v>
      </c>
      <c r="M123" s="925"/>
      <c r="N123" s="925" t="s">
        <v>161</v>
      </c>
      <c r="O123" s="929"/>
      <c r="P123" s="925" t="s">
        <v>992</v>
      </c>
      <c r="Q123" s="927" t="s">
        <v>990</v>
      </c>
      <c r="R123" s="924" t="s">
        <v>1011</v>
      </c>
      <c r="S123" s="924" t="s">
        <v>286</v>
      </c>
      <c r="T123" s="924" t="s">
        <v>998</v>
      </c>
      <c r="U123" s="924"/>
      <c r="V123" s="924" t="s">
        <v>991</v>
      </c>
      <c r="W123" s="924"/>
      <c r="X123" s="927"/>
      <c r="Y123" s="927"/>
      <c r="Z123" s="930">
        <f t="shared" ca="1" si="7"/>
        <v>3.8333333333333335</v>
      </c>
    </row>
    <row r="124" spans="1:26" ht="15.5" x14ac:dyDescent="0.35">
      <c r="A124" s="924">
        <f>+SUBTOTAL(3,$C$5:C124)</f>
        <v>120</v>
      </c>
      <c r="B124" s="925" t="s">
        <v>1311</v>
      </c>
      <c r="C124" s="924" t="s">
        <v>660</v>
      </c>
      <c r="D124" s="925" t="s">
        <v>1308</v>
      </c>
      <c r="E124" s="924" t="s">
        <v>144</v>
      </c>
      <c r="F124" s="924">
        <f t="shared" si="5"/>
        <v>1964</v>
      </c>
      <c r="G124" s="927">
        <v>23489</v>
      </c>
      <c r="H124" s="924" t="s">
        <v>974</v>
      </c>
      <c r="I124" s="924" t="s">
        <v>285</v>
      </c>
      <c r="J124" s="924">
        <v>0</v>
      </c>
      <c r="K124" s="925" t="s">
        <v>1044</v>
      </c>
      <c r="L124" s="925" t="s">
        <v>1312</v>
      </c>
      <c r="M124" s="925"/>
      <c r="N124" s="925" t="s">
        <v>1313</v>
      </c>
      <c r="O124" s="929"/>
      <c r="P124" s="925" t="s">
        <v>992</v>
      </c>
      <c r="Q124" s="927" t="s">
        <v>990</v>
      </c>
      <c r="R124" s="924" t="s">
        <v>1314</v>
      </c>
      <c r="S124" s="924"/>
      <c r="T124" s="924" t="s">
        <v>975</v>
      </c>
      <c r="U124" s="924"/>
      <c r="V124" s="924">
        <v>0</v>
      </c>
      <c r="W124" s="924"/>
      <c r="X124" s="927">
        <v>36774</v>
      </c>
      <c r="Y124" s="927">
        <v>37139</v>
      </c>
      <c r="Z124" s="930">
        <f t="shared" ca="1" si="7"/>
        <v>-6.25</v>
      </c>
    </row>
    <row r="125" spans="1:26" ht="15.5" x14ac:dyDescent="0.35">
      <c r="A125" s="924">
        <f>+SUBTOTAL(3,$C$5:C125)</f>
        <v>121</v>
      </c>
      <c r="B125" s="925" t="s">
        <v>1315</v>
      </c>
      <c r="C125" s="924" t="s">
        <v>660</v>
      </c>
      <c r="D125" s="925" t="s">
        <v>1308</v>
      </c>
      <c r="E125" s="926" t="s">
        <v>144</v>
      </c>
      <c r="F125" s="924">
        <f t="shared" si="5"/>
        <v>1975</v>
      </c>
      <c r="G125" s="927">
        <v>27569</v>
      </c>
      <c r="H125" s="924" t="s">
        <v>974</v>
      </c>
      <c r="I125" s="924" t="s">
        <v>285</v>
      </c>
      <c r="J125" s="924">
        <v>0</v>
      </c>
      <c r="K125" s="925" t="s">
        <v>1316</v>
      </c>
      <c r="L125" s="925" t="s">
        <v>1317</v>
      </c>
      <c r="M125" s="925"/>
      <c r="N125" s="925" t="s">
        <v>1010</v>
      </c>
      <c r="O125" s="929"/>
      <c r="P125" s="925" t="s">
        <v>992</v>
      </c>
      <c r="Q125" s="927" t="s">
        <v>997</v>
      </c>
      <c r="R125" s="924" t="s">
        <v>1314</v>
      </c>
      <c r="S125" s="924"/>
      <c r="T125" s="924" t="s">
        <v>994</v>
      </c>
      <c r="U125" s="924"/>
      <c r="V125" s="924">
        <v>0</v>
      </c>
      <c r="W125" s="924" t="s">
        <v>977</v>
      </c>
      <c r="X125" s="927">
        <v>37345</v>
      </c>
      <c r="Y125" s="927">
        <v>37710</v>
      </c>
      <c r="Z125" s="930">
        <f t="shared" ca="1" si="7"/>
        <v>4.916666666666667</v>
      </c>
    </row>
    <row r="126" spans="1:26" ht="15.5" x14ac:dyDescent="0.35">
      <c r="A126" s="924">
        <f>+SUBTOTAL(3,$C$5:C126)</f>
        <v>122</v>
      </c>
      <c r="B126" s="925" t="s">
        <v>1318</v>
      </c>
      <c r="C126" s="924" t="s">
        <v>660</v>
      </c>
      <c r="D126" s="925" t="s">
        <v>1308</v>
      </c>
      <c r="E126" s="926" t="s">
        <v>143</v>
      </c>
      <c r="F126" s="924">
        <f t="shared" si="5"/>
        <v>1972</v>
      </c>
      <c r="G126" s="927">
        <v>26649</v>
      </c>
      <c r="H126" s="924" t="s">
        <v>974</v>
      </c>
      <c r="I126" s="924" t="s">
        <v>284</v>
      </c>
      <c r="J126" s="924">
        <v>0</v>
      </c>
      <c r="K126" s="925" t="s">
        <v>1044</v>
      </c>
      <c r="L126" s="925" t="s">
        <v>1017</v>
      </c>
      <c r="M126" s="925"/>
      <c r="N126" s="925" t="s">
        <v>161</v>
      </c>
      <c r="O126" s="929"/>
      <c r="P126" s="925" t="s">
        <v>992</v>
      </c>
      <c r="Q126" s="927" t="s">
        <v>996</v>
      </c>
      <c r="R126" s="924" t="s">
        <v>1011</v>
      </c>
      <c r="S126" s="924" t="s">
        <v>286</v>
      </c>
      <c r="T126" s="924" t="s">
        <v>975</v>
      </c>
      <c r="U126" s="924"/>
      <c r="V126" s="930" t="s">
        <v>981</v>
      </c>
      <c r="W126" s="924" t="s">
        <v>288</v>
      </c>
      <c r="X126" s="927">
        <v>38665</v>
      </c>
      <c r="Y126" s="927">
        <v>39030</v>
      </c>
      <c r="Z126" s="930">
        <f t="shared" ca="1" si="7"/>
        <v>7.416666666666667</v>
      </c>
    </row>
    <row r="127" spans="1:26" ht="15.5" x14ac:dyDescent="0.35">
      <c r="A127" s="924">
        <f>+SUBTOTAL(3,$C$5:C127)</f>
        <v>123</v>
      </c>
      <c r="B127" s="925" t="s">
        <v>1319</v>
      </c>
      <c r="C127" s="924" t="s">
        <v>660</v>
      </c>
      <c r="D127" s="925" t="s">
        <v>1047</v>
      </c>
      <c r="E127" s="926" t="s">
        <v>144</v>
      </c>
      <c r="F127" s="924">
        <f t="shared" si="5"/>
        <v>1972</v>
      </c>
      <c r="G127" s="927">
        <v>26462</v>
      </c>
      <c r="H127" s="924" t="s">
        <v>978</v>
      </c>
      <c r="I127" s="924" t="s">
        <v>285</v>
      </c>
      <c r="J127" s="924">
        <v>0</v>
      </c>
      <c r="K127" s="925" t="s">
        <v>1044</v>
      </c>
      <c r="L127" s="925" t="s">
        <v>1044</v>
      </c>
      <c r="M127" s="925"/>
      <c r="N127" s="925" t="s">
        <v>1044</v>
      </c>
      <c r="O127" s="929"/>
      <c r="P127" s="925" t="s">
        <v>992</v>
      </c>
      <c r="Q127" s="927" t="s">
        <v>1072</v>
      </c>
      <c r="R127" s="924"/>
      <c r="S127" s="924" t="s">
        <v>286</v>
      </c>
      <c r="T127" s="924"/>
      <c r="U127" s="924"/>
      <c r="V127" s="924" t="s">
        <v>1022</v>
      </c>
      <c r="W127" s="924" t="s">
        <v>977</v>
      </c>
      <c r="X127" s="927">
        <v>40883</v>
      </c>
      <c r="Y127" s="927">
        <v>41249</v>
      </c>
      <c r="Z127" s="930">
        <f t="shared" ca="1" si="7"/>
        <v>1.9166666666666667</v>
      </c>
    </row>
    <row r="128" spans="1:26" ht="15.5" x14ac:dyDescent="0.35">
      <c r="A128" s="924">
        <f>+SUBTOTAL(3,$C$5:C128)</f>
        <v>124</v>
      </c>
      <c r="B128" s="925" t="s">
        <v>1320</v>
      </c>
      <c r="C128" s="924" t="s">
        <v>660</v>
      </c>
      <c r="D128" s="925" t="s">
        <v>1047</v>
      </c>
      <c r="E128" s="924" t="s">
        <v>143</v>
      </c>
      <c r="F128" s="924">
        <f t="shared" si="5"/>
        <v>1989</v>
      </c>
      <c r="G128" s="927">
        <v>32625</v>
      </c>
      <c r="H128" s="924" t="s">
        <v>978</v>
      </c>
      <c r="I128" s="924" t="s">
        <v>284</v>
      </c>
      <c r="J128" s="924">
        <v>0</v>
      </c>
      <c r="K128" s="925" t="s">
        <v>1073</v>
      </c>
      <c r="L128" s="925" t="s">
        <v>1074</v>
      </c>
      <c r="M128" s="925"/>
      <c r="N128" s="925" t="s">
        <v>161</v>
      </c>
      <c r="O128" s="929"/>
      <c r="P128" s="925" t="s">
        <v>992</v>
      </c>
      <c r="Q128" s="927" t="s">
        <v>995</v>
      </c>
      <c r="R128" s="924" t="s">
        <v>993</v>
      </c>
      <c r="S128" s="924" t="s">
        <v>286</v>
      </c>
      <c r="T128" s="924"/>
      <c r="U128" s="924"/>
      <c r="V128" s="930" t="s">
        <v>981</v>
      </c>
      <c r="W128" s="924"/>
      <c r="X128" s="927"/>
      <c r="Y128" s="927" t="s">
        <v>286</v>
      </c>
      <c r="Z128" s="930">
        <f t="shared" ca="1" si="7"/>
        <v>23.75</v>
      </c>
    </row>
    <row r="129" spans="1:26" ht="15.5" x14ac:dyDescent="0.35">
      <c r="A129" s="924">
        <f>+SUBTOTAL(3,$C$5:C129)</f>
        <v>125</v>
      </c>
      <c r="B129" s="925" t="s">
        <v>1321</v>
      </c>
      <c r="C129" s="924" t="s">
        <v>660</v>
      </c>
      <c r="D129" s="925" t="s">
        <v>1047</v>
      </c>
      <c r="E129" s="926" t="s">
        <v>143</v>
      </c>
      <c r="F129" s="924">
        <f t="shared" si="5"/>
        <v>1956</v>
      </c>
      <c r="G129" s="927">
        <v>20730</v>
      </c>
      <c r="H129" s="924" t="s">
        <v>1012</v>
      </c>
      <c r="I129" s="924" t="s">
        <v>285</v>
      </c>
      <c r="J129" s="924" t="s">
        <v>290</v>
      </c>
      <c r="K129" s="925" t="s">
        <v>1073</v>
      </c>
      <c r="L129" s="925" t="s">
        <v>1074</v>
      </c>
      <c r="M129" s="925"/>
      <c r="N129" s="925" t="s">
        <v>1074</v>
      </c>
      <c r="O129" s="929"/>
      <c r="P129" s="925" t="s">
        <v>992</v>
      </c>
      <c r="Q129" s="924" t="s">
        <v>990</v>
      </c>
      <c r="R129" s="924"/>
      <c r="S129" s="924" t="s">
        <v>286</v>
      </c>
      <c r="T129" s="924" t="s">
        <v>1014</v>
      </c>
      <c r="U129" s="924"/>
      <c r="V129" s="924" t="s">
        <v>286</v>
      </c>
      <c r="W129" s="924"/>
      <c r="X129" s="927">
        <v>36301</v>
      </c>
      <c r="Y129" s="927">
        <v>36667</v>
      </c>
      <c r="Z129" s="930">
        <f t="shared" ca="1" si="7"/>
        <v>-8.8333333333333339</v>
      </c>
    </row>
    <row r="130" spans="1:26" ht="15.5" x14ac:dyDescent="0.35">
      <c r="A130" s="924">
        <f>+SUBTOTAL(3,$C$5:C130)</f>
        <v>126</v>
      </c>
      <c r="B130" s="925" t="s">
        <v>1322</v>
      </c>
      <c r="C130" s="924" t="s">
        <v>660</v>
      </c>
      <c r="D130" s="925" t="s">
        <v>1047</v>
      </c>
      <c r="E130" s="924" t="s">
        <v>144</v>
      </c>
      <c r="F130" s="924">
        <f t="shared" si="5"/>
        <v>1988</v>
      </c>
      <c r="G130" s="927">
        <v>32465</v>
      </c>
      <c r="H130" s="924" t="s">
        <v>978</v>
      </c>
      <c r="I130" s="924" t="s">
        <v>285</v>
      </c>
      <c r="J130" s="924">
        <v>0</v>
      </c>
      <c r="K130" s="925" t="s">
        <v>1044</v>
      </c>
      <c r="L130" s="925" t="s">
        <v>1323</v>
      </c>
      <c r="M130" s="925"/>
      <c r="N130" s="925" t="s">
        <v>1044</v>
      </c>
      <c r="O130" s="929"/>
      <c r="P130" s="925" t="s">
        <v>992</v>
      </c>
      <c r="Q130" s="927" t="s">
        <v>1324</v>
      </c>
      <c r="R130" s="924"/>
      <c r="S130" s="924" t="s">
        <v>286</v>
      </c>
      <c r="T130" s="924"/>
      <c r="U130" s="924"/>
      <c r="V130" s="924" t="s">
        <v>989</v>
      </c>
      <c r="W130" s="924"/>
      <c r="X130" s="927"/>
      <c r="Y130" s="927"/>
      <c r="Z130" s="930">
        <f t="shared" ca="1" si="7"/>
        <v>18.333333333333332</v>
      </c>
    </row>
    <row r="131" spans="1:26" ht="15.5" x14ac:dyDescent="0.35">
      <c r="A131" s="924">
        <f>+SUBTOTAL(3,$C$5:C131)</f>
        <v>127</v>
      </c>
      <c r="B131" s="925" t="s">
        <v>1325</v>
      </c>
      <c r="C131" s="924" t="s">
        <v>660</v>
      </c>
      <c r="D131" s="925" t="s">
        <v>1047</v>
      </c>
      <c r="E131" s="926" t="s">
        <v>143</v>
      </c>
      <c r="F131" s="924">
        <f t="shared" si="5"/>
        <v>1984</v>
      </c>
      <c r="G131" s="927">
        <v>30843</v>
      </c>
      <c r="H131" s="924" t="s">
        <v>978</v>
      </c>
      <c r="I131" s="924" t="s">
        <v>285</v>
      </c>
      <c r="J131" s="924">
        <v>0</v>
      </c>
      <c r="K131" s="925" t="s">
        <v>1044</v>
      </c>
      <c r="L131" s="925" t="s">
        <v>1045</v>
      </c>
      <c r="M131" s="925"/>
      <c r="N131" s="925" t="s">
        <v>1044</v>
      </c>
      <c r="O131" s="929"/>
      <c r="P131" s="925" t="s">
        <v>992</v>
      </c>
      <c r="Q131" s="927" t="s">
        <v>1020</v>
      </c>
      <c r="R131" s="924" t="s">
        <v>993</v>
      </c>
      <c r="S131" s="924" t="s">
        <v>286</v>
      </c>
      <c r="T131" s="924" t="s">
        <v>975</v>
      </c>
      <c r="U131" s="924"/>
      <c r="V131" s="930" t="s">
        <v>983</v>
      </c>
      <c r="W131" s="924" t="s">
        <v>977</v>
      </c>
      <c r="X131" s="927">
        <v>38853</v>
      </c>
      <c r="Y131" s="927">
        <v>39218</v>
      </c>
      <c r="Z131" s="930">
        <f t="shared" ca="1" si="7"/>
        <v>18.916666666666668</v>
      </c>
    </row>
    <row r="132" spans="1:26" ht="15.5" x14ac:dyDescent="0.35">
      <c r="A132" s="924">
        <f>+SUBTOTAL(3,$C$5:C132)</f>
        <v>128</v>
      </c>
      <c r="B132" s="925" t="s">
        <v>1326</v>
      </c>
      <c r="C132" s="924" t="s">
        <v>660</v>
      </c>
      <c r="D132" s="925" t="s">
        <v>1047</v>
      </c>
      <c r="E132" s="924" t="s">
        <v>143</v>
      </c>
      <c r="F132" s="924">
        <f t="shared" si="5"/>
        <v>1978</v>
      </c>
      <c r="G132" s="927">
        <v>28698</v>
      </c>
      <c r="H132" s="924" t="s">
        <v>1012</v>
      </c>
      <c r="I132" s="924" t="s">
        <v>285</v>
      </c>
      <c r="J132" s="924" t="s">
        <v>290</v>
      </c>
      <c r="K132" s="925" t="s">
        <v>1044</v>
      </c>
      <c r="L132" s="925" t="s">
        <v>1044</v>
      </c>
      <c r="M132" s="925"/>
      <c r="N132" s="925" t="s">
        <v>1045</v>
      </c>
      <c r="O132" s="929"/>
      <c r="P132" s="925" t="s">
        <v>992</v>
      </c>
      <c r="Q132" s="927" t="s">
        <v>1051</v>
      </c>
      <c r="R132" s="924" t="s">
        <v>993</v>
      </c>
      <c r="S132" s="924" t="s">
        <v>286</v>
      </c>
      <c r="T132" s="924" t="s">
        <v>1014</v>
      </c>
      <c r="U132" s="924"/>
      <c r="V132" s="924" t="s">
        <v>989</v>
      </c>
      <c r="W132" s="924"/>
      <c r="X132" s="927">
        <v>37512</v>
      </c>
      <c r="Y132" s="927">
        <v>37876</v>
      </c>
      <c r="Z132" s="930">
        <f t="shared" ca="1" si="7"/>
        <v>13</v>
      </c>
    </row>
    <row r="133" spans="1:26" ht="15.5" x14ac:dyDescent="0.35">
      <c r="A133" s="924">
        <f>+SUBTOTAL(3,$C$5:C133)</f>
        <v>129</v>
      </c>
      <c r="B133" s="925" t="s">
        <v>1327</v>
      </c>
      <c r="C133" s="924" t="s">
        <v>660</v>
      </c>
      <c r="D133" s="925" t="s">
        <v>1047</v>
      </c>
      <c r="E133" s="924" t="s">
        <v>143</v>
      </c>
      <c r="F133" s="924">
        <f t="shared" si="5"/>
        <v>1979</v>
      </c>
      <c r="G133" s="927">
        <v>28982</v>
      </c>
      <c r="H133" s="924" t="s">
        <v>1012</v>
      </c>
      <c r="I133" s="924" t="s">
        <v>285</v>
      </c>
      <c r="J133" s="924" t="s">
        <v>290</v>
      </c>
      <c r="K133" s="925" t="s">
        <v>1044</v>
      </c>
      <c r="L133" s="925" t="s">
        <v>1328</v>
      </c>
      <c r="M133" s="925"/>
      <c r="N133" s="925" t="s">
        <v>1329</v>
      </c>
      <c r="O133" s="929"/>
      <c r="P133" s="925" t="s">
        <v>1005</v>
      </c>
      <c r="Q133" s="927" t="s">
        <v>1330</v>
      </c>
      <c r="R133" s="924" t="s">
        <v>993</v>
      </c>
      <c r="S133" s="924" t="s">
        <v>286</v>
      </c>
      <c r="T133" s="924" t="s">
        <v>1014</v>
      </c>
      <c r="U133" s="924"/>
      <c r="V133" s="930" t="s">
        <v>981</v>
      </c>
      <c r="W133" s="924" t="s">
        <v>977</v>
      </c>
      <c r="X133" s="927">
        <v>36987</v>
      </c>
      <c r="Y133" s="927">
        <v>37352</v>
      </c>
      <c r="Z133" s="930">
        <f t="shared" ca="1" si="7"/>
        <v>13.833333333333334</v>
      </c>
    </row>
    <row r="134" spans="1:26" ht="15.5" x14ac:dyDescent="0.35">
      <c r="A134" s="924">
        <f>+SUBTOTAL(3,$C$5:C134)</f>
        <v>130</v>
      </c>
      <c r="B134" s="925" t="s">
        <v>1331</v>
      </c>
      <c r="C134" s="924" t="s">
        <v>660</v>
      </c>
      <c r="D134" s="925" t="s">
        <v>1047</v>
      </c>
      <c r="E134" s="924" t="s">
        <v>143</v>
      </c>
      <c r="F134" s="924">
        <f t="shared" si="5"/>
        <v>1959</v>
      </c>
      <c r="G134" s="927">
        <v>21791</v>
      </c>
      <c r="H134" s="924" t="s">
        <v>974</v>
      </c>
      <c r="I134" s="924" t="s">
        <v>285</v>
      </c>
      <c r="J134" s="924">
        <v>0</v>
      </c>
      <c r="K134" s="925" t="s">
        <v>1044</v>
      </c>
      <c r="L134" s="925" t="s">
        <v>1323</v>
      </c>
      <c r="M134" s="925"/>
      <c r="N134" s="925" t="s">
        <v>1074</v>
      </c>
      <c r="O134" s="929"/>
      <c r="P134" s="925" t="s">
        <v>992</v>
      </c>
      <c r="Q134" s="927" t="s">
        <v>990</v>
      </c>
      <c r="R134" s="924"/>
      <c r="S134" s="924">
        <v>0</v>
      </c>
      <c r="T134" s="924"/>
      <c r="U134" s="924"/>
      <c r="V134" s="924">
        <v>0</v>
      </c>
      <c r="W134" s="924"/>
      <c r="X134" s="927">
        <v>32381</v>
      </c>
      <c r="Y134" s="927">
        <v>32746</v>
      </c>
      <c r="Z134" s="930">
        <f t="shared" ca="1" si="7"/>
        <v>-5.916666666666667</v>
      </c>
    </row>
    <row r="135" spans="1:26" ht="15.5" x14ac:dyDescent="0.35">
      <c r="A135" s="924">
        <f>+SUBTOTAL(3,$C$5:C135)</f>
        <v>131</v>
      </c>
      <c r="B135" s="925" t="s">
        <v>1332</v>
      </c>
      <c r="C135" s="924" t="s">
        <v>660</v>
      </c>
      <c r="D135" s="925" t="s">
        <v>1047</v>
      </c>
      <c r="E135" s="924" t="s">
        <v>143</v>
      </c>
      <c r="F135" s="924">
        <f t="shared" si="5"/>
        <v>1976</v>
      </c>
      <c r="G135" s="927">
        <v>28087</v>
      </c>
      <c r="H135" s="924" t="s">
        <v>978</v>
      </c>
      <c r="I135" s="924" t="s">
        <v>285</v>
      </c>
      <c r="J135" s="924">
        <v>0</v>
      </c>
      <c r="K135" s="925" t="s">
        <v>1044</v>
      </c>
      <c r="L135" s="925" t="s">
        <v>1323</v>
      </c>
      <c r="M135" s="925"/>
      <c r="N135" s="925" t="s">
        <v>1323</v>
      </c>
      <c r="O135" s="929"/>
      <c r="P135" s="925"/>
      <c r="Q135" s="927" t="s">
        <v>1248</v>
      </c>
      <c r="R135" s="924"/>
      <c r="S135" s="924" t="s">
        <v>286</v>
      </c>
      <c r="T135" s="924"/>
      <c r="U135" s="924"/>
      <c r="V135" s="924">
        <v>0</v>
      </c>
      <c r="W135" s="924"/>
      <c r="X135" s="927"/>
      <c r="Y135" s="927"/>
      <c r="Z135" s="930">
        <f t="shared" ca="1" si="7"/>
        <v>11.333333333333334</v>
      </c>
    </row>
    <row r="136" spans="1:26" ht="15.5" x14ac:dyDescent="0.35">
      <c r="A136" s="924">
        <f>+SUBTOTAL(3,$C$5:C136)</f>
        <v>132</v>
      </c>
      <c r="B136" s="925" t="s">
        <v>1333</v>
      </c>
      <c r="C136" s="924" t="s">
        <v>660</v>
      </c>
      <c r="D136" s="925" t="s">
        <v>1047</v>
      </c>
      <c r="E136" s="926" t="s">
        <v>143</v>
      </c>
      <c r="F136" s="924">
        <f t="shared" si="5"/>
        <v>1979</v>
      </c>
      <c r="G136" s="927">
        <v>28921</v>
      </c>
      <c r="H136" s="924" t="s">
        <v>1012</v>
      </c>
      <c r="I136" s="924" t="s">
        <v>285</v>
      </c>
      <c r="J136" s="924" t="s">
        <v>290</v>
      </c>
      <c r="K136" s="925" t="s">
        <v>1316</v>
      </c>
      <c r="L136" s="925" t="s">
        <v>1074</v>
      </c>
      <c r="M136" s="925"/>
      <c r="N136" s="925" t="s">
        <v>1334</v>
      </c>
      <c r="O136" s="929"/>
      <c r="P136" s="925" t="s">
        <v>992</v>
      </c>
      <c r="Q136" s="927" t="s">
        <v>1335</v>
      </c>
      <c r="R136" s="924" t="s">
        <v>993</v>
      </c>
      <c r="S136" s="924">
        <v>2018</v>
      </c>
      <c r="T136" s="924" t="s">
        <v>994</v>
      </c>
      <c r="U136" s="924"/>
      <c r="V136" s="924">
        <v>0</v>
      </c>
      <c r="W136" s="924"/>
      <c r="X136" s="927">
        <v>38121</v>
      </c>
      <c r="Y136" s="927">
        <v>38486</v>
      </c>
      <c r="Z136" s="930">
        <f t="shared" ca="1" si="7"/>
        <v>13.666666666666666</v>
      </c>
    </row>
    <row r="137" spans="1:26" ht="15.5" x14ac:dyDescent="0.35">
      <c r="A137" s="924">
        <f>+SUBTOTAL(3,$C$5:C137)</f>
        <v>133</v>
      </c>
      <c r="B137" s="925" t="s">
        <v>1336</v>
      </c>
      <c r="C137" s="924" t="s">
        <v>660</v>
      </c>
      <c r="D137" s="925" t="s">
        <v>1047</v>
      </c>
      <c r="E137" s="926" t="s">
        <v>144</v>
      </c>
      <c r="F137" s="924">
        <f t="shared" si="5"/>
        <v>1977</v>
      </c>
      <c r="G137" s="927">
        <v>28462</v>
      </c>
      <c r="H137" s="924" t="s">
        <v>974</v>
      </c>
      <c r="I137" s="924" t="s">
        <v>285</v>
      </c>
      <c r="J137" s="924">
        <v>0</v>
      </c>
      <c r="K137" s="925" t="s">
        <v>1044</v>
      </c>
      <c r="L137" s="925" t="s">
        <v>1323</v>
      </c>
      <c r="M137" s="925"/>
      <c r="N137" s="925" t="s">
        <v>1329</v>
      </c>
      <c r="O137" s="929"/>
      <c r="P137" s="925" t="s">
        <v>992</v>
      </c>
      <c r="Q137" s="927" t="s">
        <v>1072</v>
      </c>
      <c r="R137" s="924" t="s">
        <v>993</v>
      </c>
      <c r="S137" s="924" t="s">
        <v>286</v>
      </c>
      <c r="T137" s="924" t="s">
        <v>994</v>
      </c>
      <c r="U137" s="924"/>
      <c r="V137" s="924" t="s">
        <v>986</v>
      </c>
      <c r="W137" s="924" t="s">
        <v>977</v>
      </c>
      <c r="X137" s="927">
        <v>38246</v>
      </c>
      <c r="Y137" s="927">
        <v>38611</v>
      </c>
      <c r="Z137" s="930">
        <f t="shared" ca="1" si="7"/>
        <v>7.416666666666667</v>
      </c>
    </row>
    <row r="138" spans="1:26" ht="15.5" x14ac:dyDescent="0.35">
      <c r="A138" s="924">
        <f>+SUBTOTAL(3,$C$5:C138)</f>
        <v>134</v>
      </c>
      <c r="B138" s="925" t="s">
        <v>1337</v>
      </c>
      <c r="C138" s="924" t="s">
        <v>660</v>
      </c>
      <c r="D138" s="925" t="s">
        <v>1047</v>
      </c>
      <c r="E138" s="924" t="s">
        <v>143</v>
      </c>
      <c r="F138" s="924">
        <f t="shared" si="5"/>
        <v>1973</v>
      </c>
      <c r="G138" s="927">
        <v>26692</v>
      </c>
      <c r="H138" s="924" t="s">
        <v>978</v>
      </c>
      <c r="I138" s="924" t="s">
        <v>285</v>
      </c>
      <c r="J138" s="924">
        <v>0</v>
      </c>
      <c r="K138" s="925" t="s">
        <v>1044</v>
      </c>
      <c r="L138" s="925" t="s">
        <v>1049</v>
      </c>
      <c r="M138" s="925"/>
      <c r="N138" s="925" t="s">
        <v>1044</v>
      </c>
      <c r="O138" s="929"/>
      <c r="P138" s="925" t="s">
        <v>992</v>
      </c>
      <c r="Q138" s="927" t="s">
        <v>990</v>
      </c>
      <c r="R138" s="924"/>
      <c r="S138" s="924" t="s">
        <v>286</v>
      </c>
      <c r="T138" s="924" t="s">
        <v>975</v>
      </c>
      <c r="U138" s="924"/>
      <c r="V138" s="924" t="s">
        <v>986</v>
      </c>
      <c r="W138" s="924"/>
      <c r="X138" s="927">
        <v>38860</v>
      </c>
      <c r="Y138" s="927">
        <v>39225</v>
      </c>
      <c r="Z138" s="930">
        <f t="shared" ca="1" si="7"/>
        <v>7.5</v>
      </c>
    </row>
    <row r="139" spans="1:26" ht="15.5" x14ac:dyDescent="0.35">
      <c r="A139" s="924">
        <f>+SUBTOTAL(3,$C$5:C139)</f>
        <v>135</v>
      </c>
      <c r="B139" s="925" t="s">
        <v>1338</v>
      </c>
      <c r="C139" s="924" t="s">
        <v>660</v>
      </c>
      <c r="D139" s="925" t="s">
        <v>1047</v>
      </c>
      <c r="E139" s="926" t="s">
        <v>143</v>
      </c>
      <c r="F139" s="924">
        <f t="shared" si="5"/>
        <v>1958</v>
      </c>
      <c r="G139" s="927">
        <v>21262</v>
      </c>
      <c r="H139" s="924" t="s">
        <v>1012</v>
      </c>
      <c r="I139" s="924" t="s">
        <v>285</v>
      </c>
      <c r="J139" s="924" t="s">
        <v>290</v>
      </c>
      <c r="K139" s="925" t="s">
        <v>1316</v>
      </c>
      <c r="L139" s="925" t="s">
        <v>1160</v>
      </c>
      <c r="M139" s="925"/>
      <c r="N139" s="925" t="s">
        <v>1066</v>
      </c>
      <c r="O139" s="929"/>
      <c r="P139" s="925" t="s">
        <v>992</v>
      </c>
      <c r="Q139" s="924" t="s">
        <v>990</v>
      </c>
      <c r="R139" s="924"/>
      <c r="S139" s="924" t="s">
        <v>286</v>
      </c>
      <c r="T139" s="924" t="s">
        <v>1014</v>
      </c>
      <c r="U139" s="924"/>
      <c r="V139" s="924">
        <v>0</v>
      </c>
      <c r="W139" s="924"/>
      <c r="X139" s="927">
        <v>34459</v>
      </c>
      <c r="Y139" s="927">
        <v>34459</v>
      </c>
      <c r="Z139" s="930">
        <f t="shared" ca="1" si="7"/>
        <v>-7.333333333333333</v>
      </c>
    </row>
    <row r="140" spans="1:26" ht="15.5" x14ac:dyDescent="0.35">
      <c r="A140" s="924">
        <f>+SUBTOTAL(3,$C$5:C140)</f>
        <v>136</v>
      </c>
      <c r="B140" s="925" t="s">
        <v>1339</v>
      </c>
      <c r="C140" s="924" t="s">
        <v>660</v>
      </c>
      <c r="D140" s="925" t="s">
        <v>1047</v>
      </c>
      <c r="E140" s="924" t="s">
        <v>144</v>
      </c>
      <c r="F140" s="924">
        <f t="shared" si="5"/>
        <v>1974</v>
      </c>
      <c r="G140" s="927">
        <v>27307</v>
      </c>
      <c r="H140" s="924" t="s">
        <v>1012</v>
      </c>
      <c r="I140" s="924" t="s">
        <v>285</v>
      </c>
      <c r="J140" s="924" t="s">
        <v>290</v>
      </c>
      <c r="K140" s="925" t="s">
        <v>1044</v>
      </c>
      <c r="L140" s="925" t="s">
        <v>1044</v>
      </c>
      <c r="M140" s="925"/>
      <c r="N140" s="925" t="s">
        <v>1044</v>
      </c>
      <c r="O140" s="929"/>
      <c r="P140" s="925" t="s">
        <v>992</v>
      </c>
      <c r="Q140" s="927" t="s">
        <v>1051</v>
      </c>
      <c r="R140" s="924" t="s">
        <v>993</v>
      </c>
      <c r="S140" s="924" t="s">
        <v>286</v>
      </c>
      <c r="T140" s="924" t="s">
        <v>1014</v>
      </c>
      <c r="U140" s="924"/>
      <c r="V140" s="924">
        <v>0</v>
      </c>
      <c r="W140" s="924"/>
      <c r="X140" s="927">
        <v>38818</v>
      </c>
      <c r="Y140" s="927">
        <v>39183</v>
      </c>
      <c r="Z140" s="930">
        <f t="shared" ca="1" si="7"/>
        <v>4.25</v>
      </c>
    </row>
    <row r="141" spans="1:26" ht="15.5" x14ac:dyDescent="0.35">
      <c r="A141" s="924">
        <f>+SUBTOTAL(3,$C$5:C141)</f>
        <v>137</v>
      </c>
      <c r="B141" s="925" t="s">
        <v>1340</v>
      </c>
      <c r="C141" s="924" t="s">
        <v>660</v>
      </c>
      <c r="D141" s="925" t="s">
        <v>1047</v>
      </c>
      <c r="E141" s="926" t="s">
        <v>144</v>
      </c>
      <c r="F141" s="924">
        <f t="shared" si="5"/>
        <v>1976</v>
      </c>
      <c r="G141" s="927">
        <v>28002</v>
      </c>
      <c r="H141" s="924" t="s">
        <v>974</v>
      </c>
      <c r="I141" s="924" t="s">
        <v>285</v>
      </c>
      <c r="J141" s="924">
        <v>0</v>
      </c>
      <c r="K141" s="925" t="s">
        <v>1044</v>
      </c>
      <c r="L141" s="925" t="s">
        <v>1328</v>
      </c>
      <c r="M141" s="925"/>
      <c r="N141" s="925" t="s">
        <v>1329</v>
      </c>
      <c r="O141" s="929"/>
      <c r="P141" s="925" t="s">
        <v>992</v>
      </c>
      <c r="Q141" s="927" t="s">
        <v>1072</v>
      </c>
      <c r="R141" s="924" t="s">
        <v>993</v>
      </c>
      <c r="S141" s="924" t="s">
        <v>286</v>
      </c>
      <c r="T141" s="924" t="s">
        <v>994</v>
      </c>
      <c r="U141" s="924"/>
      <c r="V141" s="924">
        <v>0</v>
      </c>
      <c r="W141" s="924"/>
      <c r="X141" s="927">
        <v>39189</v>
      </c>
      <c r="Y141" s="927">
        <v>39555</v>
      </c>
      <c r="Z141" s="930">
        <f t="shared" ca="1" si="7"/>
        <v>6.083333333333333</v>
      </c>
    </row>
    <row r="142" spans="1:26" ht="15.5" x14ac:dyDescent="0.35">
      <c r="A142" s="924">
        <f>+SUBTOTAL(3,$C$5:C142)</f>
        <v>138</v>
      </c>
      <c r="B142" s="925" t="s">
        <v>1341</v>
      </c>
      <c r="C142" s="924" t="s">
        <v>660</v>
      </c>
      <c r="D142" s="925" t="s">
        <v>1047</v>
      </c>
      <c r="E142" s="926" t="s">
        <v>144</v>
      </c>
      <c r="F142" s="924">
        <f t="shared" si="5"/>
        <v>1982</v>
      </c>
      <c r="G142" s="927">
        <v>30242</v>
      </c>
      <c r="H142" s="924" t="s">
        <v>978</v>
      </c>
      <c r="I142" s="924" t="s">
        <v>285</v>
      </c>
      <c r="J142" s="924">
        <v>0</v>
      </c>
      <c r="K142" s="925" t="s">
        <v>1044</v>
      </c>
      <c r="L142" s="925" t="s">
        <v>1044</v>
      </c>
      <c r="M142" s="925"/>
      <c r="N142" s="925" t="s">
        <v>1044</v>
      </c>
      <c r="O142" s="929"/>
      <c r="P142" s="925" t="s">
        <v>992</v>
      </c>
      <c r="Q142" s="927" t="s">
        <v>1072</v>
      </c>
      <c r="R142" s="924" t="s">
        <v>993</v>
      </c>
      <c r="S142" s="924" t="s">
        <v>286</v>
      </c>
      <c r="T142" s="924" t="s">
        <v>975</v>
      </c>
      <c r="U142" s="924"/>
      <c r="V142" s="924">
        <v>0</v>
      </c>
      <c r="W142" s="924"/>
      <c r="X142" s="927">
        <v>38146</v>
      </c>
      <c r="Y142" s="927">
        <v>38511</v>
      </c>
      <c r="Z142" s="930">
        <f t="shared" ca="1" si="7"/>
        <v>12.25</v>
      </c>
    </row>
    <row r="143" spans="1:26" ht="15.5" x14ac:dyDescent="0.35">
      <c r="A143" s="924">
        <f>+SUBTOTAL(3,$C$5:C143)</f>
        <v>139</v>
      </c>
      <c r="B143" s="925" t="s">
        <v>1342</v>
      </c>
      <c r="C143" s="924" t="s">
        <v>660</v>
      </c>
      <c r="D143" s="925" t="s">
        <v>1047</v>
      </c>
      <c r="E143" s="924" t="s">
        <v>144</v>
      </c>
      <c r="F143" s="924">
        <f t="shared" si="5"/>
        <v>1982</v>
      </c>
      <c r="G143" s="927">
        <v>30200</v>
      </c>
      <c r="H143" s="924" t="s">
        <v>978</v>
      </c>
      <c r="I143" s="924" t="s">
        <v>285</v>
      </c>
      <c r="J143" s="924">
        <v>0</v>
      </c>
      <c r="K143" s="925" t="s">
        <v>1316</v>
      </c>
      <c r="L143" s="925" t="s">
        <v>1045</v>
      </c>
      <c r="M143" s="925"/>
      <c r="N143" s="925" t="s">
        <v>1074</v>
      </c>
      <c r="O143" s="929"/>
      <c r="P143" s="925" t="s">
        <v>992</v>
      </c>
      <c r="Q143" s="927" t="s">
        <v>997</v>
      </c>
      <c r="R143" s="924" t="s">
        <v>993</v>
      </c>
      <c r="S143" s="924" t="s">
        <v>286</v>
      </c>
      <c r="T143" s="924"/>
      <c r="U143" s="924"/>
      <c r="V143" s="924"/>
      <c r="W143" s="924"/>
      <c r="X143" s="927"/>
      <c r="Y143" s="927"/>
      <c r="Z143" s="930">
        <f t="shared" ca="1" si="7"/>
        <v>12.166666666666666</v>
      </c>
    </row>
    <row r="144" spans="1:26" ht="15.5" x14ac:dyDescent="0.35">
      <c r="A144" s="924">
        <f>+SUBTOTAL(3,$C$5:C144)</f>
        <v>140</v>
      </c>
      <c r="B144" s="925" t="s">
        <v>1343</v>
      </c>
      <c r="C144" s="924" t="s">
        <v>660</v>
      </c>
      <c r="D144" s="925" t="s">
        <v>1047</v>
      </c>
      <c r="E144" s="926" t="s">
        <v>144</v>
      </c>
      <c r="F144" s="924">
        <f t="shared" si="5"/>
        <v>1975</v>
      </c>
      <c r="G144" s="927">
        <v>27428</v>
      </c>
      <c r="H144" s="924" t="s">
        <v>974</v>
      </c>
      <c r="I144" s="924" t="s">
        <v>285</v>
      </c>
      <c r="J144" s="924">
        <v>0</v>
      </c>
      <c r="K144" s="925" t="s">
        <v>1044</v>
      </c>
      <c r="L144" s="925" t="s">
        <v>1045</v>
      </c>
      <c r="M144" s="925"/>
      <c r="N144" s="925" t="s">
        <v>1044</v>
      </c>
      <c r="O144" s="929"/>
      <c r="P144" s="925" t="s">
        <v>992</v>
      </c>
      <c r="Q144" s="927" t="s">
        <v>1344</v>
      </c>
      <c r="R144" s="924" t="s">
        <v>993</v>
      </c>
      <c r="S144" s="924" t="s">
        <v>286</v>
      </c>
      <c r="T144" s="924" t="s">
        <v>994</v>
      </c>
      <c r="U144" s="924"/>
      <c r="V144" s="924">
        <v>0</v>
      </c>
      <c r="W144" s="924"/>
      <c r="X144" s="927">
        <v>36340</v>
      </c>
      <c r="Y144" s="927">
        <v>36706</v>
      </c>
      <c r="Z144" s="930">
        <f t="shared" ca="1" si="7"/>
        <v>4.583333333333333</v>
      </c>
    </row>
    <row r="145" spans="1:26" ht="15.5" x14ac:dyDescent="0.35">
      <c r="A145" s="924">
        <f>+SUBTOTAL(3,$C$5:C145)</f>
        <v>141</v>
      </c>
      <c r="B145" s="925" t="s">
        <v>1345</v>
      </c>
      <c r="C145" s="924" t="s">
        <v>660</v>
      </c>
      <c r="D145" s="925" t="s">
        <v>1047</v>
      </c>
      <c r="E145" s="924" t="s">
        <v>143</v>
      </c>
      <c r="F145" s="924">
        <f t="shared" si="5"/>
        <v>1987</v>
      </c>
      <c r="G145" s="927">
        <v>31938</v>
      </c>
      <c r="H145" s="924" t="s">
        <v>978</v>
      </c>
      <c r="I145" s="924" t="s">
        <v>285</v>
      </c>
      <c r="J145" s="924">
        <v>0</v>
      </c>
      <c r="K145" s="925" t="s">
        <v>1044</v>
      </c>
      <c r="L145" s="925" t="s">
        <v>1045</v>
      </c>
      <c r="M145" s="925"/>
      <c r="N145" s="925" t="s">
        <v>161</v>
      </c>
      <c r="O145" s="929"/>
      <c r="P145" s="925"/>
      <c r="Q145" s="927" t="s">
        <v>1346</v>
      </c>
      <c r="R145" s="924"/>
      <c r="S145" s="924" t="s">
        <v>286</v>
      </c>
      <c r="T145" s="924"/>
      <c r="U145" s="924"/>
      <c r="V145" s="924">
        <v>0</v>
      </c>
      <c r="W145" s="924"/>
      <c r="X145" s="927"/>
      <c r="Y145" s="927" t="s">
        <v>286</v>
      </c>
      <c r="Z145" s="930">
        <f t="shared" ca="1" si="7"/>
        <v>21.916666666666668</v>
      </c>
    </row>
    <row r="146" spans="1:26" ht="15.5" x14ac:dyDescent="0.35">
      <c r="A146" s="924">
        <f>+SUBTOTAL(3,$C$5:C146)</f>
        <v>142</v>
      </c>
      <c r="B146" s="925" t="s">
        <v>1347</v>
      </c>
      <c r="C146" s="924" t="s">
        <v>660</v>
      </c>
      <c r="D146" s="925" t="s">
        <v>1047</v>
      </c>
      <c r="E146" s="926" t="s">
        <v>143</v>
      </c>
      <c r="F146" s="924">
        <f t="shared" si="5"/>
        <v>1981</v>
      </c>
      <c r="G146" s="927">
        <v>29595</v>
      </c>
      <c r="H146" s="924" t="s">
        <v>1012</v>
      </c>
      <c r="I146" s="924" t="s">
        <v>285</v>
      </c>
      <c r="J146" s="924" t="s">
        <v>290</v>
      </c>
      <c r="K146" s="925" t="s">
        <v>1044</v>
      </c>
      <c r="L146" s="925" t="s">
        <v>1074</v>
      </c>
      <c r="M146" s="925"/>
      <c r="N146" s="925" t="s">
        <v>1074</v>
      </c>
      <c r="O146" s="929"/>
      <c r="P146" s="925" t="s">
        <v>992</v>
      </c>
      <c r="Q146" s="927" t="s">
        <v>1051</v>
      </c>
      <c r="R146" s="924" t="s">
        <v>993</v>
      </c>
      <c r="S146" s="924" t="s">
        <v>286</v>
      </c>
      <c r="T146" s="924" t="s">
        <v>1060</v>
      </c>
      <c r="U146" s="924"/>
      <c r="V146" s="930" t="s">
        <v>983</v>
      </c>
      <c r="W146" s="924"/>
      <c r="X146" s="927">
        <v>37795</v>
      </c>
      <c r="Y146" s="927">
        <v>38161</v>
      </c>
      <c r="Z146" s="930">
        <f t="shared" ca="1" si="7"/>
        <v>15.5</v>
      </c>
    </row>
    <row r="147" spans="1:26" ht="15.5" x14ac:dyDescent="0.35">
      <c r="A147" s="924">
        <f>+SUBTOTAL(3,$C$5:C147)</f>
        <v>143</v>
      </c>
      <c r="B147" s="925" t="s">
        <v>1348</v>
      </c>
      <c r="C147" s="924" t="s">
        <v>660</v>
      </c>
      <c r="D147" s="925" t="s">
        <v>1047</v>
      </c>
      <c r="E147" s="926" t="s">
        <v>143</v>
      </c>
      <c r="F147" s="924">
        <f t="shared" si="5"/>
        <v>1957</v>
      </c>
      <c r="G147" s="927">
        <v>20839</v>
      </c>
      <c r="H147" s="924" t="s">
        <v>1012</v>
      </c>
      <c r="I147" s="924" t="s">
        <v>285</v>
      </c>
      <c r="J147" s="924" t="s">
        <v>1349</v>
      </c>
      <c r="K147" s="925" t="s">
        <v>1044</v>
      </c>
      <c r="L147" s="925" t="s">
        <v>1045</v>
      </c>
      <c r="M147" s="925"/>
      <c r="N147" s="925" t="s">
        <v>1045</v>
      </c>
      <c r="O147" s="929"/>
      <c r="P147" s="925" t="s">
        <v>992</v>
      </c>
      <c r="Q147" s="924" t="s">
        <v>990</v>
      </c>
      <c r="R147" s="924"/>
      <c r="S147" s="924" t="s">
        <v>286</v>
      </c>
      <c r="T147" s="924" t="s">
        <v>1014</v>
      </c>
      <c r="U147" s="924"/>
      <c r="V147" s="924" t="s">
        <v>991</v>
      </c>
      <c r="W147" s="924"/>
      <c r="X147" s="927">
        <v>32933</v>
      </c>
      <c r="Y147" s="927">
        <v>33298</v>
      </c>
      <c r="Z147" s="930">
        <f t="shared" ca="1" si="7"/>
        <v>-8.5</v>
      </c>
    </row>
    <row r="148" spans="1:26" ht="15.5" x14ac:dyDescent="0.35">
      <c r="A148" s="924">
        <f>+SUBTOTAL(3,$C$5:C148)</f>
        <v>144</v>
      </c>
      <c r="B148" s="925" t="s">
        <v>1350</v>
      </c>
      <c r="C148" s="924" t="s">
        <v>660</v>
      </c>
      <c r="D148" s="925" t="s">
        <v>1047</v>
      </c>
      <c r="E148" s="926" t="s">
        <v>144</v>
      </c>
      <c r="F148" s="924">
        <f t="shared" si="5"/>
        <v>1975</v>
      </c>
      <c r="G148" s="927">
        <v>27410</v>
      </c>
      <c r="H148" s="924" t="s">
        <v>974</v>
      </c>
      <c r="I148" s="924" t="s">
        <v>285</v>
      </c>
      <c r="J148" s="924">
        <v>0</v>
      </c>
      <c r="K148" s="925" t="s">
        <v>1044</v>
      </c>
      <c r="L148" s="925" t="s">
        <v>1351</v>
      </c>
      <c r="M148" s="925"/>
      <c r="N148" s="925" t="s">
        <v>1351</v>
      </c>
      <c r="O148" s="929"/>
      <c r="P148" s="925" t="s">
        <v>992</v>
      </c>
      <c r="Q148" s="927" t="s">
        <v>1072</v>
      </c>
      <c r="R148" s="924" t="s">
        <v>993</v>
      </c>
      <c r="S148" s="924" t="s">
        <v>286</v>
      </c>
      <c r="T148" s="924" t="s">
        <v>975</v>
      </c>
      <c r="U148" s="924"/>
      <c r="V148" s="924">
        <v>0</v>
      </c>
      <c r="W148" s="924"/>
      <c r="X148" s="927">
        <v>36635</v>
      </c>
      <c r="Y148" s="927">
        <v>37000</v>
      </c>
      <c r="Z148" s="930">
        <f t="shared" ca="1" si="7"/>
        <v>4.5</v>
      </c>
    </row>
    <row r="149" spans="1:26" ht="15.5" x14ac:dyDescent="0.35">
      <c r="A149" s="924">
        <f>+SUBTOTAL(3,$C$5:C149)</f>
        <v>145</v>
      </c>
      <c r="B149" s="925" t="s">
        <v>1352</v>
      </c>
      <c r="C149" s="924" t="s">
        <v>660</v>
      </c>
      <c r="D149" s="925" t="s">
        <v>1047</v>
      </c>
      <c r="E149" s="924" t="s">
        <v>143</v>
      </c>
      <c r="F149" s="924">
        <f t="shared" si="5"/>
        <v>1978</v>
      </c>
      <c r="G149" s="927">
        <v>28807</v>
      </c>
      <c r="H149" s="924" t="s">
        <v>974</v>
      </c>
      <c r="I149" s="924" t="s">
        <v>285</v>
      </c>
      <c r="J149" s="924">
        <v>0</v>
      </c>
      <c r="K149" s="925" t="s">
        <v>1044</v>
      </c>
      <c r="L149" s="925" t="s">
        <v>1044</v>
      </c>
      <c r="M149" s="925"/>
      <c r="N149" s="925" t="s">
        <v>1353</v>
      </c>
      <c r="O149" s="929"/>
      <c r="P149" s="925" t="s">
        <v>992</v>
      </c>
      <c r="Q149" s="927" t="s">
        <v>979</v>
      </c>
      <c r="R149" s="924"/>
      <c r="S149" s="924" t="s">
        <v>286</v>
      </c>
      <c r="T149" s="924"/>
      <c r="U149" s="924"/>
      <c r="V149" s="924" t="s">
        <v>286</v>
      </c>
      <c r="W149" s="924" t="s">
        <v>977</v>
      </c>
      <c r="X149" s="927">
        <v>37694</v>
      </c>
      <c r="Y149" s="927">
        <v>38060</v>
      </c>
      <c r="Z149" s="930">
        <f t="shared" ca="1" si="7"/>
        <v>13.333333333333334</v>
      </c>
    </row>
    <row r="150" spans="1:26" ht="15.5" x14ac:dyDescent="0.35">
      <c r="A150" s="924">
        <f>+SUBTOTAL(3,$C$5:C150)</f>
        <v>146</v>
      </c>
      <c r="B150" s="925" t="s">
        <v>1354</v>
      </c>
      <c r="C150" s="924" t="s">
        <v>660</v>
      </c>
      <c r="D150" s="925" t="s">
        <v>1047</v>
      </c>
      <c r="E150" s="924" t="s">
        <v>144</v>
      </c>
      <c r="F150" s="924">
        <f t="shared" si="5"/>
        <v>1975</v>
      </c>
      <c r="G150" s="927">
        <v>27478</v>
      </c>
      <c r="H150" s="924" t="s">
        <v>974</v>
      </c>
      <c r="I150" s="924" t="s">
        <v>285</v>
      </c>
      <c r="J150" s="924">
        <v>0</v>
      </c>
      <c r="K150" s="925" t="s">
        <v>1044</v>
      </c>
      <c r="L150" s="925" t="s">
        <v>1351</v>
      </c>
      <c r="M150" s="925"/>
      <c r="N150" s="925" t="s">
        <v>1351</v>
      </c>
      <c r="O150" s="929"/>
      <c r="P150" s="925" t="s">
        <v>992</v>
      </c>
      <c r="Q150" s="927" t="s">
        <v>1072</v>
      </c>
      <c r="R150" s="924" t="s">
        <v>993</v>
      </c>
      <c r="S150" s="924" t="s">
        <v>286</v>
      </c>
      <c r="T150" s="924" t="s">
        <v>994</v>
      </c>
      <c r="U150" s="924"/>
      <c r="V150" s="924" t="s">
        <v>989</v>
      </c>
      <c r="W150" s="924"/>
      <c r="X150" s="927">
        <v>37735</v>
      </c>
      <c r="Y150" s="927">
        <v>38101</v>
      </c>
      <c r="Z150" s="930">
        <f t="shared" ca="1" si="7"/>
        <v>4.666666666666667</v>
      </c>
    </row>
    <row r="151" spans="1:26" ht="15.5" x14ac:dyDescent="0.35">
      <c r="A151" s="924">
        <f>+SUBTOTAL(3,$C$5:C151)</f>
        <v>147</v>
      </c>
      <c r="B151" s="925" t="s">
        <v>1355</v>
      </c>
      <c r="C151" s="924" t="s">
        <v>660</v>
      </c>
      <c r="D151" s="925" t="s">
        <v>1047</v>
      </c>
      <c r="E151" s="926" t="s">
        <v>144</v>
      </c>
      <c r="F151" s="924">
        <f t="shared" si="5"/>
        <v>1981</v>
      </c>
      <c r="G151" s="927">
        <v>29800</v>
      </c>
      <c r="H151" s="924" t="s">
        <v>974</v>
      </c>
      <c r="I151" s="924" t="s">
        <v>285</v>
      </c>
      <c r="J151" s="924">
        <v>0</v>
      </c>
      <c r="K151" s="925" t="s">
        <v>1044</v>
      </c>
      <c r="L151" s="925" t="s">
        <v>1044</v>
      </c>
      <c r="M151" s="925"/>
      <c r="N151" s="925" t="s">
        <v>1045</v>
      </c>
      <c r="O151" s="929"/>
      <c r="P151" s="925" t="s">
        <v>992</v>
      </c>
      <c r="Q151" s="927" t="s">
        <v>1356</v>
      </c>
      <c r="R151" s="924" t="s">
        <v>993</v>
      </c>
      <c r="S151" s="924" t="s">
        <v>286</v>
      </c>
      <c r="T151" s="924" t="s">
        <v>975</v>
      </c>
      <c r="U151" s="924"/>
      <c r="V151" s="924" t="s">
        <v>1021</v>
      </c>
      <c r="W151" s="924" t="s">
        <v>977</v>
      </c>
      <c r="X151" s="927">
        <v>37571</v>
      </c>
      <c r="Y151" s="927">
        <v>37936</v>
      </c>
      <c r="Z151" s="930">
        <f t="shared" ca="1" si="7"/>
        <v>11</v>
      </c>
    </row>
    <row r="152" spans="1:26" ht="15.5" x14ac:dyDescent="0.35">
      <c r="A152" s="924">
        <f>+SUBTOTAL(3,$C$5:C152)</f>
        <v>148</v>
      </c>
      <c r="B152" s="925" t="s">
        <v>1357</v>
      </c>
      <c r="C152" s="924" t="s">
        <v>660</v>
      </c>
      <c r="D152" s="925" t="s">
        <v>1047</v>
      </c>
      <c r="E152" s="924" t="s">
        <v>144</v>
      </c>
      <c r="F152" s="924">
        <f t="shared" si="5"/>
        <v>1974</v>
      </c>
      <c r="G152" s="927">
        <v>27314</v>
      </c>
      <c r="H152" s="924" t="s">
        <v>974</v>
      </c>
      <c r="I152" s="924" t="s">
        <v>285</v>
      </c>
      <c r="J152" s="924">
        <v>0</v>
      </c>
      <c r="K152" s="925" t="s">
        <v>1073</v>
      </c>
      <c r="L152" s="925" t="s">
        <v>1074</v>
      </c>
      <c r="M152" s="925"/>
      <c r="N152" s="925" t="s">
        <v>1074</v>
      </c>
      <c r="O152" s="929"/>
      <c r="P152" s="925" t="s">
        <v>992</v>
      </c>
      <c r="Q152" s="927" t="s">
        <v>1072</v>
      </c>
      <c r="R152" s="924"/>
      <c r="S152" s="924" t="s">
        <v>286</v>
      </c>
      <c r="T152" s="924" t="s">
        <v>975</v>
      </c>
      <c r="U152" s="924"/>
      <c r="V152" s="924" t="s">
        <v>1032</v>
      </c>
      <c r="W152" s="924"/>
      <c r="X152" s="927">
        <v>35717</v>
      </c>
      <c r="Y152" s="927">
        <v>36082</v>
      </c>
      <c r="Z152" s="930">
        <f t="shared" ca="1" si="7"/>
        <v>4.25</v>
      </c>
    </row>
    <row r="153" spans="1:26" ht="15.5" x14ac:dyDescent="0.35">
      <c r="A153" s="924">
        <f>+SUBTOTAL(3,$C$5:C153)</f>
        <v>149</v>
      </c>
      <c r="B153" s="925" t="s">
        <v>1358</v>
      </c>
      <c r="C153" s="924" t="s">
        <v>660</v>
      </c>
      <c r="D153" s="925" t="s">
        <v>1026</v>
      </c>
      <c r="E153" s="924" t="s">
        <v>143</v>
      </c>
      <c r="F153" s="924">
        <f t="shared" si="5"/>
        <v>1977</v>
      </c>
      <c r="G153" s="927">
        <v>28460</v>
      </c>
      <c r="H153" s="924" t="s">
        <v>1012</v>
      </c>
      <c r="I153" s="924" t="s">
        <v>285</v>
      </c>
      <c r="J153" s="924" t="s">
        <v>290</v>
      </c>
      <c r="K153" s="925" t="s">
        <v>1033</v>
      </c>
      <c r="L153" s="925" t="s">
        <v>1041</v>
      </c>
      <c r="M153" s="925"/>
      <c r="N153" s="925" t="s">
        <v>1041</v>
      </c>
      <c r="O153" s="929"/>
      <c r="P153" s="925" t="s">
        <v>1005</v>
      </c>
      <c r="Q153" s="927" t="s">
        <v>1020</v>
      </c>
      <c r="R153" s="924"/>
      <c r="S153" s="924">
        <v>0</v>
      </c>
      <c r="T153" s="924" t="s">
        <v>1014</v>
      </c>
      <c r="U153" s="924"/>
      <c r="V153" s="924">
        <v>0</v>
      </c>
      <c r="W153" s="924" t="s">
        <v>977</v>
      </c>
      <c r="X153" s="927">
        <v>38351</v>
      </c>
      <c r="Y153" s="927">
        <v>38716</v>
      </c>
      <c r="Z153" s="930">
        <f t="shared" ca="1" si="7"/>
        <v>12.333333333333334</v>
      </c>
    </row>
    <row r="154" spans="1:26" ht="15.5" x14ac:dyDescent="0.35">
      <c r="A154" s="924">
        <f>+SUBTOTAL(3,$C$5:C154)</f>
        <v>150</v>
      </c>
      <c r="B154" s="925" t="s">
        <v>1359</v>
      </c>
      <c r="C154" s="924" t="s">
        <v>660</v>
      </c>
      <c r="D154" s="925" t="s">
        <v>1026</v>
      </c>
      <c r="E154" s="924" t="s">
        <v>143</v>
      </c>
      <c r="F154" s="924">
        <f t="shared" si="5"/>
        <v>1960</v>
      </c>
      <c r="G154" s="927">
        <v>22073</v>
      </c>
      <c r="H154" s="924" t="s">
        <v>1012</v>
      </c>
      <c r="I154" s="924" t="s">
        <v>285</v>
      </c>
      <c r="J154" s="924" t="s">
        <v>1349</v>
      </c>
      <c r="K154" s="925" t="s">
        <v>1033</v>
      </c>
      <c r="L154" s="925" t="s">
        <v>1033</v>
      </c>
      <c r="M154" s="925"/>
      <c r="N154" s="925" t="s">
        <v>1041</v>
      </c>
      <c r="O154" s="929"/>
      <c r="P154" s="925" t="s">
        <v>1013</v>
      </c>
      <c r="Q154" s="924"/>
      <c r="R154" s="924"/>
      <c r="S154" s="924"/>
      <c r="T154" s="924" t="s">
        <v>1014</v>
      </c>
      <c r="U154" s="924"/>
      <c r="V154" s="924" t="s">
        <v>286</v>
      </c>
      <c r="W154" s="924" t="s">
        <v>1006</v>
      </c>
      <c r="X154" s="927">
        <v>35782</v>
      </c>
      <c r="Y154" s="927">
        <v>36147</v>
      </c>
      <c r="Z154" s="930">
        <f t="shared" ca="1" si="7"/>
        <v>-5.083333333333333</v>
      </c>
    </row>
    <row r="155" spans="1:26" ht="15.5" x14ac:dyDescent="0.35">
      <c r="A155" s="924">
        <f>+SUBTOTAL(3,$C$5:C155)</f>
        <v>151</v>
      </c>
      <c r="B155" s="925" t="s">
        <v>1360</v>
      </c>
      <c r="C155" s="924" t="s">
        <v>660</v>
      </c>
      <c r="D155" s="925" t="s">
        <v>1026</v>
      </c>
      <c r="E155" s="926" t="s">
        <v>144</v>
      </c>
      <c r="F155" s="924">
        <f t="shared" si="5"/>
        <v>1982</v>
      </c>
      <c r="G155" s="927">
        <v>29976</v>
      </c>
      <c r="H155" s="924" t="s">
        <v>978</v>
      </c>
      <c r="I155" s="924" t="s">
        <v>285</v>
      </c>
      <c r="J155" s="924">
        <v>0</v>
      </c>
      <c r="K155" s="925" t="s">
        <v>1033</v>
      </c>
      <c r="L155" s="925" t="s">
        <v>1041</v>
      </c>
      <c r="M155" s="925"/>
      <c r="N155" s="925" t="s">
        <v>161</v>
      </c>
      <c r="O155" s="929">
        <v>44075</v>
      </c>
      <c r="P155" s="925" t="s">
        <v>992</v>
      </c>
      <c r="Q155" s="927" t="s">
        <v>1361</v>
      </c>
      <c r="R155" s="924" t="s">
        <v>993</v>
      </c>
      <c r="S155" s="924" t="s">
        <v>286</v>
      </c>
      <c r="T155" s="924"/>
      <c r="U155" s="924"/>
      <c r="V155" s="924" t="s">
        <v>286</v>
      </c>
      <c r="W155" s="924"/>
      <c r="X155" s="927">
        <v>37616</v>
      </c>
      <c r="Y155" s="927">
        <v>37981</v>
      </c>
      <c r="Z155" s="930">
        <f t="shared" ca="1" si="7"/>
        <v>11.5</v>
      </c>
    </row>
    <row r="156" spans="1:26" ht="15.5" x14ac:dyDescent="0.35">
      <c r="A156" s="924">
        <f>+SUBTOTAL(3,$C$5:C156)</f>
        <v>152</v>
      </c>
      <c r="B156" s="925" t="s">
        <v>1362</v>
      </c>
      <c r="C156" s="924" t="s">
        <v>660</v>
      </c>
      <c r="D156" s="925" t="s">
        <v>1026</v>
      </c>
      <c r="E156" s="924" t="s">
        <v>143</v>
      </c>
      <c r="F156" s="924">
        <f t="shared" si="5"/>
        <v>1983</v>
      </c>
      <c r="G156" s="927">
        <v>30460</v>
      </c>
      <c r="H156" s="924" t="s">
        <v>978</v>
      </c>
      <c r="I156" s="924" t="s">
        <v>284</v>
      </c>
      <c r="J156" s="924">
        <v>0</v>
      </c>
      <c r="K156" s="925" t="s">
        <v>1033</v>
      </c>
      <c r="L156" s="925" t="s">
        <v>1041</v>
      </c>
      <c r="M156" s="925"/>
      <c r="N156" s="925" t="s">
        <v>161</v>
      </c>
      <c r="O156" s="929"/>
      <c r="P156" s="925" t="s">
        <v>992</v>
      </c>
      <c r="Q156" s="927" t="s">
        <v>979</v>
      </c>
      <c r="R156" s="924"/>
      <c r="S156" s="924" t="s">
        <v>286</v>
      </c>
      <c r="T156" s="924" t="s">
        <v>998</v>
      </c>
      <c r="U156" s="924"/>
      <c r="V156" s="924" t="s">
        <v>991</v>
      </c>
      <c r="W156" s="924"/>
      <c r="X156" s="927"/>
      <c r="Y156" s="927"/>
      <c r="Z156" s="930">
        <f t="shared" ca="1" si="7"/>
        <v>17.833333333333332</v>
      </c>
    </row>
    <row r="157" spans="1:26" ht="15.5" x14ac:dyDescent="0.35">
      <c r="A157" s="924">
        <f>+SUBTOTAL(3,$C$5:C157)</f>
        <v>153</v>
      </c>
      <c r="B157" s="925" t="s">
        <v>1363</v>
      </c>
      <c r="C157" s="924" t="s">
        <v>660</v>
      </c>
      <c r="D157" s="925" t="s">
        <v>1026</v>
      </c>
      <c r="E157" s="926" t="s">
        <v>143</v>
      </c>
      <c r="F157" s="924">
        <f t="shared" si="5"/>
        <v>1987</v>
      </c>
      <c r="G157" s="927">
        <v>31804</v>
      </c>
      <c r="H157" s="924" t="s">
        <v>978</v>
      </c>
      <c r="I157" s="924" t="s">
        <v>285</v>
      </c>
      <c r="J157" s="924">
        <v>0</v>
      </c>
      <c r="K157" s="925" t="s">
        <v>1033</v>
      </c>
      <c r="L157" s="925" t="s">
        <v>1041</v>
      </c>
      <c r="M157" s="925"/>
      <c r="N157" s="925" t="s">
        <v>161</v>
      </c>
      <c r="O157" s="929"/>
      <c r="P157" s="925"/>
      <c r="Q157" s="927" t="s">
        <v>1042</v>
      </c>
      <c r="R157" s="924"/>
      <c r="S157" s="924" t="s">
        <v>286</v>
      </c>
      <c r="T157" s="924" t="s">
        <v>998</v>
      </c>
      <c r="U157" s="924"/>
      <c r="V157" s="924" t="s">
        <v>991</v>
      </c>
      <c r="W157" s="924"/>
      <c r="X157" s="927"/>
      <c r="Y157" s="927" t="s">
        <v>286</v>
      </c>
      <c r="Z157" s="930">
        <f t="shared" ca="1" si="7"/>
        <v>21.5</v>
      </c>
    </row>
    <row r="158" spans="1:26" ht="15.5" x14ac:dyDescent="0.35">
      <c r="A158" s="924">
        <f>+SUBTOTAL(3,$C$5:C158)</f>
        <v>154</v>
      </c>
      <c r="B158" s="925" t="s">
        <v>1364</v>
      </c>
      <c r="C158" s="924" t="s">
        <v>660</v>
      </c>
      <c r="D158" s="925" t="s">
        <v>1026</v>
      </c>
      <c r="E158" s="924" t="s">
        <v>143</v>
      </c>
      <c r="F158" s="924">
        <f t="shared" si="5"/>
        <v>1983</v>
      </c>
      <c r="G158" s="927">
        <v>30442</v>
      </c>
      <c r="H158" s="924" t="s">
        <v>978</v>
      </c>
      <c r="I158" s="924" t="s">
        <v>285</v>
      </c>
      <c r="J158" s="924">
        <v>0</v>
      </c>
      <c r="K158" s="925" t="s">
        <v>1033</v>
      </c>
      <c r="L158" s="925" t="s">
        <v>1365</v>
      </c>
      <c r="M158" s="925"/>
      <c r="N158" s="925" t="s">
        <v>1041</v>
      </c>
      <c r="O158" s="929"/>
      <c r="P158" s="925" t="s">
        <v>992</v>
      </c>
      <c r="Q158" s="924"/>
      <c r="R158" s="924" t="s">
        <v>993</v>
      </c>
      <c r="S158" s="924">
        <v>2018</v>
      </c>
      <c r="T158" s="924" t="s">
        <v>998</v>
      </c>
      <c r="U158" s="924"/>
      <c r="V158" s="930" t="s">
        <v>983</v>
      </c>
      <c r="W158" s="924" t="s">
        <v>977</v>
      </c>
      <c r="X158" s="927">
        <v>42050</v>
      </c>
      <c r="Y158" s="927">
        <v>42415</v>
      </c>
      <c r="Z158" s="930">
        <f t="shared" ca="1" si="7"/>
        <v>17.833333333333332</v>
      </c>
    </row>
    <row r="159" spans="1:26" ht="15.5" x14ac:dyDescent="0.35">
      <c r="A159" s="924">
        <f>+SUBTOTAL(3,$C$5:C159)</f>
        <v>155</v>
      </c>
      <c r="B159" s="925" t="s">
        <v>1366</v>
      </c>
      <c r="C159" s="924" t="s">
        <v>660</v>
      </c>
      <c r="D159" s="925" t="s">
        <v>1026</v>
      </c>
      <c r="E159" s="924" t="s">
        <v>143</v>
      </c>
      <c r="F159" s="924">
        <f t="shared" si="5"/>
        <v>1981</v>
      </c>
      <c r="G159" s="927">
        <v>29944</v>
      </c>
      <c r="H159" s="924" t="s">
        <v>974</v>
      </c>
      <c r="I159" s="924" t="s">
        <v>285</v>
      </c>
      <c r="J159" s="924">
        <v>0</v>
      </c>
      <c r="K159" s="925" t="s">
        <v>1027</v>
      </c>
      <c r="L159" s="925" t="s">
        <v>1041</v>
      </c>
      <c r="M159" s="925"/>
      <c r="N159" s="925" t="s">
        <v>1041</v>
      </c>
      <c r="O159" s="929"/>
      <c r="P159" s="925" t="s">
        <v>992</v>
      </c>
      <c r="Q159" s="924" t="s">
        <v>1020</v>
      </c>
      <c r="R159" s="924" t="s">
        <v>993</v>
      </c>
      <c r="S159" s="924" t="s">
        <v>286</v>
      </c>
      <c r="T159" s="924" t="s">
        <v>975</v>
      </c>
      <c r="U159" s="924"/>
      <c r="V159" s="930" t="s">
        <v>983</v>
      </c>
      <c r="W159" s="924"/>
      <c r="X159" s="927">
        <v>41981</v>
      </c>
      <c r="Y159" s="927">
        <v>42346</v>
      </c>
      <c r="Z159" s="930">
        <f t="shared" ca="1" si="7"/>
        <v>16.416666666666668</v>
      </c>
    </row>
    <row r="160" spans="1:26" ht="15.5" x14ac:dyDescent="0.35">
      <c r="A160" s="924">
        <f>+SUBTOTAL(3,$C$5:C160)</f>
        <v>156</v>
      </c>
      <c r="B160" s="925" t="s">
        <v>1367</v>
      </c>
      <c r="C160" s="924" t="s">
        <v>660</v>
      </c>
      <c r="D160" s="925" t="s">
        <v>1026</v>
      </c>
      <c r="E160" s="926" t="s">
        <v>143</v>
      </c>
      <c r="F160" s="924">
        <f t="shared" si="5"/>
        <v>1987</v>
      </c>
      <c r="G160" s="927">
        <v>32051</v>
      </c>
      <c r="H160" s="924" t="s">
        <v>978</v>
      </c>
      <c r="I160" s="924" t="s">
        <v>284</v>
      </c>
      <c r="J160" s="924">
        <v>0</v>
      </c>
      <c r="K160" s="925" t="s">
        <v>1033</v>
      </c>
      <c r="L160" s="925" t="s">
        <v>1368</v>
      </c>
      <c r="M160" s="925"/>
      <c r="N160" s="925" t="s">
        <v>161</v>
      </c>
      <c r="O160" s="929"/>
      <c r="P160" s="925" t="s">
        <v>992</v>
      </c>
      <c r="Q160" s="924"/>
      <c r="R160" s="924" t="s">
        <v>1004</v>
      </c>
      <c r="S160" s="924" t="s">
        <v>286</v>
      </c>
      <c r="T160" s="924" t="s">
        <v>998</v>
      </c>
      <c r="U160" s="924"/>
      <c r="V160" s="924">
        <v>0</v>
      </c>
      <c r="W160" s="924"/>
      <c r="X160" s="927">
        <v>40371</v>
      </c>
      <c r="Y160" s="927">
        <v>40736</v>
      </c>
      <c r="Z160" s="930">
        <f t="shared" ca="1" si="7"/>
        <v>22.166666666666668</v>
      </c>
    </row>
    <row r="161" spans="1:26" ht="15.5" x14ac:dyDescent="0.35">
      <c r="A161" s="924">
        <f>+SUBTOTAL(3,$C$5:C161)</f>
        <v>157</v>
      </c>
      <c r="B161" s="925" t="s">
        <v>1369</v>
      </c>
      <c r="C161" s="924" t="s">
        <v>660</v>
      </c>
      <c r="D161" s="925" t="s">
        <v>1026</v>
      </c>
      <c r="E161" s="926" t="s">
        <v>143</v>
      </c>
      <c r="F161" s="924">
        <f t="shared" si="5"/>
        <v>1975</v>
      </c>
      <c r="G161" s="927">
        <v>27531</v>
      </c>
      <c r="H161" s="924" t="s">
        <v>974</v>
      </c>
      <c r="I161" s="924" t="s">
        <v>285</v>
      </c>
      <c r="J161" s="924">
        <v>0</v>
      </c>
      <c r="K161" s="925" t="s">
        <v>1033</v>
      </c>
      <c r="L161" s="925" t="s">
        <v>1370</v>
      </c>
      <c r="M161" s="925"/>
      <c r="N161" s="925" t="s">
        <v>1370</v>
      </c>
      <c r="O161" s="929"/>
      <c r="P161" s="925" t="s">
        <v>992</v>
      </c>
      <c r="Q161" s="927" t="s">
        <v>1371</v>
      </c>
      <c r="R161" s="924" t="s">
        <v>993</v>
      </c>
      <c r="S161" s="924" t="s">
        <v>286</v>
      </c>
      <c r="T161" s="924" t="s">
        <v>975</v>
      </c>
      <c r="U161" s="924"/>
      <c r="V161" s="930" t="s">
        <v>983</v>
      </c>
      <c r="W161" s="924" t="s">
        <v>977</v>
      </c>
      <c r="X161" s="927">
        <v>38351</v>
      </c>
      <c r="Y161" s="927">
        <v>38716</v>
      </c>
      <c r="Z161" s="930">
        <f t="shared" ca="1" si="7"/>
        <v>9.8333333333333339</v>
      </c>
    </row>
    <row r="162" spans="1:26" ht="15.5" x14ac:dyDescent="0.35">
      <c r="A162" s="924">
        <f>+SUBTOTAL(3,$C$5:C162)</f>
        <v>158</v>
      </c>
      <c r="B162" s="925" t="s">
        <v>1372</v>
      </c>
      <c r="C162" s="924" t="s">
        <v>660</v>
      </c>
      <c r="D162" s="925" t="s">
        <v>1026</v>
      </c>
      <c r="E162" s="926" t="s">
        <v>144</v>
      </c>
      <c r="F162" s="924">
        <f t="shared" si="5"/>
        <v>1976</v>
      </c>
      <c r="G162" s="927">
        <v>28063</v>
      </c>
      <c r="H162" s="924" t="s">
        <v>1012</v>
      </c>
      <c r="I162" s="924" t="s">
        <v>285</v>
      </c>
      <c r="J162" s="924" t="s">
        <v>290</v>
      </c>
      <c r="K162" s="925" t="s">
        <v>1033</v>
      </c>
      <c r="L162" s="925" t="s">
        <v>1373</v>
      </c>
      <c r="M162" s="925"/>
      <c r="N162" s="925" t="s">
        <v>1374</v>
      </c>
      <c r="O162" s="929"/>
      <c r="P162" s="925" t="s">
        <v>1005</v>
      </c>
      <c r="Q162" s="927" t="s">
        <v>1051</v>
      </c>
      <c r="R162" s="924"/>
      <c r="S162" s="924" t="s">
        <v>286</v>
      </c>
      <c r="T162" s="924"/>
      <c r="U162" s="924"/>
      <c r="V162" s="924">
        <v>0</v>
      </c>
      <c r="W162" s="924" t="s">
        <v>977</v>
      </c>
      <c r="X162" s="927">
        <v>38148</v>
      </c>
      <c r="Y162" s="927">
        <v>38513</v>
      </c>
      <c r="Z162" s="930">
        <f t="shared" ca="1" si="7"/>
        <v>6.25</v>
      </c>
    </row>
    <row r="163" spans="1:26" ht="15.5" x14ac:dyDescent="0.35">
      <c r="A163" s="916">
        <f>+SUBTOTAL(3,$C$5:C163)</f>
        <v>159</v>
      </c>
      <c r="B163" s="917" t="s">
        <v>1375</v>
      </c>
      <c r="C163" s="917" t="s">
        <v>660</v>
      </c>
      <c r="D163" s="917" t="s">
        <v>1376</v>
      </c>
      <c r="E163" s="916" t="s">
        <v>144</v>
      </c>
      <c r="F163" s="917">
        <f t="shared" si="5"/>
        <v>1980</v>
      </c>
      <c r="G163" s="919">
        <v>29257</v>
      </c>
      <c r="H163" s="916" t="s">
        <v>980</v>
      </c>
      <c r="I163" s="917" t="s">
        <v>284</v>
      </c>
      <c r="J163" s="917"/>
      <c r="K163" s="922" t="s">
        <v>1377</v>
      </c>
      <c r="L163" s="917" t="s">
        <v>1377</v>
      </c>
      <c r="M163" s="917"/>
      <c r="N163" s="917">
        <v>0</v>
      </c>
      <c r="O163" s="920"/>
      <c r="P163" s="917"/>
      <c r="Q163" s="919" t="s">
        <v>988</v>
      </c>
      <c r="R163" s="916"/>
      <c r="S163" s="916"/>
      <c r="T163" s="916"/>
      <c r="U163" s="916" t="s">
        <v>982</v>
      </c>
      <c r="V163" s="916">
        <v>0</v>
      </c>
      <c r="W163" s="916"/>
      <c r="X163" s="919"/>
      <c r="Y163" s="919"/>
      <c r="Z163" s="921">
        <f t="shared" ca="1" si="7"/>
        <v>9.5833333333333339</v>
      </c>
    </row>
    <row r="164" spans="1:26" ht="15.5" x14ac:dyDescent="0.35">
      <c r="A164" s="916">
        <f>+SUBTOTAL(3,$C$5:C164)</f>
        <v>160</v>
      </c>
      <c r="B164" s="917" t="s">
        <v>1378</v>
      </c>
      <c r="C164" s="917" t="s">
        <v>660</v>
      </c>
      <c r="D164" s="917" t="s">
        <v>1376</v>
      </c>
      <c r="E164" s="916" t="s">
        <v>144</v>
      </c>
      <c r="F164" s="917">
        <f t="shared" si="5"/>
        <v>1992</v>
      </c>
      <c r="G164" s="919">
        <v>33927</v>
      </c>
      <c r="H164" s="916" t="s">
        <v>980</v>
      </c>
      <c r="I164" s="917" t="s">
        <v>284</v>
      </c>
      <c r="J164" s="917"/>
      <c r="K164" s="917" t="s">
        <v>1034</v>
      </c>
      <c r="L164" s="917" t="s">
        <v>1034</v>
      </c>
      <c r="M164" s="917"/>
      <c r="N164" s="917">
        <v>0</v>
      </c>
      <c r="O164" s="920"/>
      <c r="P164" s="917"/>
      <c r="Q164" s="919" t="s">
        <v>988</v>
      </c>
      <c r="R164" s="916" t="s">
        <v>1004</v>
      </c>
      <c r="S164" s="916" t="s">
        <v>286</v>
      </c>
      <c r="T164" s="916"/>
      <c r="U164" s="916" t="s">
        <v>982</v>
      </c>
      <c r="V164" s="916" t="s">
        <v>989</v>
      </c>
      <c r="W164" s="916"/>
      <c r="X164" s="919">
        <v>42048</v>
      </c>
      <c r="Y164" s="919">
        <v>42413</v>
      </c>
      <c r="Z164" s="921">
        <f t="shared" ca="1" si="7"/>
        <v>22.333333333333332</v>
      </c>
    </row>
    <row r="165" spans="1:26" ht="15.5" x14ac:dyDescent="0.35">
      <c r="A165" s="916">
        <f>+SUBTOTAL(3,$C$5:C165)</f>
        <v>161</v>
      </c>
      <c r="B165" s="917" t="s">
        <v>1379</v>
      </c>
      <c r="C165" s="917" t="s">
        <v>660</v>
      </c>
      <c r="D165" s="917" t="s">
        <v>1376</v>
      </c>
      <c r="E165" s="918" t="s">
        <v>143</v>
      </c>
      <c r="F165" s="917">
        <f t="shared" si="5"/>
        <v>1979</v>
      </c>
      <c r="G165" s="919">
        <v>28867</v>
      </c>
      <c r="H165" s="916" t="s">
        <v>980</v>
      </c>
      <c r="I165" s="917" t="s">
        <v>285</v>
      </c>
      <c r="J165" s="917">
        <v>0</v>
      </c>
      <c r="K165" s="917" t="s">
        <v>1038</v>
      </c>
      <c r="L165" s="917" t="s">
        <v>1380</v>
      </c>
      <c r="M165" s="917"/>
      <c r="N165" s="917" t="s">
        <v>161</v>
      </c>
      <c r="O165" s="923" t="s">
        <v>1000</v>
      </c>
      <c r="P165" s="917"/>
      <c r="Q165" s="916"/>
      <c r="R165" s="916"/>
      <c r="S165" s="916"/>
      <c r="T165" s="916"/>
      <c r="U165" s="916"/>
      <c r="V165" s="921" t="s">
        <v>1061</v>
      </c>
      <c r="W165" s="916" t="s">
        <v>977</v>
      </c>
      <c r="X165" s="919">
        <v>40156</v>
      </c>
      <c r="Y165" s="919">
        <v>40521</v>
      </c>
      <c r="Z165" s="921">
        <f t="shared" ca="1" si="7"/>
        <v>13.5</v>
      </c>
    </row>
    <row r="166" spans="1:26" ht="15.5" x14ac:dyDescent="0.35">
      <c r="A166" s="916">
        <f>+SUBTOTAL(3,$C$5:C166)</f>
        <v>162</v>
      </c>
      <c r="B166" s="917" t="s">
        <v>1381</v>
      </c>
      <c r="C166" s="917" t="s">
        <v>660</v>
      </c>
      <c r="D166" s="917" t="s">
        <v>1376</v>
      </c>
      <c r="E166" s="918" t="s">
        <v>143</v>
      </c>
      <c r="F166" s="917">
        <f t="shared" si="5"/>
        <v>1971</v>
      </c>
      <c r="G166" s="919">
        <v>26236</v>
      </c>
      <c r="H166" s="916" t="s">
        <v>978</v>
      </c>
      <c r="I166" s="917" t="s">
        <v>285</v>
      </c>
      <c r="J166" s="917">
        <v>0</v>
      </c>
      <c r="K166" s="917" t="s">
        <v>1038</v>
      </c>
      <c r="L166" s="917" t="s">
        <v>1038</v>
      </c>
      <c r="M166" s="917"/>
      <c r="N166" s="917" t="s">
        <v>1382</v>
      </c>
      <c r="O166" s="920"/>
      <c r="P166" s="917" t="s">
        <v>1013</v>
      </c>
      <c r="Q166" s="916" t="s">
        <v>997</v>
      </c>
      <c r="R166" s="916"/>
      <c r="S166" s="916" t="s">
        <v>286</v>
      </c>
      <c r="T166" s="916" t="s">
        <v>975</v>
      </c>
      <c r="U166" s="916"/>
      <c r="V166" s="916" t="s">
        <v>1092</v>
      </c>
      <c r="W166" s="916" t="s">
        <v>977</v>
      </c>
      <c r="X166" s="919">
        <v>34817</v>
      </c>
      <c r="Y166" s="919">
        <v>35183</v>
      </c>
      <c r="Z166" s="921">
        <f t="shared" ca="1" si="7"/>
        <v>6.25</v>
      </c>
    </row>
    <row r="167" spans="1:26" ht="15.5" x14ac:dyDescent="0.35">
      <c r="A167" s="916">
        <f>+SUBTOTAL(3,$C$5:C167)</f>
        <v>163</v>
      </c>
      <c r="B167" s="917" t="s">
        <v>1383</v>
      </c>
      <c r="C167" s="917" t="s">
        <v>660</v>
      </c>
      <c r="D167" s="917" t="s">
        <v>1376</v>
      </c>
      <c r="E167" s="916" t="s">
        <v>144</v>
      </c>
      <c r="F167" s="917">
        <f t="shared" si="5"/>
        <v>1977</v>
      </c>
      <c r="G167" s="919">
        <v>28436</v>
      </c>
      <c r="H167" s="916" t="s">
        <v>980</v>
      </c>
      <c r="I167" s="917" t="s">
        <v>284</v>
      </c>
      <c r="J167" s="917">
        <v>0</v>
      </c>
      <c r="K167" s="917" t="s">
        <v>1023</v>
      </c>
      <c r="L167" s="917" t="s">
        <v>1023</v>
      </c>
      <c r="M167" s="917"/>
      <c r="N167" s="917" t="s">
        <v>161</v>
      </c>
      <c r="O167" s="920"/>
      <c r="P167" s="917"/>
      <c r="Q167" s="919" t="s">
        <v>1019</v>
      </c>
      <c r="R167" s="916"/>
      <c r="S167" s="916" t="s">
        <v>286</v>
      </c>
      <c r="T167" s="916"/>
      <c r="U167" s="916"/>
      <c r="V167" s="921" t="s">
        <v>983</v>
      </c>
      <c r="W167" s="916"/>
      <c r="X167" s="919">
        <v>37760</v>
      </c>
      <c r="Y167" s="919">
        <v>38126</v>
      </c>
      <c r="Z167" s="921">
        <f t="shared" ca="1" si="7"/>
        <v>7.333333333333333</v>
      </c>
    </row>
    <row r="168" spans="1:26" ht="15.5" x14ac:dyDescent="0.35">
      <c r="A168" s="916">
        <f>+SUBTOTAL(3,$C$5:C168)</f>
        <v>164</v>
      </c>
      <c r="B168" s="917" t="s">
        <v>1384</v>
      </c>
      <c r="C168" s="917" t="s">
        <v>660</v>
      </c>
      <c r="D168" s="917" t="s">
        <v>1376</v>
      </c>
      <c r="E168" s="918" t="s">
        <v>144</v>
      </c>
      <c r="F168" s="917">
        <f t="shared" si="5"/>
        <v>1972</v>
      </c>
      <c r="G168" s="919">
        <v>26523</v>
      </c>
      <c r="H168" s="916" t="s">
        <v>980</v>
      </c>
      <c r="I168" s="917" t="s">
        <v>284</v>
      </c>
      <c r="J168" s="917">
        <v>0</v>
      </c>
      <c r="K168" s="917" t="s">
        <v>1003</v>
      </c>
      <c r="L168" s="917" t="s">
        <v>1034</v>
      </c>
      <c r="M168" s="917"/>
      <c r="N168" s="917" t="s">
        <v>161</v>
      </c>
      <c r="O168" s="920"/>
      <c r="P168" s="917"/>
      <c r="Q168" s="916" t="s">
        <v>995</v>
      </c>
      <c r="R168" s="916" t="s">
        <v>1004</v>
      </c>
      <c r="S168" s="916"/>
      <c r="T168" s="916"/>
      <c r="U168" s="916" t="s">
        <v>982</v>
      </c>
      <c r="V168" s="921" t="s">
        <v>983</v>
      </c>
      <c r="W168" s="916"/>
      <c r="X168" s="919">
        <v>38502</v>
      </c>
      <c r="Y168" s="919">
        <v>38867</v>
      </c>
      <c r="Z168" s="921">
        <f t="shared" ca="1" si="7"/>
        <v>2.0833333333333335</v>
      </c>
    </row>
    <row r="169" spans="1:26" ht="15.5" x14ac:dyDescent="0.35">
      <c r="A169" s="916">
        <f>+SUBTOTAL(3,$C$5:C169)</f>
        <v>165</v>
      </c>
      <c r="B169" s="917" t="s">
        <v>1385</v>
      </c>
      <c r="C169" s="917" t="s">
        <v>660</v>
      </c>
      <c r="D169" s="917" t="s">
        <v>1376</v>
      </c>
      <c r="E169" s="918" t="s">
        <v>144</v>
      </c>
      <c r="F169" s="917">
        <f t="shared" si="5"/>
        <v>1987</v>
      </c>
      <c r="G169" s="919">
        <v>31953</v>
      </c>
      <c r="H169" s="916" t="s">
        <v>1090</v>
      </c>
      <c r="I169" s="917" t="s">
        <v>178</v>
      </c>
      <c r="J169" s="917">
        <v>0</v>
      </c>
      <c r="K169" s="917" t="s">
        <v>1050</v>
      </c>
      <c r="L169" s="917">
        <v>0</v>
      </c>
      <c r="M169" s="917"/>
      <c r="N169" s="917" t="s">
        <v>161</v>
      </c>
      <c r="O169" s="920"/>
      <c r="P169" s="917"/>
      <c r="Q169" s="919" t="s">
        <v>995</v>
      </c>
      <c r="R169" s="916" t="s">
        <v>63</v>
      </c>
      <c r="S169" s="916"/>
      <c r="T169" s="916" t="s">
        <v>1091</v>
      </c>
      <c r="U169" s="916"/>
      <c r="V169" s="916">
        <v>0</v>
      </c>
      <c r="W169" s="916"/>
      <c r="X169" s="919">
        <v>37741</v>
      </c>
      <c r="Y169" s="919">
        <v>38107</v>
      </c>
      <c r="Z169" s="921">
        <f t="shared" ca="1" si="7"/>
        <v>16.916666666666668</v>
      </c>
    </row>
    <row r="170" spans="1:26" ht="15.5" x14ac:dyDescent="0.35">
      <c r="A170" s="924">
        <f>+SUBTOTAL(3,$C$5:C170)</f>
        <v>166</v>
      </c>
      <c r="B170" s="925" t="s">
        <v>1386</v>
      </c>
      <c r="C170" s="924" t="s">
        <v>660</v>
      </c>
      <c r="D170" s="925" t="s">
        <v>1087</v>
      </c>
      <c r="E170" s="926" t="s">
        <v>144</v>
      </c>
      <c r="F170" s="924">
        <f t="shared" si="5"/>
        <v>1970</v>
      </c>
      <c r="G170" s="927">
        <v>25594</v>
      </c>
      <c r="H170" s="924" t="s">
        <v>987</v>
      </c>
      <c r="I170" s="924" t="s">
        <v>178</v>
      </c>
      <c r="J170" s="924">
        <v>0</v>
      </c>
      <c r="K170" s="925" t="s">
        <v>1137</v>
      </c>
      <c r="L170" s="925">
        <v>0</v>
      </c>
      <c r="M170" s="925"/>
      <c r="N170" s="925" t="s">
        <v>161</v>
      </c>
      <c r="O170" s="929"/>
      <c r="P170" s="925"/>
      <c r="Q170" s="924" t="s">
        <v>1387</v>
      </c>
      <c r="R170" s="924"/>
      <c r="S170" s="924"/>
      <c r="T170" s="924"/>
      <c r="U170" s="924"/>
      <c r="V170" s="930" t="s">
        <v>981</v>
      </c>
      <c r="W170" s="924"/>
      <c r="X170" s="927"/>
      <c r="Y170" s="927"/>
      <c r="Z170" s="930">
        <f t="shared" ca="1" si="7"/>
        <v>-0.5</v>
      </c>
    </row>
    <row r="171" spans="1:26" ht="15.5" x14ac:dyDescent="0.35">
      <c r="A171" s="924">
        <f>+SUBTOTAL(3,$C$5:C171)</f>
        <v>167</v>
      </c>
      <c r="B171" s="925" t="s">
        <v>1388</v>
      </c>
      <c r="C171" s="924" t="s">
        <v>660</v>
      </c>
      <c r="D171" s="925" t="s">
        <v>1087</v>
      </c>
      <c r="E171" s="926" t="s">
        <v>144</v>
      </c>
      <c r="F171" s="924">
        <f t="shared" si="5"/>
        <v>1979</v>
      </c>
      <c r="G171" s="927">
        <v>29089</v>
      </c>
      <c r="H171" s="924" t="s">
        <v>980</v>
      </c>
      <c r="I171" s="924" t="s">
        <v>284</v>
      </c>
      <c r="J171" s="924">
        <v>0</v>
      </c>
      <c r="K171" s="925" t="s">
        <v>1003</v>
      </c>
      <c r="L171" s="925" t="s">
        <v>1034</v>
      </c>
      <c r="M171" s="934">
        <v>43707</v>
      </c>
      <c r="N171" s="925" t="s">
        <v>161</v>
      </c>
      <c r="O171" s="929"/>
      <c r="P171" s="925"/>
      <c r="Q171" s="924"/>
      <c r="R171" s="924"/>
      <c r="S171" s="924"/>
      <c r="T171" s="924"/>
      <c r="U171" s="924" t="s">
        <v>1037</v>
      </c>
      <c r="V171" s="930" t="s">
        <v>983</v>
      </c>
      <c r="W171" s="924"/>
      <c r="X171" s="927"/>
      <c r="Y171" s="927"/>
      <c r="Z171" s="930">
        <f t="shared" ca="1" si="7"/>
        <v>9.0833333333333339</v>
      </c>
    </row>
    <row r="172" spans="1:26" ht="15.5" x14ac:dyDescent="0.35">
      <c r="A172" s="924">
        <f>+SUBTOTAL(3,$C$5:C172)</f>
        <v>168</v>
      </c>
      <c r="B172" s="925" t="s">
        <v>1389</v>
      </c>
      <c r="C172" s="924" t="s">
        <v>660</v>
      </c>
      <c r="D172" s="925" t="s">
        <v>1087</v>
      </c>
      <c r="E172" s="926" t="s">
        <v>143</v>
      </c>
      <c r="F172" s="924">
        <f t="shared" si="5"/>
        <v>1973</v>
      </c>
      <c r="G172" s="927">
        <v>26932</v>
      </c>
      <c r="H172" s="924" t="s">
        <v>980</v>
      </c>
      <c r="I172" s="924" t="s">
        <v>284</v>
      </c>
      <c r="J172" s="924">
        <v>0</v>
      </c>
      <c r="K172" s="925" t="s">
        <v>1038</v>
      </c>
      <c r="L172" s="925" t="s">
        <v>1065</v>
      </c>
      <c r="M172" s="925"/>
      <c r="N172" s="925" t="s">
        <v>161</v>
      </c>
      <c r="O172" s="929"/>
      <c r="P172" s="925"/>
      <c r="Q172" s="924"/>
      <c r="R172" s="924"/>
      <c r="S172" s="924" t="s">
        <v>286</v>
      </c>
      <c r="T172" s="924"/>
      <c r="U172" s="924"/>
      <c r="V172" s="930" t="s">
        <v>983</v>
      </c>
      <c r="W172" s="924"/>
      <c r="X172" s="927">
        <v>37590</v>
      </c>
      <c r="Y172" s="927">
        <v>37955</v>
      </c>
      <c r="Z172" s="930">
        <f t="shared" ca="1" si="7"/>
        <v>8.1666666666666661</v>
      </c>
    </row>
    <row r="173" spans="1:26" ht="15.5" x14ac:dyDescent="0.35">
      <c r="A173" s="924">
        <f>+SUBTOTAL(3,$C$5:C173)</f>
        <v>169</v>
      </c>
      <c r="B173" s="925" t="s">
        <v>1390</v>
      </c>
      <c r="C173" s="924" t="s">
        <v>660</v>
      </c>
      <c r="D173" s="925" t="s">
        <v>1087</v>
      </c>
      <c r="E173" s="926" t="s">
        <v>144</v>
      </c>
      <c r="F173" s="924">
        <f t="shared" si="5"/>
        <v>1977</v>
      </c>
      <c r="G173" s="927">
        <v>28259</v>
      </c>
      <c r="H173" s="924" t="s">
        <v>980</v>
      </c>
      <c r="I173" s="924" t="s">
        <v>178</v>
      </c>
      <c r="J173" s="924">
        <v>0</v>
      </c>
      <c r="K173" s="925" t="s">
        <v>1054</v>
      </c>
      <c r="L173" s="925">
        <v>0</v>
      </c>
      <c r="M173" s="925"/>
      <c r="N173" s="925" t="s">
        <v>161</v>
      </c>
      <c r="O173" s="929"/>
      <c r="P173" s="925"/>
      <c r="Q173" s="924" t="s">
        <v>1020</v>
      </c>
      <c r="R173" s="924"/>
      <c r="S173" s="924" t="s">
        <v>286</v>
      </c>
      <c r="T173" s="924"/>
      <c r="U173" s="924"/>
      <c r="V173" s="930" t="s">
        <v>983</v>
      </c>
      <c r="W173" s="924"/>
      <c r="X173" s="927">
        <v>38233</v>
      </c>
      <c r="Y173" s="927">
        <v>38598</v>
      </c>
      <c r="Z173" s="930">
        <f t="shared" ca="1" si="7"/>
        <v>6.833333333333333</v>
      </c>
    </row>
    <row r="174" spans="1:26" ht="15.5" x14ac:dyDescent="0.35">
      <c r="A174" s="924">
        <f>+SUBTOTAL(3,$C$5:C174)</f>
        <v>170</v>
      </c>
      <c r="B174" s="935" t="s">
        <v>1391</v>
      </c>
      <c r="C174" s="936" t="s">
        <v>660</v>
      </c>
      <c r="D174" s="935" t="s">
        <v>1087</v>
      </c>
      <c r="E174" s="936" t="s">
        <v>143</v>
      </c>
      <c r="F174" s="936">
        <v>1974</v>
      </c>
      <c r="G174" s="937">
        <v>27238</v>
      </c>
      <c r="H174" s="938" t="s">
        <v>1012</v>
      </c>
      <c r="I174" s="936" t="s">
        <v>285</v>
      </c>
      <c r="J174" s="936" t="s">
        <v>290</v>
      </c>
      <c r="K174" s="925" t="s">
        <v>1033</v>
      </c>
      <c r="L174" s="925" t="s">
        <v>1033</v>
      </c>
      <c r="M174" s="925"/>
      <c r="N174" s="925" t="s">
        <v>1033</v>
      </c>
      <c r="O174" s="929"/>
      <c r="P174" s="925"/>
      <c r="Q174" s="935"/>
      <c r="R174" s="927" t="s">
        <v>1392</v>
      </c>
      <c r="S174" s="935" t="s">
        <v>286</v>
      </c>
      <c r="T174" s="935"/>
      <c r="U174" s="924" t="s">
        <v>1037</v>
      </c>
      <c r="V174" s="935"/>
      <c r="W174" s="924" t="s">
        <v>1006</v>
      </c>
      <c r="X174" s="925"/>
      <c r="Y174" s="927" t="s">
        <v>286</v>
      </c>
      <c r="Z174" s="935"/>
    </row>
    <row r="175" spans="1:26" ht="15.5" x14ac:dyDescent="0.35">
      <c r="A175" s="924">
        <f>+SUBTOTAL(3,$C$5:C175)</f>
        <v>171</v>
      </c>
      <c r="B175" s="925" t="s">
        <v>1393</v>
      </c>
      <c r="C175" s="924" t="s">
        <v>660</v>
      </c>
      <c r="D175" s="925" t="s">
        <v>1087</v>
      </c>
      <c r="E175" s="924" t="s">
        <v>144</v>
      </c>
      <c r="F175" s="924">
        <f t="shared" ref="F175:F178" si="8">YEAR(G175)</f>
        <v>1980</v>
      </c>
      <c r="G175" s="927">
        <v>29484</v>
      </c>
      <c r="H175" s="924" t="s">
        <v>980</v>
      </c>
      <c r="I175" s="924" t="s">
        <v>284</v>
      </c>
      <c r="J175" s="924">
        <v>0</v>
      </c>
      <c r="K175" s="925" t="s">
        <v>1029</v>
      </c>
      <c r="L175" s="925" t="s">
        <v>1141</v>
      </c>
      <c r="M175" s="925"/>
      <c r="N175" s="925" t="s">
        <v>161</v>
      </c>
      <c r="O175" s="929"/>
      <c r="P175" s="925"/>
      <c r="Q175" s="924"/>
      <c r="R175" s="924"/>
      <c r="S175" s="924"/>
      <c r="T175" s="924"/>
      <c r="U175" s="924" t="s">
        <v>982</v>
      </c>
      <c r="V175" s="930" t="s">
        <v>983</v>
      </c>
      <c r="W175" s="924"/>
      <c r="X175" s="927">
        <v>42049</v>
      </c>
      <c r="Y175" s="927">
        <v>42414</v>
      </c>
      <c r="Z175" s="930">
        <f t="shared" ref="Z175:Z178" ca="1" si="9">IF(E175="nữ",660-DATEDIF(G175,TODAY(),"m"),720-DATEDIF(G175,TODAY(),"m"))/12</f>
        <v>10.166666666666666</v>
      </c>
    </row>
    <row r="176" spans="1:26" ht="15.5" x14ac:dyDescent="0.35">
      <c r="A176" s="924">
        <f>+SUBTOTAL(3,$C$5:C176)</f>
        <v>172</v>
      </c>
      <c r="B176" s="925" t="s">
        <v>1394</v>
      </c>
      <c r="C176" s="924" t="s">
        <v>660</v>
      </c>
      <c r="D176" s="925" t="s">
        <v>1087</v>
      </c>
      <c r="E176" s="924" t="s">
        <v>144</v>
      </c>
      <c r="F176" s="924">
        <f t="shared" si="8"/>
        <v>1981</v>
      </c>
      <c r="G176" s="927">
        <v>29793</v>
      </c>
      <c r="H176" s="924" t="s">
        <v>980</v>
      </c>
      <c r="I176" s="924" t="s">
        <v>284</v>
      </c>
      <c r="J176" s="924"/>
      <c r="K176" s="931" t="s">
        <v>1077</v>
      </c>
      <c r="L176" s="925" t="s">
        <v>1077</v>
      </c>
      <c r="M176" s="925"/>
      <c r="N176" s="925">
        <v>0</v>
      </c>
      <c r="O176" s="929"/>
      <c r="P176" s="925"/>
      <c r="Q176" s="924"/>
      <c r="R176" s="924"/>
      <c r="S176" s="924"/>
      <c r="T176" s="924"/>
      <c r="U176" s="924" t="s">
        <v>985</v>
      </c>
      <c r="V176" s="924">
        <v>0</v>
      </c>
      <c r="W176" s="924"/>
      <c r="X176" s="927"/>
      <c r="Y176" s="927"/>
      <c r="Z176" s="930">
        <f t="shared" ca="1" si="9"/>
        <v>11</v>
      </c>
    </row>
    <row r="177" spans="1:26" ht="15.5" x14ac:dyDescent="0.35">
      <c r="A177" s="924">
        <f>+SUBTOTAL(3,$C$5:C177)</f>
        <v>173</v>
      </c>
      <c r="B177" s="925" t="s">
        <v>1395</v>
      </c>
      <c r="C177" s="924" t="s">
        <v>660</v>
      </c>
      <c r="D177" s="925" t="s">
        <v>1087</v>
      </c>
      <c r="E177" s="924" t="s">
        <v>144</v>
      </c>
      <c r="F177" s="924">
        <f t="shared" si="8"/>
        <v>1980</v>
      </c>
      <c r="G177" s="927">
        <v>29243</v>
      </c>
      <c r="H177" s="924" t="s">
        <v>980</v>
      </c>
      <c r="I177" s="924" t="s">
        <v>178</v>
      </c>
      <c r="J177" s="924">
        <v>0</v>
      </c>
      <c r="K177" s="925" t="s">
        <v>1003</v>
      </c>
      <c r="L177" s="925">
        <v>0</v>
      </c>
      <c r="M177" s="925"/>
      <c r="N177" s="925" t="s">
        <v>161</v>
      </c>
      <c r="O177" s="929"/>
      <c r="P177" s="925"/>
      <c r="Q177" s="927" t="s">
        <v>1387</v>
      </c>
      <c r="R177" s="924"/>
      <c r="S177" s="924" t="s">
        <v>286</v>
      </c>
      <c r="T177" s="924"/>
      <c r="U177" s="924"/>
      <c r="V177" s="930" t="s">
        <v>983</v>
      </c>
      <c r="W177" s="924"/>
      <c r="X177" s="927"/>
      <c r="Y177" s="927"/>
      <c r="Z177" s="930">
        <f t="shared" ca="1" si="9"/>
        <v>9.5</v>
      </c>
    </row>
    <row r="178" spans="1:26" ht="15.5" x14ac:dyDescent="0.35">
      <c r="A178" s="924">
        <f>+SUBTOTAL(3,$C$5:C178)</f>
        <v>174</v>
      </c>
      <c r="B178" s="925" t="s">
        <v>1396</v>
      </c>
      <c r="C178" s="924" t="s">
        <v>660</v>
      </c>
      <c r="D178" s="925" t="s">
        <v>1087</v>
      </c>
      <c r="E178" s="924" t="s">
        <v>144</v>
      </c>
      <c r="F178" s="924">
        <f t="shared" si="8"/>
        <v>1976</v>
      </c>
      <c r="G178" s="927">
        <v>28031</v>
      </c>
      <c r="H178" s="924" t="s">
        <v>980</v>
      </c>
      <c r="I178" s="924" t="s">
        <v>284</v>
      </c>
      <c r="J178" s="924">
        <v>0</v>
      </c>
      <c r="K178" s="925" t="s">
        <v>1044</v>
      </c>
      <c r="L178" s="925" t="s">
        <v>1397</v>
      </c>
      <c r="M178" s="925"/>
      <c r="N178" s="925" t="s">
        <v>161</v>
      </c>
      <c r="O178" s="929"/>
      <c r="P178" s="925"/>
      <c r="Q178" s="924"/>
      <c r="R178" s="924"/>
      <c r="S178" s="924" t="s">
        <v>286</v>
      </c>
      <c r="T178" s="924"/>
      <c r="U178" s="924" t="s">
        <v>1037</v>
      </c>
      <c r="V178" s="930" t="s">
        <v>983</v>
      </c>
      <c r="W178" s="924" t="s">
        <v>977</v>
      </c>
      <c r="X178" s="927">
        <v>38047</v>
      </c>
      <c r="Y178" s="927">
        <v>38047</v>
      </c>
      <c r="Z178" s="930">
        <f t="shared" ca="1" si="9"/>
        <v>6.166666666666667</v>
      </c>
    </row>
  </sheetData>
  <mergeCells count="4">
    <mergeCell ref="K4:O4"/>
    <mergeCell ref="X4:Y4"/>
    <mergeCell ref="A1:B1"/>
    <mergeCell ref="A2:B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pageSetUpPr fitToPage="1"/>
  </sheetPr>
  <dimension ref="A1:L103"/>
  <sheetViews>
    <sheetView topLeftCell="A65" zoomScale="115" zoomScaleNormal="115" workbookViewId="0">
      <selection activeCell="D30" sqref="D30"/>
    </sheetView>
  </sheetViews>
  <sheetFormatPr defaultColWidth="9" defaultRowHeight="14.5" x14ac:dyDescent="0.35"/>
  <cols>
    <col min="1" max="1" width="4.6328125" style="2" customWidth="1"/>
    <col min="2" max="2" width="62.453125" style="2" customWidth="1"/>
    <col min="3" max="3" width="11" style="2" customWidth="1"/>
    <col min="4" max="7" width="8.08984375" style="811" customWidth="1"/>
    <col min="8" max="8" width="16.453125" style="811" customWidth="1"/>
    <col min="9" max="9" width="8.08984375" style="811" customWidth="1"/>
    <col min="10" max="10" width="18.54296875" style="811" customWidth="1"/>
    <col min="11" max="11" width="10.54296875" style="811" customWidth="1"/>
    <col min="12" max="12" width="8.08984375" style="811" customWidth="1"/>
    <col min="13" max="13" width="41.54296875" style="2" customWidth="1"/>
    <col min="14" max="16384" width="9" style="2"/>
  </cols>
  <sheetData>
    <row r="1" spans="1:12" ht="15.5" x14ac:dyDescent="0.35">
      <c r="B1" s="194" t="s">
        <v>0</v>
      </c>
      <c r="C1" s="12"/>
      <c r="J1" s="1150" t="s">
        <v>438</v>
      </c>
      <c r="K1" s="1150"/>
      <c r="L1" s="1150"/>
    </row>
    <row r="2" spans="1:12" ht="15" x14ac:dyDescent="0.35">
      <c r="B2" s="87" t="s">
        <v>949</v>
      </c>
      <c r="C2" s="19"/>
    </row>
    <row r="3" spans="1:12" ht="15" x14ac:dyDescent="0.35">
      <c r="B3" s="19"/>
      <c r="C3" s="19"/>
    </row>
    <row r="4" spans="1:12" ht="15" x14ac:dyDescent="0.35">
      <c r="A4" s="80"/>
      <c r="B4" s="87" t="s">
        <v>951</v>
      </c>
      <c r="C4" s="19"/>
      <c r="D4" s="779"/>
      <c r="E4" s="779"/>
      <c r="F4" s="779"/>
      <c r="G4" s="779"/>
      <c r="H4" s="779"/>
      <c r="I4" s="779"/>
      <c r="J4" s="900"/>
      <c r="K4" s="900"/>
      <c r="L4" s="900"/>
    </row>
    <row r="5" spans="1:12" ht="15" x14ac:dyDescent="0.35">
      <c r="A5" s="1146" t="s">
        <v>412</v>
      </c>
      <c r="B5" s="1146"/>
      <c r="C5" s="1146"/>
      <c r="D5" s="1146"/>
      <c r="E5" s="1146"/>
      <c r="F5" s="1146"/>
      <c r="G5" s="1146"/>
      <c r="H5" s="1146"/>
      <c r="I5" s="1146"/>
      <c r="J5" s="1146"/>
      <c r="K5" s="1146"/>
      <c r="L5" s="1146"/>
    </row>
    <row r="6" spans="1:12" ht="15" x14ac:dyDescent="0.35">
      <c r="A6" s="1147" t="s">
        <v>437</v>
      </c>
      <c r="B6" s="1147"/>
      <c r="C6" s="1147"/>
      <c r="D6" s="1147"/>
      <c r="E6" s="1147"/>
      <c r="F6" s="1147"/>
      <c r="G6" s="1147"/>
      <c r="H6" s="1147"/>
      <c r="I6" s="1147"/>
      <c r="J6" s="1147"/>
      <c r="K6" s="1147"/>
      <c r="L6" s="1147"/>
    </row>
    <row r="7" spans="1:12" ht="15" thickBot="1" x14ac:dyDescent="0.4">
      <c r="A7" s="11"/>
      <c r="B7" s="11"/>
      <c r="C7" s="11"/>
      <c r="D7" s="780"/>
      <c r="E7" s="780"/>
      <c r="F7" s="780"/>
      <c r="G7" s="780"/>
      <c r="H7" s="780"/>
      <c r="I7" s="780"/>
      <c r="J7" s="1155" t="s">
        <v>439</v>
      </c>
      <c r="K7" s="1155"/>
      <c r="L7" s="1155"/>
    </row>
    <row r="8" spans="1:12" ht="38.4" customHeight="1" x14ac:dyDescent="0.35">
      <c r="A8" s="74" t="s">
        <v>1</v>
      </c>
      <c r="B8" s="75" t="s">
        <v>2</v>
      </c>
      <c r="C8" s="75" t="s">
        <v>3</v>
      </c>
      <c r="D8" s="781" t="s">
        <v>4</v>
      </c>
      <c r="E8" s="781" t="s">
        <v>5</v>
      </c>
      <c r="F8" s="781" t="s">
        <v>6</v>
      </c>
      <c r="G8" s="781" t="s">
        <v>7</v>
      </c>
      <c r="H8" s="781" t="s">
        <v>8</v>
      </c>
      <c r="I8" s="781" t="s">
        <v>9</v>
      </c>
      <c r="J8" s="781" t="s">
        <v>10</v>
      </c>
      <c r="K8" s="781" t="s">
        <v>11</v>
      </c>
      <c r="L8" s="782" t="s">
        <v>12</v>
      </c>
    </row>
    <row r="9" spans="1:12" ht="101" customHeight="1" thickBot="1" x14ac:dyDescent="0.4">
      <c r="A9" s="642"/>
      <c r="B9" s="643" t="s">
        <v>413</v>
      </c>
      <c r="C9" s="643"/>
      <c r="D9" s="783" t="s">
        <v>414</v>
      </c>
      <c r="E9" s="783" t="s">
        <v>419</v>
      </c>
      <c r="F9" s="783" t="s">
        <v>415</v>
      </c>
      <c r="G9" s="783" t="s">
        <v>416</v>
      </c>
      <c r="H9" s="783" t="s">
        <v>417</v>
      </c>
      <c r="I9" s="783" t="s">
        <v>420</v>
      </c>
      <c r="J9" s="783" t="s">
        <v>418</v>
      </c>
      <c r="K9" s="784"/>
      <c r="L9" s="785"/>
    </row>
    <row r="10" spans="1:12" x14ac:dyDescent="0.35">
      <c r="A10" s="644" t="s">
        <v>13</v>
      </c>
      <c r="B10" s="645" t="s">
        <v>14</v>
      </c>
      <c r="C10" s="646" t="s">
        <v>18</v>
      </c>
      <c r="D10" s="786"/>
      <c r="E10" s="786"/>
      <c r="F10" s="786"/>
      <c r="G10" s="786"/>
      <c r="H10" s="786"/>
      <c r="I10" s="786"/>
      <c r="J10" s="786"/>
      <c r="K10" s="786"/>
      <c r="L10" s="787"/>
    </row>
    <row r="11" spans="1:12" x14ac:dyDescent="0.35">
      <c r="A11" s="76"/>
      <c r="B11" s="196" t="s">
        <v>769</v>
      </c>
      <c r="C11" s="54" t="s">
        <v>18</v>
      </c>
      <c r="D11" s="788">
        <f t="shared" ref="D11:K11" si="0">D16+D40+D52+D64+D80</f>
        <v>1852</v>
      </c>
      <c r="E11" s="788">
        <f t="shared" si="0"/>
        <v>0</v>
      </c>
      <c r="F11" s="788">
        <f t="shared" si="0"/>
        <v>0</v>
      </c>
      <c r="G11" s="788">
        <f t="shared" si="0"/>
        <v>0</v>
      </c>
      <c r="H11" s="788">
        <f t="shared" si="0"/>
        <v>0</v>
      </c>
      <c r="I11" s="788">
        <f t="shared" si="0"/>
        <v>0</v>
      </c>
      <c r="J11" s="788">
        <f t="shared" si="0"/>
        <v>0</v>
      </c>
      <c r="K11" s="788">
        <f t="shared" si="0"/>
        <v>1852</v>
      </c>
      <c r="L11" s="789"/>
    </row>
    <row r="12" spans="1:12" x14ac:dyDescent="0.35">
      <c r="A12" s="76"/>
      <c r="B12" s="196" t="s">
        <v>770</v>
      </c>
      <c r="C12" s="54" t="s">
        <v>18</v>
      </c>
      <c r="D12" s="788">
        <f t="shared" ref="D12:K12" si="1">D29+D44+D56+D70+D86</f>
        <v>0</v>
      </c>
      <c r="E12" s="788">
        <f t="shared" si="1"/>
        <v>0</v>
      </c>
      <c r="F12" s="788">
        <f t="shared" si="1"/>
        <v>0</v>
      </c>
      <c r="G12" s="788">
        <f t="shared" si="1"/>
        <v>0</v>
      </c>
      <c r="H12" s="788">
        <f t="shared" si="1"/>
        <v>0</v>
      </c>
      <c r="I12" s="788">
        <f t="shared" si="1"/>
        <v>0</v>
      </c>
      <c r="J12" s="788">
        <f t="shared" si="1"/>
        <v>0</v>
      </c>
      <c r="K12" s="788">
        <f t="shared" si="1"/>
        <v>0</v>
      </c>
      <c r="L12" s="789"/>
    </row>
    <row r="13" spans="1:12" x14ac:dyDescent="0.35">
      <c r="A13" s="76"/>
      <c r="B13" s="196" t="s">
        <v>771</v>
      </c>
      <c r="C13" s="54" t="s">
        <v>18</v>
      </c>
      <c r="D13" s="788">
        <f t="shared" ref="D13:K13" si="2">D36+D48+D60+D76+D92</f>
        <v>0</v>
      </c>
      <c r="E13" s="788">
        <f t="shared" si="2"/>
        <v>0</v>
      </c>
      <c r="F13" s="788">
        <f t="shared" si="2"/>
        <v>0</v>
      </c>
      <c r="G13" s="788">
        <f t="shared" si="2"/>
        <v>0</v>
      </c>
      <c r="H13" s="788">
        <f t="shared" si="2"/>
        <v>0</v>
      </c>
      <c r="I13" s="788">
        <f t="shared" si="2"/>
        <v>0</v>
      </c>
      <c r="J13" s="788">
        <f t="shared" si="2"/>
        <v>0</v>
      </c>
      <c r="K13" s="788">
        <f t="shared" si="2"/>
        <v>0</v>
      </c>
      <c r="L13" s="789"/>
    </row>
    <row r="14" spans="1:12" ht="15" thickBot="1" x14ac:dyDescent="0.4">
      <c r="A14" s="78"/>
      <c r="B14" s="647" t="s">
        <v>772</v>
      </c>
      <c r="C14" s="648" t="s">
        <v>18</v>
      </c>
      <c r="D14" s="790">
        <f t="shared" ref="D14:K14" si="3">D38+D50+D62+D78+D94</f>
        <v>1852</v>
      </c>
      <c r="E14" s="790">
        <f t="shared" si="3"/>
        <v>0</v>
      </c>
      <c r="F14" s="790">
        <f t="shared" si="3"/>
        <v>0</v>
      </c>
      <c r="G14" s="790">
        <f t="shared" si="3"/>
        <v>0</v>
      </c>
      <c r="H14" s="790">
        <f t="shared" si="3"/>
        <v>0</v>
      </c>
      <c r="I14" s="790">
        <f t="shared" si="3"/>
        <v>0</v>
      </c>
      <c r="J14" s="790">
        <f t="shared" si="3"/>
        <v>0</v>
      </c>
      <c r="K14" s="790">
        <f t="shared" si="3"/>
        <v>1852</v>
      </c>
      <c r="L14" s="791"/>
    </row>
    <row r="15" spans="1:12" x14ac:dyDescent="0.35">
      <c r="A15" s="644" t="s">
        <v>15</v>
      </c>
      <c r="B15" s="645" t="s">
        <v>124</v>
      </c>
      <c r="C15" s="646" t="s">
        <v>18</v>
      </c>
      <c r="D15" s="786"/>
      <c r="E15" s="786"/>
      <c r="F15" s="786"/>
      <c r="G15" s="786"/>
      <c r="H15" s="786"/>
      <c r="I15" s="786"/>
      <c r="J15" s="786"/>
      <c r="K15" s="786"/>
      <c r="L15" s="787"/>
    </row>
    <row r="16" spans="1:12" ht="27" x14ac:dyDescent="0.35">
      <c r="A16" s="649" t="s">
        <v>17</v>
      </c>
      <c r="B16" s="650" t="s">
        <v>773</v>
      </c>
      <c r="C16" s="651" t="s">
        <v>18</v>
      </c>
      <c r="D16" s="792">
        <f>D17+D18+D19+D20+D21+D22+D28</f>
        <v>1852</v>
      </c>
      <c r="E16" s="792">
        <f t="shared" ref="E16:J16" si="4">E17+E18+E19+E20+E21+E22+E28</f>
        <v>0</v>
      </c>
      <c r="F16" s="792">
        <f t="shared" si="4"/>
        <v>0</v>
      </c>
      <c r="G16" s="792">
        <f t="shared" si="4"/>
        <v>0</v>
      </c>
      <c r="H16" s="792">
        <f t="shared" si="4"/>
        <v>0</v>
      </c>
      <c r="I16" s="792">
        <f t="shared" si="4"/>
        <v>0</v>
      </c>
      <c r="J16" s="792">
        <f t="shared" si="4"/>
        <v>0</v>
      </c>
      <c r="K16" s="792">
        <f>K17+K18+K19+K20+K21+K22+K28</f>
        <v>1852</v>
      </c>
      <c r="L16" s="793"/>
    </row>
    <row r="17" spans="1:12" x14ac:dyDescent="0.35">
      <c r="A17" s="76" t="s">
        <v>52</v>
      </c>
      <c r="B17" s="196" t="s">
        <v>774</v>
      </c>
      <c r="C17" s="49" t="s">
        <v>18</v>
      </c>
      <c r="D17" s="788">
        <v>378</v>
      </c>
      <c r="E17" s="788"/>
      <c r="F17" s="788"/>
      <c r="G17" s="788"/>
      <c r="H17" s="788"/>
      <c r="I17" s="788"/>
      <c r="J17" s="788"/>
      <c r="K17" s="788">
        <f>SUM(D17:J17)</f>
        <v>378</v>
      </c>
      <c r="L17" s="789"/>
    </row>
    <row r="18" spans="1:12" x14ac:dyDescent="0.35">
      <c r="A18" s="76" t="s">
        <v>59</v>
      </c>
      <c r="B18" s="196" t="s">
        <v>775</v>
      </c>
      <c r="C18" s="49" t="s">
        <v>18</v>
      </c>
      <c r="D18" s="788">
        <v>437</v>
      </c>
      <c r="E18" s="788"/>
      <c r="F18" s="788"/>
      <c r="G18" s="788"/>
      <c r="H18" s="788"/>
      <c r="I18" s="788"/>
      <c r="J18" s="788"/>
      <c r="K18" s="788">
        <f t="shared" ref="K18:K37" si="5">SUM(D18:J18)</f>
        <v>437</v>
      </c>
      <c r="L18" s="789"/>
    </row>
    <row r="19" spans="1:12" x14ac:dyDescent="0.35">
      <c r="A19" s="76" t="s">
        <v>253</v>
      </c>
      <c r="B19" s="196" t="s">
        <v>776</v>
      </c>
      <c r="C19" s="49" t="s">
        <v>18</v>
      </c>
      <c r="D19" s="788">
        <v>577</v>
      </c>
      <c r="E19" s="788"/>
      <c r="F19" s="788"/>
      <c r="G19" s="788"/>
      <c r="H19" s="788"/>
      <c r="I19" s="788"/>
      <c r="J19" s="788"/>
      <c r="K19" s="788">
        <f t="shared" si="5"/>
        <v>577</v>
      </c>
      <c r="L19" s="789"/>
    </row>
    <row r="20" spans="1:12" x14ac:dyDescent="0.35">
      <c r="A20" s="76" t="s">
        <v>777</v>
      </c>
      <c r="B20" s="196" t="s">
        <v>778</v>
      </c>
      <c r="C20" s="49" t="s">
        <v>18</v>
      </c>
      <c r="D20" s="788">
        <v>460</v>
      </c>
      <c r="E20" s="788"/>
      <c r="F20" s="788"/>
      <c r="G20" s="788"/>
      <c r="H20" s="788"/>
      <c r="I20" s="788"/>
      <c r="J20" s="788"/>
      <c r="K20" s="788">
        <f t="shared" si="5"/>
        <v>460</v>
      </c>
      <c r="L20" s="789"/>
    </row>
    <row r="21" spans="1:12" x14ac:dyDescent="0.35">
      <c r="A21" s="76" t="s">
        <v>779</v>
      </c>
      <c r="B21" s="196" t="s">
        <v>780</v>
      </c>
      <c r="C21" s="49" t="s">
        <v>18</v>
      </c>
      <c r="D21" s="788"/>
      <c r="E21" s="788"/>
      <c r="F21" s="788"/>
      <c r="G21" s="788"/>
      <c r="H21" s="788"/>
      <c r="I21" s="788"/>
      <c r="J21" s="788"/>
      <c r="K21" s="788">
        <f t="shared" si="5"/>
        <v>0</v>
      </c>
      <c r="L21" s="789"/>
    </row>
    <row r="22" spans="1:12" s="192" customFormat="1" ht="73.25" customHeight="1" x14ac:dyDescent="0.35">
      <c r="A22" s="76" t="s">
        <v>781</v>
      </c>
      <c r="B22" s="196" t="s">
        <v>927</v>
      </c>
      <c r="C22" s="49" t="s">
        <v>18</v>
      </c>
      <c r="D22" s="794">
        <f>SUM(D23:D27)</f>
        <v>0</v>
      </c>
      <c r="E22" s="794">
        <f t="shared" ref="E22:K22" si="6">SUM(E23:E27)</f>
        <v>0</v>
      </c>
      <c r="F22" s="794">
        <f t="shared" si="6"/>
        <v>0</v>
      </c>
      <c r="G22" s="794">
        <f t="shared" si="6"/>
        <v>0</v>
      </c>
      <c r="H22" s="794">
        <f t="shared" si="6"/>
        <v>0</v>
      </c>
      <c r="I22" s="794">
        <f t="shared" si="6"/>
        <v>0</v>
      </c>
      <c r="J22" s="794">
        <f t="shared" si="6"/>
        <v>0</v>
      </c>
      <c r="K22" s="794">
        <f t="shared" si="6"/>
        <v>0</v>
      </c>
      <c r="L22" s="795"/>
    </row>
    <row r="23" spans="1:12" s="192" customFormat="1" ht="23" x14ac:dyDescent="0.35">
      <c r="A23" s="652" t="s">
        <v>783</v>
      </c>
      <c r="B23" s="796" t="s">
        <v>928</v>
      </c>
      <c r="C23" s="54" t="s">
        <v>18</v>
      </c>
      <c r="D23" s="797"/>
      <c r="E23" s="797"/>
      <c r="F23" s="797"/>
      <c r="G23" s="797"/>
      <c r="H23" s="797"/>
      <c r="I23" s="797"/>
      <c r="J23" s="797"/>
      <c r="K23" s="788">
        <f t="shared" ref="K23:K28" si="7">SUM(D23:J23)</f>
        <v>0</v>
      </c>
      <c r="L23" s="798"/>
    </row>
    <row r="24" spans="1:12" s="192" customFormat="1" x14ac:dyDescent="0.35">
      <c r="A24" s="652" t="s">
        <v>783</v>
      </c>
      <c r="B24" s="796" t="s">
        <v>929</v>
      </c>
      <c r="C24" s="54" t="s">
        <v>18</v>
      </c>
      <c r="D24" s="797"/>
      <c r="E24" s="797"/>
      <c r="F24" s="797"/>
      <c r="G24" s="797"/>
      <c r="H24" s="797"/>
      <c r="I24" s="797"/>
      <c r="J24" s="797"/>
      <c r="K24" s="788">
        <f t="shared" si="7"/>
        <v>0</v>
      </c>
      <c r="L24" s="798"/>
    </row>
    <row r="25" spans="1:12" s="192" customFormat="1" ht="29.4" customHeight="1" x14ac:dyDescent="0.35">
      <c r="A25" s="652" t="s">
        <v>783</v>
      </c>
      <c r="B25" s="796" t="s">
        <v>930</v>
      </c>
      <c r="C25" s="54" t="s">
        <v>18</v>
      </c>
      <c r="D25" s="794"/>
      <c r="E25" s="794"/>
      <c r="F25" s="794"/>
      <c r="G25" s="794"/>
      <c r="H25" s="794"/>
      <c r="I25" s="794"/>
      <c r="J25" s="794"/>
      <c r="K25" s="788">
        <f t="shared" si="7"/>
        <v>0</v>
      </c>
      <c r="L25" s="799"/>
    </row>
    <row r="26" spans="1:12" s="192" customFormat="1" ht="27" customHeight="1" x14ac:dyDescent="0.35">
      <c r="A26" s="652" t="s">
        <v>783</v>
      </c>
      <c r="B26" s="796" t="s">
        <v>931</v>
      </c>
      <c r="C26" s="54" t="s">
        <v>18</v>
      </c>
      <c r="D26" s="794"/>
      <c r="E26" s="794"/>
      <c r="F26" s="794"/>
      <c r="G26" s="794"/>
      <c r="H26" s="794"/>
      <c r="I26" s="794"/>
      <c r="J26" s="794"/>
      <c r="K26" s="788">
        <f t="shared" si="7"/>
        <v>0</v>
      </c>
      <c r="L26" s="799"/>
    </row>
    <row r="27" spans="1:12" s="192" customFormat="1" x14ac:dyDescent="0.35">
      <c r="A27" s="652" t="s">
        <v>783</v>
      </c>
      <c r="B27" s="796" t="s">
        <v>932</v>
      </c>
      <c r="C27" s="54" t="s">
        <v>18</v>
      </c>
      <c r="D27" s="794"/>
      <c r="E27" s="794"/>
      <c r="F27" s="794"/>
      <c r="G27" s="794"/>
      <c r="H27" s="794"/>
      <c r="I27" s="794"/>
      <c r="J27" s="794"/>
      <c r="K27" s="788">
        <f t="shared" si="7"/>
        <v>0</v>
      </c>
      <c r="L27" s="799"/>
    </row>
    <row r="28" spans="1:12" s="197" customFormat="1" ht="39" x14ac:dyDescent="0.35">
      <c r="A28" s="76" t="s">
        <v>782</v>
      </c>
      <c r="B28" s="196" t="s">
        <v>933</v>
      </c>
      <c r="C28" s="54" t="s">
        <v>18</v>
      </c>
      <c r="D28" s="797"/>
      <c r="E28" s="797"/>
      <c r="F28" s="797"/>
      <c r="G28" s="797"/>
      <c r="H28" s="797"/>
      <c r="I28" s="797"/>
      <c r="J28" s="797"/>
      <c r="K28" s="788">
        <f t="shared" si="7"/>
        <v>0</v>
      </c>
      <c r="L28" s="800"/>
    </row>
    <row r="29" spans="1:12" ht="27" x14ac:dyDescent="0.35">
      <c r="A29" s="649" t="s">
        <v>19</v>
      </c>
      <c r="B29" s="650" t="s">
        <v>784</v>
      </c>
      <c r="C29" s="651" t="s">
        <v>18</v>
      </c>
      <c r="D29" s="792">
        <f>SUM(D30:D35)</f>
        <v>0</v>
      </c>
      <c r="E29" s="792">
        <f t="shared" ref="E29:K29" si="8">SUM(E30:E35)</f>
        <v>0</v>
      </c>
      <c r="F29" s="792">
        <f t="shared" si="8"/>
        <v>0</v>
      </c>
      <c r="G29" s="792">
        <f t="shared" si="8"/>
        <v>0</v>
      </c>
      <c r="H29" s="792">
        <f t="shared" si="8"/>
        <v>0</v>
      </c>
      <c r="I29" s="792">
        <f t="shared" si="8"/>
        <v>0</v>
      </c>
      <c r="J29" s="792">
        <f t="shared" si="8"/>
        <v>0</v>
      </c>
      <c r="K29" s="792">
        <f t="shared" si="8"/>
        <v>0</v>
      </c>
      <c r="L29" s="793"/>
    </row>
    <row r="30" spans="1:12" x14ac:dyDescent="0.35">
      <c r="A30" s="76" t="s">
        <v>52</v>
      </c>
      <c r="B30" s="196" t="s">
        <v>774</v>
      </c>
      <c r="C30" s="49" t="s">
        <v>18</v>
      </c>
      <c r="D30" s="788"/>
      <c r="E30" s="788"/>
      <c r="F30" s="788"/>
      <c r="G30" s="788"/>
      <c r="H30" s="788"/>
      <c r="I30" s="788"/>
      <c r="J30" s="788"/>
      <c r="K30" s="788">
        <f t="shared" si="5"/>
        <v>0</v>
      </c>
      <c r="L30" s="789"/>
    </row>
    <row r="31" spans="1:12" x14ac:dyDescent="0.35">
      <c r="A31" s="76" t="s">
        <v>59</v>
      </c>
      <c r="B31" s="196" t="s">
        <v>775</v>
      </c>
      <c r="C31" s="49" t="s">
        <v>18</v>
      </c>
      <c r="D31" s="788"/>
      <c r="E31" s="788"/>
      <c r="F31" s="788"/>
      <c r="G31" s="788"/>
      <c r="H31" s="788"/>
      <c r="I31" s="788"/>
      <c r="J31" s="788"/>
      <c r="K31" s="788">
        <f t="shared" si="5"/>
        <v>0</v>
      </c>
      <c r="L31" s="789"/>
    </row>
    <row r="32" spans="1:12" x14ac:dyDescent="0.35">
      <c r="A32" s="76" t="s">
        <v>253</v>
      </c>
      <c r="B32" s="196" t="s">
        <v>776</v>
      </c>
      <c r="C32" s="49" t="s">
        <v>18</v>
      </c>
      <c r="D32" s="788"/>
      <c r="E32" s="788"/>
      <c r="F32" s="788"/>
      <c r="G32" s="788"/>
      <c r="H32" s="788"/>
      <c r="I32" s="788"/>
      <c r="J32" s="788"/>
      <c r="K32" s="788">
        <f t="shared" si="5"/>
        <v>0</v>
      </c>
      <c r="L32" s="789"/>
    </row>
    <row r="33" spans="1:12" x14ac:dyDescent="0.35">
      <c r="A33" s="76" t="s">
        <v>777</v>
      </c>
      <c r="B33" s="196" t="s">
        <v>778</v>
      </c>
      <c r="C33" s="49" t="s">
        <v>18</v>
      </c>
      <c r="D33" s="788"/>
      <c r="E33" s="788"/>
      <c r="F33" s="788"/>
      <c r="G33" s="788"/>
      <c r="H33" s="788"/>
      <c r="I33" s="788"/>
      <c r="J33" s="788"/>
      <c r="K33" s="788">
        <f t="shared" si="5"/>
        <v>0</v>
      </c>
      <c r="L33" s="789"/>
    </row>
    <row r="34" spans="1:12" x14ac:dyDescent="0.35">
      <c r="A34" s="76" t="s">
        <v>779</v>
      </c>
      <c r="B34" s="196" t="s">
        <v>780</v>
      </c>
      <c r="C34" s="49" t="s">
        <v>18</v>
      </c>
      <c r="D34" s="788"/>
      <c r="E34" s="788"/>
      <c r="F34" s="788"/>
      <c r="G34" s="788"/>
      <c r="H34" s="788"/>
      <c r="I34" s="788"/>
      <c r="J34" s="788"/>
      <c r="K34" s="788">
        <f t="shared" si="5"/>
        <v>0</v>
      </c>
      <c r="L34" s="789"/>
    </row>
    <row r="35" spans="1:12" ht="39" x14ac:dyDescent="0.35">
      <c r="A35" s="76" t="s">
        <v>781</v>
      </c>
      <c r="B35" s="196" t="s">
        <v>785</v>
      </c>
      <c r="C35" s="49" t="s">
        <v>18</v>
      </c>
      <c r="D35" s="788"/>
      <c r="E35" s="788"/>
      <c r="F35" s="788"/>
      <c r="G35" s="788"/>
      <c r="H35" s="788"/>
      <c r="I35" s="788"/>
      <c r="J35" s="788"/>
      <c r="K35" s="788">
        <f t="shared" si="5"/>
        <v>0</v>
      </c>
      <c r="L35" s="789"/>
    </row>
    <row r="36" spans="1:12" ht="27" x14ac:dyDescent="0.35">
      <c r="A36" s="649" t="s">
        <v>20</v>
      </c>
      <c r="B36" s="653" t="s">
        <v>786</v>
      </c>
      <c r="C36" s="651" t="s">
        <v>18</v>
      </c>
      <c r="D36" s="801">
        <f>D37</f>
        <v>0</v>
      </c>
      <c r="E36" s="801">
        <f t="shared" ref="E36:K36" si="9">E37</f>
        <v>0</v>
      </c>
      <c r="F36" s="801">
        <f t="shared" si="9"/>
        <v>0</v>
      </c>
      <c r="G36" s="801">
        <f t="shared" si="9"/>
        <v>0</v>
      </c>
      <c r="H36" s="801">
        <f t="shared" si="9"/>
        <v>0</v>
      </c>
      <c r="I36" s="801">
        <f t="shared" si="9"/>
        <v>0</v>
      </c>
      <c r="J36" s="801">
        <f t="shared" si="9"/>
        <v>0</v>
      </c>
      <c r="K36" s="801">
        <f t="shared" si="9"/>
        <v>0</v>
      </c>
      <c r="L36" s="802"/>
    </row>
    <row r="37" spans="1:12" x14ac:dyDescent="0.35">
      <c r="A37" s="77"/>
      <c r="B37" s="51" t="s">
        <v>787</v>
      </c>
      <c r="C37" s="49" t="s">
        <v>18</v>
      </c>
      <c r="D37" s="788"/>
      <c r="E37" s="788"/>
      <c r="F37" s="788"/>
      <c r="G37" s="788"/>
      <c r="H37" s="788"/>
      <c r="I37" s="788"/>
      <c r="J37" s="788"/>
      <c r="K37" s="788">
        <f t="shared" si="5"/>
        <v>0</v>
      </c>
      <c r="L37" s="789"/>
    </row>
    <row r="38" spans="1:12" ht="27.5" thickBot="1" x14ac:dyDescent="0.4">
      <c r="A38" s="654" t="s">
        <v>21</v>
      </c>
      <c r="B38" s="655" t="s">
        <v>788</v>
      </c>
      <c r="C38" s="656" t="s">
        <v>18</v>
      </c>
      <c r="D38" s="803">
        <f t="shared" ref="D38:K38" si="10">+D16-D29+D36</f>
        <v>1852</v>
      </c>
      <c r="E38" s="803">
        <f t="shared" si="10"/>
        <v>0</v>
      </c>
      <c r="F38" s="803">
        <f t="shared" si="10"/>
        <v>0</v>
      </c>
      <c r="G38" s="803">
        <f t="shared" si="10"/>
        <v>0</v>
      </c>
      <c r="H38" s="803">
        <f t="shared" si="10"/>
        <v>0</v>
      </c>
      <c r="I38" s="803">
        <f t="shared" si="10"/>
        <v>0</v>
      </c>
      <c r="J38" s="803">
        <f t="shared" si="10"/>
        <v>0</v>
      </c>
      <c r="K38" s="803">
        <f t="shared" si="10"/>
        <v>1852</v>
      </c>
      <c r="L38" s="804"/>
    </row>
    <row r="39" spans="1:12" x14ac:dyDescent="0.35">
      <c r="A39" s="657" t="s">
        <v>22</v>
      </c>
      <c r="B39" s="658" t="s">
        <v>125</v>
      </c>
      <c r="C39" s="659"/>
      <c r="D39" s="805"/>
      <c r="E39" s="805"/>
      <c r="F39" s="805"/>
      <c r="G39" s="805"/>
      <c r="H39" s="805"/>
      <c r="I39" s="805"/>
      <c r="J39" s="805"/>
      <c r="K39" s="805"/>
      <c r="L39" s="806"/>
    </row>
    <row r="40" spans="1:12" ht="27" x14ac:dyDescent="0.35">
      <c r="A40" s="660" t="s">
        <v>17</v>
      </c>
      <c r="B40" s="650" t="s">
        <v>789</v>
      </c>
      <c r="C40" s="651" t="s">
        <v>18</v>
      </c>
      <c r="D40" s="792">
        <f t="shared" ref="D40:K40" si="11">SUM(D41:D43)</f>
        <v>0</v>
      </c>
      <c r="E40" s="792">
        <f t="shared" si="11"/>
        <v>0</v>
      </c>
      <c r="F40" s="792">
        <f t="shared" si="11"/>
        <v>0</v>
      </c>
      <c r="G40" s="792">
        <f t="shared" si="11"/>
        <v>0</v>
      </c>
      <c r="H40" s="792">
        <f t="shared" si="11"/>
        <v>0</v>
      </c>
      <c r="I40" s="792">
        <f t="shared" si="11"/>
        <v>0</v>
      </c>
      <c r="J40" s="792">
        <f t="shared" si="11"/>
        <v>0</v>
      </c>
      <c r="K40" s="792">
        <f t="shared" si="11"/>
        <v>0</v>
      </c>
      <c r="L40" s="793"/>
    </row>
    <row r="41" spans="1:12" ht="18" customHeight="1" x14ac:dyDescent="0.35">
      <c r="A41" s="76" t="s">
        <v>52</v>
      </c>
      <c r="B41" s="196" t="s">
        <v>790</v>
      </c>
      <c r="C41" s="49" t="s">
        <v>18</v>
      </c>
      <c r="D41" s="788"/>
      <c r="E41" s="788"/>
      <c r="F41" s="788"/>
      <c r="G41" s="788"/>
      <c r="H41" s="788"/>
      <c r="I41" s="788"/>
      <c r="J41" s="788"/>
      <c r="K41" s="788">
        <f t="shared" ref="K41:K49" si="12">SUM(D41:J41)</f>
        <v>0</v>
      </c>
      <c r="L41" s="789"/>
    </row>
    <row r="42" spans="1:12" ht="18" customHeight="1" x14ac:dyDescent="0.35">
      <c r="A42" s="76" t="s">
        <v>59</v>
      </c>
      <c r="B42" s="196" t="s">
        <v>791</v>
      </c>
      <c r="C42" s="49" t="s">
        <v>18</v>
      </c>
      <c r="D42" s="788"/>
      <c r="E42" s="788"/>
      <c r="F42" s="788"/>
      <c r="G42" s="788"/>
      <c r="H42" s="788"/>
      <c r="I42" s="788"/>
      <c r="J42" s="788"/>
      <c r="K42" s="788">
        <f t="shared" si="12"/>
        <v>0</v>
      </c>
      <c r="L42" s="789"/>
    </row>
    <row r="43" spans="1:12" ht="39" x14ac:dyDescent="0.35">
      <c r="A43" s="76" t="s">
        <v>253</v>
      </c>
      <c r="B43" s="196" t="s">
        <v>792</v>
      </c>
      <c r="C43" s="49" t="s">
        <v>18</v>
      </c>
      <c r="D43" s="788"/>
      <c r="E43" s="788"/>
      <c r="F43" s="788"/>
      <c r="G43" s="788"/>
      <c r="H43" s="788"/>
      <c r="I43" s="788"/>
      <c r="J43" s="788"/>
      <c r="K43" s="788">
        <f t="shared" si="12"/>
        <v>0</v>
      </c>
      <c r="L43" s="789"/>
    </row>
    <row r="44" spans="1:12" ht="27" x14ac:dyDescent="0.35">
      <c r="A44" s="649" t="s">
        <v>19</v>
      </c>
      <c r="B44" s="650" t="s">
        <v>784</v>
      </c>
      <c r="C44" s="651" t="s">
        <v>18</v>
      </c>
      <c r="D44" s="801">
        <f>SUM(D45:D47)</f>
        <v>0</v>
      </c>
      <c r="E44" s="801">
        <f t="shared" ref="E44:K44" si="13">SUM(E45:E47)</f>
        <v>0</v>
      </c>
      <c r="F44" s="801">
        <f t="shared" si="13"/>
        <v>0</v>
      </c>
      <c r="G44" s="801">
        <f t="shared" si="13"/>
        <v>0</v>
      </c>
      <c r="H44" s="801">
        <f t="shared" si="13"/>
        <v>0</v>
      </c>
      <c r="I44" s="801">
        <f t="shared" si="13"/>
        <v>0</v>
      </c>
      <c r="J44" s="801">
        <f t="shared" si="13"/>
        <v>0</v>
      </c>
      <c r="K44" s="801">
        <f t="shared" si="13"/>
        <v>0</v>
      </c>
      <c r="L44" s="802"/>
    </row>
    <row r="45" spans="1:12" x14ac:dyDescent="0.35">
      <c r="A45" s="76" t="s">
        <v>52</v>
      </c>
      <c r="B45" s="196" t="s">
        <v>790</v>
      </c>
      <c r="C45" s="49" t="s">
        <v>18</v>
      </c>
      <c r="D45" s="788"/>
      <c r="E45" s="788"/>
      <c r="F45" s="788"/>
      <c r="G45" s="788"/>
      <c r="H45" s="788"/>
      <c r="I45" s="788"/>
      <c r="J45" s="788"/>
      <c r="K45" s="788">
        <f t="shared" si="12"/>
        <v>0</v>
      </c>
      <c r="L45" s="789"/>
    </row>
    <row r="46" spans="1:12" x14ac:dyDescent="0.35">
      <c r="A46" s="76" t="s">
        <v>59</v>
      </c>
      <c r="B46" s="196" t="s">
        <v>791</v>
      </c>
      <c r="C46" s="49" t="s">
        <v>18</v>
      </c>
      <c r="D46" s="788"/>
      <c r="E46" s="788"/>
      <c r="F46" s="788"/>
      <c r="G46" s="788"/>
      <c r="H46" s="788"/>
      <c r="I46" s="788"/>
      <c r="J46" s="788"/>
      <c r="K46" s="788">
        <f t="shared" si="12"/>
        <v>0</v>
      </c>
      <c r="L46" s="789"/>
    </row>
    <row r="47" spans="1:12" ht="39" x14ac:dyDescent="0.35">
      <c r="A47" s="76" t="s">
        <v>253</v>
      </c>
      <c r="B47" s="196" t="s">
        <v>792</v>
      </c>
      <c r="C47" s="49" t="s">
        <v>18</v>
      </c>
      <c r="D47" s="788"/>
      <c r="E47" s="788"/>
      <c r="F47" s="788"/>
      <c r="G47" s="788"/>
      <c r="H47" s="788"/>
      <c r="I47" s="788"/>
      <c r="J47" s="788"/>
      <c r="K47" s="788">
        <f t="shared" si="12"/>
        <v>0</v>
      </c>
      <c r="L47" s="789"/>
    </row>
    <row r="48" spans="1:12" ht="27" x14ac:dyDescent="0.35">
      <c r="A48" s="649" t="s">
        <v>20</v>
      </c>
      <c r="B48" s="653" t="s">
        <v>793</v>
      </c>
      <c r="C48" s="651" t="s">
        <v>18</v>
      </c>
      <c r="D48" s="801">
        <f>D49</f>
        <v>0</v>
      </c>
      <c r="E48" s="801">
        <f t="shared" ref="E48:K48" si="14">E49</f>
        <v>0</v>
      </c>
      <c r="F48" s="801">
        <f t="shared" si="14"/>
        <v>0</v>
      </c>
      <c r="G48" s="801">
        <f t="shared" si="14"/>
        <v>0</v>
      </c>
      <c r="H48" s="801">
        <f t="shared" si="14"/>
        <v>0</v>
      </c>
      <c r="I48" s="801">
        <f t="shared" si="14"/>
        <v>0</v>
      </c>
      <c r="J48" s="801">
        <f t="shared" si="14"/>
        <v>0</v>
      </c>
      <c r="K48" s="801">
        <f t="shared" si="14"/>
        <v>0</v>
      </c>
      <c r="L48" s="807"/>
    </row>
    <row r="49" spans="1:12" x14ac:dyDescent="0.35">
      <c r="A49" s="77"/>
      <c r="B49" s="51" t="s">
        <v>794</v>
      </c>
      <c r="C49" s="49"/>
      <c r="D49" s="788"/>
      <c r="E49" s="788"/>
      <c r="F49" s="788"/>
      <c r="G49" s="788"/>
      <c r="H49" s="788"/>
      <c r="I49" s="788"/>
      <c r="J49" s="788"/>
      <c r="K49" s="788">
        <f t="shared" si="12"/>
        <v>0</v>
      </c>
      <c r="L49" s="789"/>
    </row>
    <row r="50" spans="1:12" ht="27.5" thickBot="1" x14ac:dyDescent="0.4">
      <c r="A50" s="654" t="s">
        <v>21</v>
      </c>
      <c r="B50" s="655" t="s">
        <v>795</v>
      </c>
      <c r="C50" s="656" t="s">
        <v>18</v>
      </c>
      <c r="D50" s="803">
        <f t="shared" ref="D50:K50" si="15">+D40-D44+D48</f>
        <v>0</v>
      </c>
      <c r="E50" s="803">
        <f t="shared" si="15"/>
        <v>0</v>
      </c>
      <c r="F50" s="803">
        <f t="shared" si="15"/>
        <v>0</v>
      </c>
      <c r="G50" s="803">
        <f t="shared" si="15"/>
        <v>0</v>
      </c>
      <c r="H50" s="803">
        <f t="shared" si="15"/>
        <v>0</v>
      </c>
      <c r="I50" s="803">
        <f t="shared" si="15"/>
        <v>0</v>
      </c>
      <c r="J50" s="803">
        <f t="shared" si="15"/>
        <v>0</v>
      </c>
      <c r="K50" s="803">
        <f t="shared" si="15"/>
        <v>0</v>
      </c>
      <c r="L50" s="808"/>
    </row>
    <row r="51" spans="1:12" x14ac:dyDescent="0.35">
      <c r="A51" s="657" t="s">
        <v>29</v>
      </c>
      <c r="B51" s="658" t="s">
        <v>126</v>
      </c>
      <c r="C51" s="659"/>
      <c r="D51" s="805"/>
      <c r="E51" s="805"/>
      <c r="F51" s="805"/>
      <c r="G51" s="805"/>
      <c r="H51" s="805"/>
      <c r="I51" s="805"/>
      <c r="J51" s="805"/>
      <c r="K51" s="805"/>
      <c r="L51" s="806"/>
    </row>
    <row r="52" spans="1:12" ht="27" x14ac:dyDescent="0.35">
      <c r="A52" s="649" t="s">
        <v>17</v>
      </c>
      <c r="B52" s="650" t="s">
        <v>796</v>
      </c>
      <c r="C52" s="651" t="s">
        <v>18</v>
      </c>
      <c r="D52" s="801">
        <f>SUM(D53:D55)</f>
        <v>0</v>
      </c>
      <c r="E52" s="801">
        <f t="shared" ref="E52:K52" si="16">SUM(E53:E55)</f>
        <v>0</v>
      </c>
      <c r="F52" s="801">
        <f t="shared" si="16"/>
        <v>0</v>
      </c>
      <c r="G52" s="801">
        <f t="shared" si="16"/>
        <v>0</v>
      </c>
      <c r="H52" s="801">
        <f t="shared" si="16"/>
        <v>0</v>
      </c>
      <c r="I52" s="801">
        <f t="shared" si="16"/>
        <v>0</v>
      </c>
      <c r="J52" s="801">
        <f t="shared" si="16"/>
        <v>0</v>
      </c>
      <c r="K52" s="801">
        <f t="shared" si="16"/>
        <v>0</v>
      </c>
      <c r="L52" s="807"/>
    </row>
    <row r="53" spans="1:12" x14ac:dyDescent="0.35">
      <c r="A53" s="76" t="s">
        <v>52</v>
      </c>
      <c r="B53" s="196" t="s">
        <v>797</v>
      </c>
      <c r="C53" s="49" t="s">
        <v>18</v>
      </c>
      <c r="D53" s="788"/>
      <c r="E53" s="788"/>
      <c r="F53" s="788"/>
      <c r="G53" s="788"/>
      <c r="H53" s="788"/>
      <c r="I53" s="788"/>
      <c r="J53" s="788"/>
      <c r="K53" s="788">
        <f t="shared" ref="K53:K55" si="17">SUM(D53:J53)</f>
        <v>0</v>
      </c>
      <c r="L53" s="789"/>
    </row>
    <row r="54" spans="1:12" x14ac:dyDescent="0.35">
      <c r="A54" s="76" t="s">
        <v>59</v>
      </c>
      <c r="B54" s="196" t="s">
        <v>798</v>
      </c>
      <c r="C54" s="49" t="s">
        <v>18</v>
      </c>
      <c r="D54" s="788"/>
      <c r="E54" s="788"/>
      <c r="F54" s="788"/>
      <c r="G54" s="788"/>
      <c r="H54" s="788"/>
      <c r="I54" s="788"/>
      <c r="J54" s="788"/>
      <c r="K54" s="788">
        <f t="shared" si="17"/>
        <v>0</v>
      </c>
      <c r="L54" s="789"/>
    </row>
    <row r="55" spans="1:12" ht="26" x14ac:dyDescent="0.35">
      <c r="A55" s="76" t="s">
        <v>253</v>
      </c>
      <c r="B55" s="196" t="s">
        <v>799</v>
      </c>
      <c r="C55" s="49" t="s">
        <v>18</v>
      </c>
      <c r="D55" s="788"/>
      <c r="E55" s="788"/>
      <c r="F55" s="788"/>
      <c r="G55" s="788"/>
      <c r="H55" s="788"/>
      <c r="I55" s="788"/>
      <c r="J55" s="788"/>
      <c r="K55" s="788">
        <f t="shared" si="17"/>
        <v>0</v>
      </c>
      <c r="L55" s="789"/>
    </row>
    <row r="56" spans="1:12" ht="27" x14ac:dyDescent="0.35">
      <c r="A56" s="649" t="s">
        <v>19</v>
      </c>
      <c r="B56" s="650" t="s">
        <v>800</v>
      </c>
      <c r="C56" s="651" t="s">
        <v>18</v>
      </c>
      <c r="D56" s="801">
        <f>SUM(D57:D59)</f>
        <v>0</v>
      </c>
      <c r="E56" s="801">
        <f t="shared" ref="E56:K56" si="18">SUM(E57:E59)</f>
        <v>0</v>
      </c>
      <c r="F56" s="801">
        <f t="shared" si="18"/>
        <v>0</v>
      </c>
      <c r="G56" s="801">
        <f t="shared" si="18"/>
        <v>0</v>
      </c>
      <c r="H56" s="801">
        <f t="shared" si="18"/>
        <v>0</v>
      </c>
      <c r="I56" s="801">
        <f t="shared" si="18"/>
        <v>0</v>
      </c>
      <c r="J56" s="801">
        <f t="shared" si="18"/>
        <v>0</v>
      </c>
      <c r="K56" s="801">
        <f t="shared" si="18"/>
        <v>0</v>
      </c>
      <c r="L56" s="807"/>
    </row>
    <row r="57" spans="1:12" x14ac:dyDescent="0.35">
      <c r="A57" s="76" t="s">
        <v>52</v>
      </c>
      <c r="B57" s="196" t="s">
        <v>797</v>
      </c>
      <c r="C57" s="49" t="s">
        <v>18</v>
      </c>
      <c r="D57" s="788"/>
      <c r="E57" s="788"/>
      <c r="F57" s="788"/>
      <c r="G57" s="788"/>
      <c r="H57" s="788"/>
      <c r="I57" s="788"/>
      <c r="J57" s="788"/>
      <c r="K57" s="788">
        <f t="shared" ref="K57:K61" si="19">SUM(D57:J57)</f>
        <v>0</v>
      </c>
      <c r="L57" s="789"/>
    </row>
    <row r="58" spans="1:12" x14ac:dyDescent="0.35">
      <c r="A58" s="76" t="s">
        <v>59</v>
      </c>
      <c r="B58" s="196" t="s">
        <v>798</v>
      </c>
      <c r="C58" s="49" t="s">
        <v>18</v>
      </c>
      <c r="D58" s="788"/>
      <c r="E58" s="788"/>
      <c r="F58" s="788"/>
      <c r="G58" s="788"/>
      <c r="H58" s="788"/>
      <c r="I58" s="788"/>
      <c r="J58" s="788"/>
      <c r="K58" s="788">
        <f t="shared" si="19"/>
        <v>0</v>
      </c>
      <c r="L58" s="789"/>
    </row>
    <row r="59" spans="1:12" ht="26" x14ac:dyDescent="0.35">
      <c r="A59" s="76" t="s">
        <v>253</v>
      </c>
      <c r="B59" s="196" t="s">
        <v>799</v>
      </c>
      <c r="C59" s="49" t="s">
        <v>18</v>
      </c>
      <c r="D59" s="788"/>
      <c r="E59" s="788"/>
      <c r="F59" s="788"/>
      <c r="G59" s="788"/>
      <c r="H59" s="788"/>
      <c r="I59" s="788"/>
      <c r="J59" s="788"/>
      <c r="K59" s="788">
        <f t="shared" si="19"/>
        <v>0</v>
      </c>
      <c r="L59" s="789"/>
    </row>
    <row r="60" spans="1:12" ht="27" x14ac:dyDescent="0.35">
      <c r="A60" s="649" t="s">
        <v>20</v>
      </c>
      <c r="B60" s="653" t="s">
        <v>801</v>
      </c>
      <c r="C60" s="651" t="s">
        <v>18</v>
      </c>
      <c r="D60" s="801">
        <f>D61</f>
        <v>0</v>
      </c>
      <c r="E60" s="801">
        <f t="shared" ref="E60:K60" si="20">E61</f>
        <v>0</v>
      </c>
      <c r="F60" s="801">
        <f t="shared" si="20"/>
        <v>0</v>
      </c>
      <c r="G60" s="801">
        <f t="shared" si="20"/>
        <v>0</v>
      </c>
      <c r="H60" s="801">
        <f t="shared" si="20"/>
        <v>0</v>
      </c>
      <c r="I60" s="801">
        <f t="shared" si="20"/>
        <v>0</v>
      </c>
      <c r="J60" s="801">
        <f t="shared" si="20"/>
        <v>0</v>
      </c>
      <c r="K60" s="801">
        <f t="shared" si="20"/>
        <v>0</v>
      </c>
      <c r="L60" s="807"/>
    </row>
    <row r="61" spans="1:12" ht="26" x14ac:dyDescent="0.35">
      <c r="A61" s="77"/>
      <c r="B61" s="51" t="s">
        <v>802</v>
      </c>
      <c r="C61" s="49" t="s">
        <v>18</v>
      </c>
      <c r="D61" s="788"/>
      <c r="E61" s="788"/>
      <c r="F61" s="788"/>
      <c r="G61" s="788"/>
      <c r="H61" s="788"/>
      <c r="I61" s="788"/>
      <c r="J61" s="788"/>
      <c r="K61" s="788">
        <f t="shared" si="19"/>
        <v>0</v>
      </c>
      <c r="L61" s="789"/>
    </row>
    <row r="62" spans="1:12" ht="27.5" thickBot="1" x14ac:dyDescent="0.4">
      <c r="A62" s="654" t="s">
        <v>21</v>
      </c>
      <c r="B62" s="655" t="s">
        <v>803</v>
      </c>
      <c r="C62" s="656" t="s">
        <v>18</v>
      </c>
      <c r="D62" s="803">
        <f>+D52-D56+D60</f>
        <v>0</v>
      </c>
      <c r="E62" s="803">
        <f t="shared" ref="E62:K62" si="21">+E52-E56+E60</f>
        <v>0</v>
      </c>
      <c r="F62" s="803">
        <f t="shared" si="21"/>
        <v>0</v>
      </c>
      <c r="G62" s="803">
        <f t="shared" si="21"/>
        <v>0</v>
      </c>
      <c r="H62" s="803">
        <f t="shared" si="21"/>
        <v>0</v>
      </c>
      <c r="I62" s="803">
        <f t="shared" si="21"/>
        <v>0</v>
      </c>
      <c r="J62" s="803">
        <f t="shared" si="21"/>
        <v>0</v>
      </c>
      <c r="K62" s="803">
        <f t="shared" si="21"/>
        <v>0</v>
      </c>
      <c r="L62" s="808"/>
    </row>
    <row r="63" spans="1:12" ht="24.65" customHeight="1" x14ac:dyDescent="0.35">
      <c r="A63" s="657" t="s">
        <v>100</v>
      </c>
      <c r="B63" s="658" t="s">
        <v>127</v>
      </c>
      <c r="C63" s="659"/>
      <c r="D63" s="805"/>
      <c r="E63" s="805"/>
      <c r="F63" s="805"/>
      <c r="G63" s="805"/>
      <c r="H63" s="805"/>
      <c r="I63" s="805"/>
      <c r="J63" s="805"/>
      <c r="K63" s="805"/>
      <c r="L63" s="806"/>
    </row>
    <row r="64" spans="1:12" ht="27" x14ac:dyDescent="0.35">
      <c r="A64" s="649" t="s">
        <v>17</v>
      </c>
      <c r="B64" s="650" t="s">
        <v>804</v>
      </c>
      <c r="C64" s="651" t="s">
        <v>18</v>
      </c>
      <c r="D64" s="801">
        <f>SUM(D65:D69)</f>
        <v>0</v>
      </c>
      <c r="E64" s="801">
        <f t="shared" ref="E64:K64" si="22">SUM(E65:E69)</f>
        <v>0</v>
      </c>
      <c r="F64" s="801">
        <f t="shared" si="22"/>
        <v>0</v>
      </c>
      <c r="G64" s="801">
        <f t="shared" si="22"/>
        <v>0</v>
      </c>
      <c r="H64" s="801">
        <f t="shared" si="22"/>
        <v>0</v>
      </c>
      <c r="I64" s="801">
        <f t="shared" si="22"/>
        <v>0</v>
      </c>
      <c r="J64" s="801">
        <f t="shared" si="22"/>
        <v>0</v>
      </c>
      <c r="K64" s="801">
        <f t="shared" si="22"/>
        <v>0</v>
      </c>
      <c r="L64" s="807"/>
    </row>
    <row r="65" spans="1:12" x14ac:dyDescent="0.35">
      <c r="A65" s="76" t="s">
        <v>52</v>
      </c>
      <c r="B65" s="51" t="s">
        <v>422</v>
      </c>
      <c r="C65" s="49" t="s">
        <v>18</v>
      </c>
      <c r="D65" s="788"/>
      <c r="E65" s="788"/>
      <c r="F65" s="788"/>
      <c r="G65" s="788"/>
      <c r="H65" s="788"/>
      <c r="I65" s="788"/>
      <c r="J65" s="788"/>
      <c r="K65" s="788">
        <f t="shared" ref="K65:K77" si="23">SUM(D65:J65)</f>
        <v>0</v>
      </c>
      <c r="L65" s="789"/>
    </row>
    <row r="66" spans="1:12" x14ac:dyDescent="0.35">
      <c r="A66" s="76" t="s">
        <v>59</v>
      </c>
      <c r="B66" s="51" t="s">
        <v>423</v>
      </c>
      <c r="C66" s="49" t="s">
        <v>18</v>
      </c>
      <c r="D66" s="788"/>
      <c r="E66" s="788"/>
      <c r="F66" s="788"/>
      <c r="G66" s="788"/>
      <c r="H66" s="788"/>
      <c r="I66" s="788"/>
      <c r="J66" s="788"/>
      <c r="K66" s="788">
        <f t="shared" si="23"/>
        <v>0</v>
      </c>
      <c r="L66" s="789"/>
    </row>
    <row r="67" spans="1:12" x14ac:dyDescent="0.35">
      <c r="A67" s="76" t="s">
        <v>253</v>
      </c>
      <c r="B67" s="51" t="s">
        <v>424</v>
      </c>
      <c r="C67" s="49" t="s">
        <v>18</v>
      </c>
      <c r="D67" s="788"/>
      <c r="E67" s="788"/>
      <c r="F67" s="788"/>
      <c r="G67" s="788"/>
      <c r="H67" s="788"/>
      <c r="I67" s="788"/>
      <c r="J67" s="788"/>
      <c r="K67" s="788">
        <f t="shared" si="23"/>
        <v>0</v>
      </c>
      <c r="L67" s="789"/>
    </row>
    <row r="68" spans="1:12" x14ac:dyDescent="0.35">
      <c r="A68" s="76" t="s">
        <v>777</v>
      </c>
      <c r="B68" s="51" t="s">
        <v>425</v>
      </c>
      <c r="C68" s="49" t="s">
        <v>18</v>
      </c>
      <c r="D68" s="788"/>
      <c r="E68" s="788"/>
      <c r="F68" s="788"/>
      <c r="G68" s="788"/>
      <c r="H68" s="788"/>
      <c r="I68" s="788"/>
      <c r="J68" s="788"/>
      <c r="K68" s="788">
        <f t="shared" si="23"/>
        <v>0</v>
      </c>
      <c r="L68" s="789"/>
    </row>
    <row r="69" spans="1:12" x14ac:dyDescent="0.35">
      <c r="A69" s="76" t="s">
        <v>779</v>
      </c>
      <c r="B69" s="51" t="s">
        <v>421</v>
      </c>
      <c r="C69" s="49" t="s">
        <v>18</v>
      </c>
      <c r="D69" s="788"/>
      <c r="E69" s="788"/>
      <c r="F69" s="788"/>
      <c r="G69" s="788"/>
      <c r="H69" s="788"/>
      <c r="I69" s="788"/>
      <c r="J69" s="788"/>
      <c r="K69" s="788">
        <f t="shared" si="23"/>
        <v>0</v>
      </c>
      <c r="L69" s="789"/>
    </row>
    <row r="70" spans="1:12" ht="27" x14ac:dyDescent="0.35">
      <c r="A70" s="649" t="s">
        <v>19</v>
      </c>
      <c r="B70" s="650" t="s">
        <v>805</v>
      </c>
      <c r="C70" s="651" t="s">
        <v>18</v>
      </c>
      <c r="D70" s="801">
        <f>SUM(D71:D75)</f>
        <v>0</v>
      </c>
      <c r="E70" s="801">
        <f t="shared" ref="E70:K70" si="24">SUM(E71:E75)</f>
        <v>0</v>
      </c>
      <c r="F70" s="801">
        <f t="shared" si="24"/>
        <v>0</v>
      </c>
      <c r="G70" s="801">
        <f t="shared" si="24"/>
        <v>0</v>
      </c>
      <c r="H70" s="801">
        <f t="shared" si="24"/>
        <v>0</v>
      </c>
      <c r="I70" s="801">
        <f t="shared" si="24"/>
        <v>0</v>
      </c>
      <c r="J70" s="801">
        <f t="shared" si="24"/>
        <v>0</v>
      </c>
      <c r="K70" s="801">
        <f t="shared" si="24"/>
        <v>0</v>
      </c>
      <c r="L70" s="807"/>
    </row>
    <row r="71" spans="1:12" x14ac:dyDescent="0.35">
      <c r="A71" s="76" t="s">
        <v>52</v>
      </c>
      <c r="B71" s="51" t="s">
        <v>422</v>
      </c>
      <c r="C71" s="49" t="s">
        <v>18</v>
      </c>
      <c r="D71" s="788"/>
      <c r="E71" s="788"/>
      <c r="F71" s="788"/>
      <c r="G71" s="788"/>
      <c r="H71" s="788"/>
      <c r="I71" s="788"/>
      <c r="J71" s="788"/>
      <c r="K71" s="788">
        <f t="shared" si="23"/>
        <v>0</v>
      </c>
      <c r="L71" s="789"/>
    </row>
    <row r="72" spans="1:12" x14ac:dyDescent="0.35">
      <c r="A72" s="76" t="s">
        <v>59</v>
      </c>
      <c r="B72" s="51" t="s">
        <v>423</v>
      </c>
      <c r="C72" s="49" t="s">
        <v>18</v>
      </c>
      <c r="D72" s="788"/>
      <c r="E72" s="788"/>
      <c r="F72" s="788"/>
      <c r="G72" s="788"/>
      <c r="H72" s="788"/>
      <c r="I72" s="788"/>
      <c r="J72" s="788"/>
      <c r="K72" s="788">
        <f t="shared" si="23"/>
        <v>0</v>
      </c>
      <c r="L72" s="789"/>
    </row>
    <row r="73" spans="1:12" x14ac:dyDescent="0.35">
      <c r="A73" s="76" t="s">
        <v>253</v>
      </c>
      <c r="B73" s="51" t="s">
        <v>424</v>
      </c>
      <c r="C73" s="49" t="s">
        <v>18</v>
      </c>
      <c r="D73" s="788"/>
      <c r="E73" s="788"/>
      <c r="F73" s="788"/>
      <c r="G73" s="788"/>
      <c r="H73" s="788"/>
      <c r="I73" s="788"/>
      <c r="J73" s="788"/>
      <c r="K73" s="788">
        <f t="shared" si="23"/>
        <v>0</v>
      </c>
      <c r="L73" s="789"/>
    </row>
    <row r="74" spans="1:12" x14ac:dyDescent="0.35">
      <c r="A74" s="76" t="s">
        <v>777</v>
      </c>
      <c r="B74" s="51" t="s">
        <v>425</v>
      </c>
      <c r="C74" s="49"/>
      <c r="D74" s="788"/>
      <c r="E74" s="788"/>
      <c r="F74" s="788"/>
      <c r="G74" s="788"/>
      <c r="H74" s="788"/>
      <c r="I74" s="788"/>
      <c r="J74" s="788"/>
      <c r="K74" s="788">
        <f t="shared" si="23"/>
        <v>0</v>
      </c>
      <c r="L74" s="789"/>
    </row>
    <row r="75" spans="1:12" x14ac:dyDescent="0.35">
      <c r="A75" s="76" t="s">
        <v>779</v>
      </c>
      <c r="B75" s="51" t="s">
        <v>421</v>
      </c>
      <c r="C75" s="49" t="s">
        <v>18</v>
      </c>
      <c r="D75" s="788"/>
      <c r="E75" s="788"/>
      <c r="F75" s="788"/>
      <c r="G75" s="788"/>
      <c r="H75" s="788"/>
      <c r="I75" s="788"/>
      <c r="J75" s="788"/>
      <c r="K75" s="788">
        <f t="shared" si="23"/>
        <v>0</v>
      </c>
      <c r="L75" s="789"/>
    </row>
    <row r="76" spans="1:12" ht="27" x14ac:dyDescent="0.35">
      <c r="A76" s="649" t="s">
        <v>20</v>
      </c>
      <c r="B76" s="653" t="s">
        <v>806</v>
      </c>
      <c r="C76" s="651" t="s">
        <v>18</v>
      </c>
      <c r="D76" s="801">
        <f>D77</f>
        <v>0</v>
      </c>
      <c r="E76" s="801">
        <f t="shared" ref="E76:K76" si="25">E77</f>
        <v>0</v>
      </c>
      <c r="F76" s="801">
        <f t="shared" si="25"/>
        <v>0</v>
      </c>
      <c r="G76" s="801">
        <f t="shared" si="25"/>
        <v>0</v>
      </c>
      <c r="H76" s="801">
        <f t="shared" si="25"/>
        <v>0</v>
      </c>
      <c r="I76" s="801">
        <f t="shared" si="25"/>
        <v>0</v>
      </c>
      <c r="J76" s="801">
        <f t="shared" si="25"/>
        <v>0</v>
      </c>
      <c r="K76" s="801">
        <f t="shared" si="25"/>
        <v>0</v>
      </c>
      <c r="L76" s="807"/>
    </row>
    <row r="77" spans="1:12" x14ac:dyDescent="0.35">
      <c r="A77" s="77"/>
      <c r="B77" s="51" t="s">
        <v>807</v>
      </c>
      <c r="C77" s="49" t="s">
        <v>18</v>
      </c>
      <c r="D77" s="788"/>
      <c r="E77" s="788"/>
      <c r="F77" s="788"/>
      <c r="G77" s="788"/>
      <c r="H77" s="788"/>
      <c r="I77" s="788"/>
      <c r="J77" s="788"/>
      <c r="K77" s="788">
        <f t="shared" si="23"/>
        <v>0</v>
      </c>
      <c r="L77" s="789"/>
    </row>
    <row r="78" spans="1:12" ht="27.5" thickBot="1" x14ac:dyDescent="0.4">
      <c r="A78" s="654" t="s">
        <v>21</v>
      </c>
      <c r="B78" s="655" t="s">
        <v>808</v>
      </c>
      <c r="C78" s="656" t="s">
        <v>18</v>
      </c>
      <c r="D78" s="803">
        <f>+D64-D70+D76</f>
        <v>0</v>
      </c>
      <c r="E78" s="803">
        <f t="shared" ref="E78:K78" si="26">+E64-E70+E76</f>
        <v>0</v>
      </c>
      <c r="F78" s="803">
        <f t="shared" si="26"/>
        <v>0</v>
      </c>
      <c r="G78" s="803">
        <f t="shared" si="26"/>
        <v>0</v>
      </c>
      <c r="H78" s="803">
        <f t="shared" si="26"/>
        <v>0</v>
      </c>
      <c r="I78" s="803">
        <f t="shared" si="26"/>
        <v>0</v>
      </c>
      <c r="J78" s="803">
        <f t="shared" si="26"/>
        <v>0</v>
      </c>
      <c r="K78" s="803">
        <f t="shared" si="26"/>
        <v>0</v>
      </c>
      <c r="L78" s="808"/>
    </row>
    <row r="79" spans="1:12" x14ac:dyDescent="0.35">
      <c r="A79" s="657" t="s">
        <v>100</v>
      </c>
      <c r="B79" s="658" t="s">
        <v>128</v>
      </c>
      <c r="C79" s="659"/>
      <c r="D79" s="805"/>
      <c r="E79" s="805"/>
      <c r="F79" s="805"/>
      <c r="G79" s="805"/>
      <c r="H79" s="805"/>
      <c r="I79" s="805"/>
      <c r="J79" s="805"/>
      <c r="K79" s="805"/>
      <c r="L79" s="806"/>
    </row>
    <row r="80" spans="1:12" ht="27" x14ac:dyDescent="0.35">
      <c r="A80" s="649" t="s">
        <v>17</v>
      </c>
      <c r="B80" s="650" t="s">
        <v>809</v>
      </c>
      <c r="C80" s="651" t="s">
        <v>426</v>
      </c>
      <c r="D80" s="801">
        <f>SUM(D81:D85)</f>
        <v>0</v>
      </c>
      <c r="E80" s="801">
        <f t="shared" ref="E80:K80" si="27">SUM(E81:E85)</f>
        <v>0</v>
      </c>
      <c r="F80" s="801">
        <f t="shared" si="27"/>
        <v>0</v>
      </c>
      <c r="G80" s="801">
        <f t="shared" si="27"/>
        <v>0</v>
      </c>
      <c r="H80" s="801">
        <f t="shared" si="27"/>
        <v>0</v>
      </c>
      <c r="I80" s="801">
        <f t="shared" si="27"/>
        <v>0</v>
      </c>
      <c r="J80" s="801">
        <f t="shared" si="27"/>
        <v>0</v>
      </c>
      <c r="K80" s="801">
        <f t="shared" si="27"/>
        <v>0</v>
      </c>
      <c r="L80" s="807"/>
    </row>
    <row r="81" spans="1:12" x14ac:dyDescent="0.35">
      <c r="A81" s="76" t="s">
        <v>52</v>
      </c>
      <c r="B81" s="51" t="s">
        <v>810</v>
      </c>
      <c r="C81" s="49" t="s">
        <v>426</v>
      </c>
      <c r="D81" s="788"/>
      <c r="E81" s="788"/>
      <c r="F81" s="788"/>
      <c r="G81" s="788"/>
      <c r="H81" s="788"/>
      <c r="I81" s="788"/>
      <c r="J81" s="788"/>
      <c r="K81" s="788">
        <f t="shared" ref="K81:K93" si="28">SUM(D81:J81)</f>
        <v>0</v>
      </c>
      <c r="L81" s="789"/>
    </row>
    <row r="82" spans="1:12" x14ac:dyDescent="0.35">
      <c r="A82" s="76" t="s">
        <v>59</v>
      </c>
      <c r="B82" s="51" t="s">
        <v>811</v>
      </c>
      <c r="C82" s="49" t="s">
        <v>426</v>
      </c>
      <c r="D82" s="788"/>
      <c r="E82" s="788"/>
      <c r="F82" s="788"/>
      <c r="G82" s="788"/>
      <c r="H82" s="788"/>
      <c r="I82" s="788"/>
      <c r="J82" s="788"/>
      <c r="K82" s="788">
        <f t="shared" si="28"/>
        <v>0</v>
      </c>
      <c r="L82" s="789"/>
    </row>
    <row r="83" spans="1:12" x14ac:dyDescent="0.35">
      <c r="A83" s="76" t="s">
        <v>253</v>
      </c>
      <c r="B83" s="51" t="s">
        <v>812</v>
      </c>
      <c r="C83" s="49" t="s">
        <v>426</v>
      </c>
      <c r="D83" s="788"/>
      <c r="E83" s="788"/>
      <c r="F83" s="788"/>
      <c r="G83" s="788"/>
      <c r="H83" s="788"/>
      <c r="I83" s="788"/>
      <c r="J83" s="788"/>
      <c r="K83" s="788">
        <f t="shared" si="28"/>
        <v>0</v>
      </c>
      <c r="L83" s="789"/>
    </row>
    <row r="84" spans="1:12" x14ac:dyDescent="0.35">
      <c r="A84" s="76" t="s">
        <v>777</v>
      </c>
      <c r="B84" s="51" t="s">
        <v>813</v>
      </c>
      <c r="C84" s="49" t="s">
        <v>426</v>
      </c>
      <c r="D84" s="788"/>
      <c r="E84" s="788"/>
      <c r="F84" s="788"/>
      <c r="G84" s="788"/>
      <c r="H84" s="788"/>
      <c r="I84" s="788"/>
      <c r="J84" s="788"/>
      <c r="K84" s="788">
        <f t="shared" si="28"/>
        <v>0</v>
      </c>
      <c r="L84" s="789"/>
    </row>
    <row r="85" spans="1:12" x14ac:dyDescent="0.35">
      <c r="A85" s="76" t="s">
        <v>779</v>
      </c>
      <c r="B85" s="51" t="s">
        <v>814</v>
      </c>
      <c r="C85" s="49" t="s">
        <v>426</v>
      </c>
      <c r="D85" s="788"/>
      <c r="E85" s="788"/>
      <c r="F85" s="788"/>
      <c r="G85" s="788"/>
      <c r="H85" s="788"/>
      <c r="I85" s="788"/>
      <c r="J85" s="788"/>
      <c r="K85" s="788">
        <f t="shared" si="28"/>
        <v>0</v>
      </c>
      <c r="L85" s="789"/>
    </row>
    <row r="86" spans="1:12" ht="27" x14ac:dyDescent="0.35">
      <c r="A86" s="649" t="s">
        <v>19</v>
      </c>
      <c r="B86" s="650" t="s">
        <v>815</v>
      </c>
      <c r="C86" s="651" t="s">
        <v>426</v>
      </c>
      <c r="D86" s="801">
        <f>SUM(D87:D91)</f>
        <v>0</v>
      </c>
      <c r="E86" s="801">
        <f t="shared" ref="E86:K86" si="29">SUM(E87:E91)</f>
        <v>0</v>
      </c>
      <c r="F86" s="801">
        <f t="shared" si="29"/>
        <v>0</v>
      </c>
      <c r="G86" s="801">
        <f t="shared" si="29"/>
        <v>0</v>
      </c>
      <c r="H86" s="801">
        <f t="shared" si="29"/>
        <v>0</v>
      </c>
      <c r="I86" s="801">
        <f t="shared" si="29"/>
        <v>0</v>
      </c>
      <c r="J86" s="801">
        <f t="shared" si="29"/>
        <v>0</v>
      </c>
      <c r="K86" s="801">
        <f t="shared" si="29"/>
        <v>0</v>
      </c>
      <c r="L86" s="807"/>
    </row>
    <row r="87" spans="1:12" x14ac:dyDescent="0.35">
      <c r="A87" s="76" t="s">
        <v>52</v>
      </c>
      <c r="B87" s="51" t="s">
        <v>810</v>
      </c>
      <c r="C87" s="49" t="s">
        <v>426</v>
      </c>
      <c r="D87" s="788"/>
      <c r="E87" s="788"/>
      <c r="F87" s="788"/>
      <c r="G87" s="788"/>
      <c r="H87" s="788"/>
      <c r="I87" s="788"/>
      <c r="J87" s="788"/>
      <c r="K87" s="788">
        <f t="shared" si="28"/>
        <v>0</v>
      </c>
      <c r="L87" s="789"/>
    </row>
    <row r="88" spans="1:12" x14ac:dyDescent="0.35">
      <c r="A88" s="76" t="s">
        <v>59</v>
      </c>
      <c r="B88" s="51" t="s">
        <v>811</v>
      </c>
      <c r="C88" s="49" t="s">
        <v>426</v>
      </c>
      <c r="D88" s="788"/>
      <c r="E88" s="788"/>
      <c r="F88" s="788"/>
      <c r="G88" s="788"/>
      <c r="H88" s="788"/>
      <c r="I88" s="788"/>
      <c r="J88" s="788"/>
      <c r="K88" s="788">
        <f t="shared" si="28"/>
        <v>0</v>
      </c>
      <c r="L88" s="789"/>
    </row>
    <row r="89" spans="1:12" x14ac:dyDescent="0.35">
      <c r="A89" s="76" t="s">
        <v>253</v>
      </c>
      <c r="B89" s="51" t="s">
        <v>812</v>
      </c>
      <c r="C89" s="49" t="s">
        <v>426</v>
      </c>
      <c r="D89" s="788"/>
      <c r="E89" s="788"/>
      <c r="F89" s="788"/>
      <c r="G89" s="788"/>
      <c r="H89" s="788"/>
      <c r="I89" s="788"/>
      <c r="J89" s="788"/>
      <c r="K89" s="788">
        <f t="shared" si="28"/>
        <v>0</v>
      </c>
      <c r="L89" s="789"/>
    </row>
    <row r="90" spans="1:12" x14ac:dyDescent="0.35">
      <c r="A90" s="76" t="s">
        <v>777</v>
      </c>
      <c r="B90" s="51" t="s">
        <v>813</v>
      </c>
      <c r="C90" s="49" t="s">
        <v>426</v>
      </c>
      <c r="D90" s="788"/>
      <c r="E90" s="788"/>
      <c r="F90" s="788"/>
      <c r="G90" s="788"/>
      <c r="H90" s="788"/>
      <c r="I90" s="788"/>
      <c r="J90" s="788"/>
      <c r="K90" s="788">
        <f t="shared" si="28"/>
        <v>0</v>
      </c>
      <c r="L90" s="789"/>
    </row>
    <row r="91" spans="1:12" x14ac:dyDescent="0.35">
      <c r="A91" s="76" t="s">
        <v>779</v>
      </c>
      <c r="B91" s="51" t="s">
        <v>814</v>
      </c>
      <c r="C91" s="49" t="s">
        <v>426</v>
      </c>
      <c r="D91" s="788"/>
      <c r="E91" s="788"/>
      <c r="F91" s="788"/>
      <c r="G91" s="788"/>
      <c r="H91" s="788"/>
      <c r="I91" s="788"/>
      <c r="J91" s="788"/>
      <c r="K91" s="788">
        <f t="shared" si="28"/>
        <v>0</v>
      </c>
      <c r="L91" s="789"/>
    </row>
    <row r="92" spans="1:12" ht="27" x14ac:dyDescent="0.35">
      <c r="A92" s="649" t="s">
        <v>20</v>
      </c>
      <c r="B92" s="653" t="s">
        <v>816</v>
      </c>
      <c r="C92" s="651" t="s">
        <v>426</v>
      </c>
      <c r="D92" s="801">
        <f>D93</f>
        <v>0</v>
      </c>
      <c r="E92" s="801">
        <f t="shared" ref="E92:K92" si="30">E93</f>
        <v>0</v>
      </c>
      <c r="F92" s="801">
        <f t="shared" si="30"/>
        <v>0</v>
      </c>
      <c r="G92" s="801">
        <f t="shared" si="30"/>
        <v>0</v>
      </c>
      <c r="H92" s="801">
        <f t="shared" si="30"/>
        <v>0</v>
      </c>
      <c r="I92" s="801">
        <f t="shared" si="30"/>
        <v>0</v>
      </c>
      <c r="J92" s="801">
        <f t="shared" si="30"/>
        <v>0</v>
      </c>
      <c r="K92" s="801">
        <f t="shared" si="30"/>
        <v>0</v>
      </c>
      <c r="L92" s="807"/>
    </row>
    <row r="93" spans="1:12" x14ac:dyDescent="0.35">
      <c r="A93" s="77"/>
      <c r="B93" s="51" t="s">
        <v>817</v>
      </c>
      <c r="C93" s="49" t="s">
        <v>426</v>
      </c>
      <c r="D93" s="788"/>
      <c r="E93" s="788"/>
      <c r="F93" s="788"/>
      <c r="G93" s="788"/>
      <c r="H93" s="788"/>
      <c r="I93" s="788"/>
      <c r="J93" s="788"/>
      <c r="K93" s="788">
        <f t="shared" si="28"/>
        <v>0</v>
      </c>
      <c r="L93" s="789"/>
    </row>
    <row r="94" spans="1:12" ht="27.5" thickBot="1" x14ac:dyDescent="0.4">
      <c r="A94" s="654" t="s">
        <v>21</v>
      </c>
      <c r="B94" s="655" t="s">
        <v>818</v>
      </c>
      <c r="C94" s="656" t="s">
        <v>426</v>
      </c>
      <c r="D94" s="803">
        <f>+D80-D86+D92</f>
        <v>0</v>
      </c>
      <c r="E94" s="803">
        <f t="shared" ref="E94:K94" si="31">+E80-E86+E92</f>
        <v>0</v>
      </c>
      <c r="F94" s="803">
        <f t="shared" si="31"/>
        <v>0</v>
      </c>
      <c r="G94" s="803">
        <f t="shared" si="31"/>
        <v>0</v>
      </c>
      <c r="H94" s="803">
        <f t="shared" si="31"/>
        <v>0</v>
      </c>
      <c r="I94" s="803">
        <f t="shared" si="31"/>
        <v>0</v>
      </c>
      <c r="J94" s="803">
        <f t="shared" si="31"/>
        <v>0</v>
      </c>
      <c r="K94" s="803">
        <f t="shared" si="31"/>
        <v>0</v>
      </c>
      <c r="L94" s="808"/>
    </row>
    <row r="95" spans="1:12" x14ac:dyDescent="0.35">
      <c r="A95" s="7"/>
      <c r="B95" s="8"/>
      <c r="C95" s="8"/>
      <c r="D95" s="779"/>
      <c r="E95" s="779"/>
      <c r="F95" s="779"/>
      <c r="G95" s="779"/>
      <c r="H95" s="779"/>
      <c r="I95" s="779"/>
      <c r="J95" s="1154"/>
      <c r="K95" s="1154"/>
      <c r="L95" s="1154"/>
    </row>
    <row r="96" spans="1:12" x14ac:dyDescent="0.35">
      <c r="A96" s="7"/>
      <c r="B96" s="5"/>
      <c r="C96" s="8"/>
      <c r="D96" s="779"/>
      <c r="E96" s="779"/>
      <c r="F96" s="779"/>
      <c r="G96" s="779"/>
      <c r="H96" s="1149" t="s">
        <v>435</v>
      </c>
      <c r="I96" s="1149"/>
      <c r="J96" s="1149"/>
      <c r="K96" s="1149"/>
      <c r="L96" s="1149"/>
    </row>
    <row r="97" spans="1:12" s="339" customFormat="1" ht="15.5" x14ac:dyDescent="0.35">
      <c r="B97" s="890" t="s">
        <v>23</v>
      </c>
      <c r="C97" s="1146"/>
      <c r="D97" s="1146"/>
      <c r="E97" s="1146"/>
      <c r="F97" s="1146"/>
      <c r="G97" s="1146"/>
      <c r="H97" s="1143" t="s">
        <v>953</v>
      </c>
      <c r="I97" s="1143"/>
      <c r="J97" s="1143"/>
      <c r="K97" s="1143"/>
      <c r="L97" s="1143"/>
    </row>
    <row r="98" spans="1:12" ht="15.5" x14ac:dyDescent="0.35">
      <c r="A98" s="661"/>
      <c r="B98" s="901" t="s">
        <v>954</v>
      </c>
      <c r="C98" s="903"/>
      <c r="D98" s="903"/>
      <c r="E98" s="903"/>
      <c r="F98" s="903"/>
      <c r="G98" s="809"/>
      <c r="H98" s="1144" t="s">
        <v>954</v>
      </c>
      <c r="I98" s="1144"/>
      <c r="J98" s="1144"/>
      <c r="K98" s="1144"/>
      <c r="L98" s="1144"/>
    </row>
    <row r="99" spans="1:12" ht="15.5" x14ac:dyDescent="0.35">
      <c r="A99" s="661"/>
      <c r="B99" s="661"/>
      <c r="C99" s="661"/>
      <c r="D99" s="809"/>
      <c r="E99" s="809"/>
      <c r="F99" s="809"/>
      <c r="G99" s="809"/>
      <c r="H99" s="809"/>
      <c r="I99" s="809"/>
      <c r="J99" s="810"/>
      <c r="K99" s="810"/>
      <c r="L99" s="810"/>
    </row>
    <row r="100" spans="1:12" ht="15.5" x14ac:dyDescent="0.35">
      <c r="A100" s="661"/>
      <c r="B100" s="661"/>
      <c r="C100" s="661"/>
      <c r="D100" s="809"/>
      <c r="E100" s="809"/>
      <c r="F100" s="809"/>
      <c r="G100" s="809"/>
      <c r="H100" s="809"/>
      <c r="I100" s="809"/>
      <c r="J100" s="810"/>
      <c r="K100" s="810"/>
      <c r="L100" s="810"/>
    </row>
    <row r="101" spans="1:12" x14ac:dyDescent="0.35">
      <c r="I101" s="1151"/>
      <c r="J101" s="1151"/>
      <c r="K101" s="1151"/>
      <c r="L101" s="1151"/>
    </row>
    <row r="102" spans="1:12" customFormat="1" ht="19" x14ac:dyDescent="0.4">
      <c r="A102" s="662"/>
      <c r="B102" s="1152"/>
      <c r="C102" s="1152"/>
      <c r="D102" s="1152"/>
      <c r="E102" s="1152"/>
      <c r="F102" s="1152"/>
      <c r="G102" s="1152"/>
      <c r="H102" s="1152"/>
      <c r="I102" s="1152"/>
      <c r="J102" s="1152"/>
      <c r="K102" s="1152"/>
      <c r="L102" s="1152"/>
    </row>
    <row r="103" spans="1:12" ht="15" x14ac:dyDescent="0.35">
      <c r="J103" s="1153"/>
      <c r="K103" s="1153"/>
      <c r="L103" s="1153"/>
    </row>
  </sheetData>
  <mergeCells count="12">
    <mergeCell ref="J1:L1"/>
    <mergeCell ref="H98:L98"/>
    <mergeCell ref="I101:L101"/>
    <mergeCell ref="B102:L102"/>
    <mergeCell ref="J103:L103"/>
    <mergeCell ref="J95:L95"/>
    <mergeCell ref="H96:L96"/>
    <mergeCell ref="C97:G97"/>
    <mergeCell ref="H97:L97"/>
    <mergeCell ref="A5:L5"/>
    <mergeCell ref="A6:L6"/>
    <mergeCell ref="J7:L7"/>
  </mergeCells>
  <pageMargins left="0" right="0" top="0" bottom="0" header="0" footer="0"/>
  <pageSetup paperSize="9" scale="82"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N106"/>
  <sheetViews>
    <sheetView workbookViewId="0">
      <selection activeCell="D80" sqref="D80"/>
    </sheetView>
  </sheetViews>
  <sheetFormatPr defaultColWidth="8.6328125" defaultRowHeight="15.5" x14ac:dyDescent="0.35"/>
  <cols>
    <col min="1" max="1" width="4.6328125" style="691" customWidth="1"/>
    <col min="2" max="2" width="77.453125" style="693" customWidth="1"/>
    <col min="3" max="3" width="19.36328125" style="693" customWidth="1"/>
    <col min="4" max="10" width="8.08984375" style="831" customWidth="1"/>
    <col min="11" max="12" width="8.08984375" style="830" customWidth="1"/>
    <col min="13" max="16384" width="8.6328125" style="665"/>
  </cols>
  <sheetData>
    <row r="1" spans="1:14" x14ac:dyDescent="0.35">
      <c r="B1" s="194" t="s">
        <v>0</v>
      </c>
      <c r="K1" s="1156" t="s">
        <v>438</v>
      </c>
      <c r="L1" s="1156"/>
    </row>
    <row r="2" spans="1:14" x14ac:dyDescent="0.35">
      <c r="B2" s="87" t="s">
        <v>949</v>
      </c>
    </row>
    <row r="3" spans="1:14" x14ac:dyDescent="0.35">
      <c r="B3" s="19"/>
    </row>
    <row r="4" spans="1:14" x14ac:dyDescent="0.35">
      <c r="A4" s="36"/>
      <c r="B4" s="87" t="s">
        <v>951</v>
      </c>
      <c r="C4" s="36"/>
      <c r="D4" s="812"/>
      <c r="E4" s="812"/>
      <c r="F4" s="812"/>
      <c r="G4" s="812"/>
      <c r="H4" s="812"/>
      <c r="I4" s="812"/>
      <c r="J4" s="812"/>
      <c r="M4" s="36"/>
      <c r="N4" s="36"/>
    </row>
    <row r="5" spans="1:14" x14ac:dyDescent="0.35">
      <c r="A5" s="90"/>
      <c r="B5" s="90"/>
      <c r="C5" s="90"/>
      <c r="D5" s="812"/>
      <c r="E5" s="812"/>
      <c r="F5" s="812"/>
      <c r="G5" s="812"/>
      <c r="H5" s="812"/>
      <c r="I5" s="812"/>
      <c r="J5" s="812"/>
      <c r="K5" s="813"/>
      <c r="L5" s="813"/>
      <c r="M5" s="36"/>
      <c r="N5" s="36"/>
    </row>
    <row r="6" spans="1:14" x14ac:dyDescent="0.35">
      <c r="A6" s="1157" t="s">
        <v>433</v>
      </c>
      <c r="B6" s="1157"/>
      <c r="C6" s="1157"/>
      <c r="D6" s="1157"/>
      <c r="E6" s="1157"/>
      <c r="F6" s="1157"/>
      <c r="G6" s="1157"/>
      <c r="H6" s="1157"/>
      <c r="I6" s="1157"/>
      <c r="J6" s="1157"/>
      <c r="K6" s="1157"/>
      <c r="L6" s="1157"/>
      <c r="M6" s="36"/>
      <c r="N6" s="36"/>
    </row>
    <row r="7" spans="1:14" x14ac:dyDescent="0.35">
      <c r="A7" s="1147" t="s">
        <v>436</v>
      </c>
      <c r="B7" s="1147"/>
      <c r="C7" s="1147"/>
      <c r="D7" s="1147"/>
      <c r="E7" s="1147"/>
      <c r="F7" s="1147"/>
      <c r="G7" s="1147"/>
      <c r="H7" s="1147"/>
      <c r="I7" s="1147"/>
      <c r="J7" s="1147"/>
      <c r="K7" s="1147"/>
      <c r="L7" s="1147"/>
      <c r="M7" s="36"/>
      <c r="N7" s="36"/>
    </row>
    <row r="8" spans="1:14" ht="16" thickBot="1" x14ac:dyDescent="0.4">
      <c r="A8" s="666"/>
      <c r="B8" s="95"/>
      <c r="C8" s="95"/>
      <c r="D8" s="814"/>
      <c r="E8" s="814"/>
      <c r="F8" s="814"/>
      <c r="G8" s="1158" t="s">
        <v>819</v>
      </c>
      <c r="H8" s="1158"/>
      <c r="I8" s="1158"/>
      <c r="J8" s="1158"/>
      <c r="K8" s="1158"/>
      <c r="L8" s="1158"/>
      <c r="M8" s="36"/>
      <c r="N8" s="36"/>
    </row>
    <row r="9" spans="1:14" ht="45.5" thickBot="1" x14ac:dyDescent="0.4">
      <c r="A9" s="667" t="s">
        <v>1</v>
      </c>
      <c r="B9" s="668" t="s">
        <v>2</v>
      </c>
      <c r="C9" s="668" t="s">
        <v>3</v>
      </c>
      <c r="D9" s="815" t="s">
        <v>4</v>
      </c>
      <c r="E9" s="815" t="s">
        <v>5</v>
      </c>
      <c r="F9" s="815" t="s">
        <v>6</v>
      </c>
      <c r="G9" s="815" t="s">
        <v>7</v>
      </c>
      <c r="H9" s="815" t="s">
        <v>8</v>
      </c>
      <c r="I9" s="815" t="s">
        <v>9</v>
      </c>
      <c r="J9" s="815" t="s">
        <v>10</v>
      </c>
      <c r="K9" s="815" t="s">
        <v>11</v>
      </c>
      <c r="L9" s="816" t="s">
        <v>12</v>
      </c>
      <c r="M9" s="36"/>
      <c r="N9" s="36"/>
    </row>
    <row r="10" spans="1:14" ht="16" thickBot="1" x14ac:dyDescent="0.4">
      <c r="A10" s="669" t="s">
        <v>13</v>
      </c>
      <c r="B10" s="670" t="s">
        <v>24</v>
      </c>
      <c r="C10" s="671"/>
      <c r="D10" s="817"/>
      <c r="E10" s="817"/>
      <c r="F10" s="817"/>
      <c r="G10" s="817"/>
      <c r="H10" s="817"/>
      <c r="I10" s="817"/>
      <c r="J10" s="817"/>
      <c r="K10" s="817"/>
      <c r="L10" s="818"/>
      <c r="M10" s="36"/>
      <c r="N10" s="36"/>
    </row>
    <row r="11" spans="1:14" x14ac:dyDescent="0.35">
      <c r="A11" s="672" t="s">
        <v>15</v>
      </c>
      <c r="B11" s="673" t="s">
        <v>129</v>
      </c>
      <c r="C11" s="674"/>
      <c r="D11" s="819"/>
      <c r="E11" s="819"/>
      <c r="F11" s="819"/>
      <c r="G11" s="819"/>
      <c r="H11" s="819"/>
      <c r="I11" s="819"/>
      <c r="J11" s="819"/>
      <c r="K11" s="819"/>
      <c r="L11" s="820"/>
      <c r="M11" s="36"/>
      <c r="N11" s="36"/>
    </row>
    <row r="12" spans="1:14" ht="27" x14ac:dyDescent="0.35">
      <c r="A12" s="675" t="s">
        <v>17</v>
      </c>
      <c r="B12" s="650" t="s">
        <v>820</v>
      </c>
      <c r="C12" s="676" t="s">
        <v>25</v>
      </c>
      <c r="D12" s="821">
        <f t="shared" ref="D12:K12" si="0">SUM(D13:D20)</f>
        <v>139</v>
      </c>
      <c r="E12" s="821">
        <f t="shared" si="0"/>
        <v>0</v>
      </c>
      <c r="F12" s="821">
        <f t="shared" si="0"/>
        <v>0</v>
      </c>
      <c r="G12" s="821">
        <f t="shared" si="0"/>
        <v>0</v>
      </c>
      <c r="H12" s="821">
        <f t="shared" si="0"/>
        <v>0</v>
      </c>
      <c r="I12" s="821">
        <f t="shared" si="0"/>
        <v>0</v>
      </c>
      <c r="J12" s="821">
        <f t="shared" si="0"/>
        <v>0</v>
      </c>
      <c r="K12" s="821">
        <f t="shared" si="0"/>
        <v>139</v>
      </c>
      <c r="L12" s="822"/>
      <c r="M12" s="36"/>
      <c r="N12" s="36"/>
    </row>
    <row r="13" spans="1:14" x14ac:dyDescent="0.35">
      <c r="A13" s="677" t="s">
        <v>52</v>
      </c>
      <c r="B13" s="678" t="s">
        <v>821</v>
      </c>
      <c r="C13" s="399" t="s">
        <v>25</v>
      </c>
      <c r="D13" s="823">
        <v>54</v>
      </c>
      <c r="E13" s="823"/>
      <c r="F13" s="823"/>
      <c r="G13" s="823"/>
      <c r="H13" s="823"/>
      <c r="I13" s="823"/>
      <c r="J13" s="823"/>
      <c r="K13" s="823">
        <f>SUM(D13:J13)</f>
        <v>54</v>
      </c>
      <c r="L13" s="401"/>
      <c r="M13" s="36"/>
      <c r="N13" s="36"/>
    </row>
    <row r="14" spans="1:14" x14ac:dyDescent="0.35">
      <c r="A14" s="677" t="s">
        <v>59</v>
      </c>
      <c r="B14" s="678" t="s">
        <v>248</v>
      </c>
      <c r="C14" s="399" t="s">
        <v>25</v>
      </c>
      <c r="D14" s="823">
        <v>85</v>
      </c>
      <c r="E14" s="823"/>
      <c r="F14" s="823"/>
      <c r="G14" s="823"/>
      <c r="H14" s="823"/>
      <c r="I14" s="823"/>
      <c r="J14" s="823"/>
      <c r="K14" s="823">
        <f>SUM(D14:J14)</f>
        <v>85</v>
      </c>
      <c r="L14" s="401"/>
      <c r="M14" s="36"/>
      <c r="N14" s="36"/>
    </row>
    <row r="15" spans="1:14" x14ac:dyDescent="0.35">
      <c r="A15" s="677" t="s">
        <v>253</v>
      </c>
      <c r="B15" s="678" t="s">
        <v>934</v>
      </c>
      <c r="C15" s="399" t="s">
        <v>25</v>
      </c>
      <c r="D15" s="823">
        <f t="shared" ref="D15:K15" si="1">SUM(D16:D19)</f>
        <v>0</v>
      </c>
      <c r="E15" s="823">
        <f t="shared" si="1"/>
        <v>0</v>
      </c>
      <c r="F15" s="823">
        <f t="shared" si="1"/>
        <v>0</v>
      </c>
      <c r="G15" s="823">
        <f t="shared" si="1"/>
        <v>0</v>
      </c>
      <c r="H15" s="823">
        <f t="shared" si="1"/>
        <v>0</v>
      </c>
      <c r="I15" s="823">
        <f t="shared" si="1"/>
        <v>0</v>
      </c>
      <c r="J15" s="823">
        <f t="shared" si="1"/>
        <v>0</v>
      </c>
      <c r="K15" s="823">
        <f t="shared" si="1"/>
        <v>0</v>
      </c>
      <c r="L15" s="401"/>
      <c r="M15" s="36"/>
      <c r="N15" s="36"/>
    </row>
    <row r="16" spans="1:14" x14ac:dyDescent="0.35">
      <c r="A16" s="677"/>
      <c r="B16" s="679" t="s">
        <v>251</v>
      </c>
      <c r="C16" s="399" t="s">
        <v>25</v>
      </c>
      <c r="D16" s="823"/>
      <c r="E16" s="823"/>
      <c r="F16" s="823"/>
      <c r="G16" s="823"/>
      <c r="H16" s="823"/>
      <c r="I16" s="823"/>
      <c r="J16" s="823"/>
      <c r="K16" s="823">
        <f>SUM(D16:J16)</f>
        <v>0</v>
      </c>
      <c r="L16" s="401"/>
      <c r="M16" s="36"/>
      <c r="N16" s="36"/>
    </row>
    <row r="17" spans="1:14" x14ac:dyDescent="0.35">
      <c r="A17" s="398"/>
      <c r="B17" s="679" t="s">
        <v>252</v>
      </c>
      <c r="C17" s="399" t="s">
        <v>25</v>
      </c>
      <c r="D17" s="823"/>
      <c r="E17" s="823"/>
      <c r="F17" s="823"/>
      <c r="G17" s="823"/>
      <c r="H17" s="823"/>
      <c r="I17" s="823"/>
      <c r="J17" s="823"/>
      <c r="K17" s="823">
        <f>SUM(D17:J17)</f>
        <v>0</v>
      </c>
      <c r="L17" s="401"/>
      <c r="M17" s="36"/>
      <c r="N17" s="36"/>
    </row>
    <row r="18" spans="1:14" x14ac:dyDescent="0.35">
      <c r="A18" s="398"/>
      <c r="B18" s="679" t="s">
        <v>250</v>
      </c>
      <c r="C18" s="399" t="s">
        <v>25</v>
      </c>
      <c r="D18" s="823"/>
      <c r="E18" s="823"/>
      <c r="F18" s="823"/>
      <c r="G18" s="823"/>
      <c r="H18" s="823"/>
      <c r="I18" s="823"/>
      <c r="J18" s="823"/>
      <c r="K18" s="823">
        <f>SUM(D18:J18)</f>
        <v>0</v>
      </c>
      <c r="L18" s="401"/>
      <c r="M18" s="36"/>
      <c r="N18" s="36"/>
    </row>
    <row r="19" spans="1:14" x14ac:dyDescent="0.35">
      <c r="A19" s="398"/>
      <c r="B19" s="679" t="s">
        <v>249</v>
      </c>
      <c r="C19" s="399" t="s">
        <v>25</v>
      </c>
      <c r="D19" s="823"/>
      <c r="E19" s="823"/>
      <c r="F19" s="823"/>
      <c r="G19" s="823"/>
      <c r="H19" s="823"/>
      <c r="I19" s="823"/>
      <c r="J19" s="823"/>
      <c r="K19" s="823">
        <f>SUM(D19:J19)</f>
        <v>0</v>
      </c>
      <c r="L19" s="401"/>
      <c r="M19" s="36"/>
      <c r="N19" s="36"/>
    </row>
    <row r="20" spans="1:14" x14ac:dyDescent="0.35">
      <c r="A20" s="677" t="s">
        <v>777</v>
      </c>
      <c r="B20" s="678" t="s">
        <v>935</v>
      </c>
      <c r="C20" s="399" t="s">
        <v>25</v>
      </c>
      <c r="D20" s="824"/>
      <c r="E20" s="824"/>
      <c r="F20" s="824"/>
      <c r="G20" s="824"/>
      <c r="H20" s="824"/>
      <c r="I20" s="824"/>
      <c r="J20" s="824"/>
      <c r="K20" s="823">
        <f>SUM(D20:J20)</f>
        <v>0</v>
      </c>
      <c r="L20" s="401"/>
    </row>
    <row r="21" spans="1:14" s="680" customFormat="1" ht="27" x14ac:dyDescent="0.35">
      <c r="A21" s="675" t="s">
        <v>19</v>
      </c>
      <c r="B21" s="650" t="s">
        <v>822</v>
      </c>
      <c r="C21" s="676" t="s">
        <v>25</v>
      </c>
      <c r="D21" s="821">
        <f t="shared" ref="D21:K21" si="2">SUM(D22:D24)</f>
        <v>85</v>
      </c>
      <c r="E21" s="821">
        <f t="shared" si="2"/>
        <v>0</v>
      </c>
      <c r="F21" s="821">
        <f t="shared" si="2"/>
        <v>0</v>
      </c>
      <c r="G21" s="821">
        <f t="shared" si="2"/>
        <v>0</v>
      </c>
      <c r="H21" s="821">
        <f t="shared" si="2"/>
        <v>0</v>
      </c>
      <c r="I21" s="821">
        <f t="shared" si="2"/>
        <v>0</v>
      </c>
      <c r="J21" s="821">
        <f t="shared" si="2"/>
        <v>0</v>
      </c>
      <c r="K21" s="821">
        <f t="shared" si="2"/>
        <v>85</v>
      </c>
      <c r="L21" s="822"/>
      <c r="M21" s="27"/>
      <c r="N21" s="27"/>
    </row>
    <row r="22" spans="1:14" x14ac:dyDescent="0.35">
      <c r="A22" s="398" t="s">
        <v>52</v>
      </c>
      <c r="B22" s="678" t="s">
        <v>821</v>
      </c>
      <c r="C22" s="399" t="s">
        <v>25</v>
      </c>
      <c r="D22" s="824"/>
      <c r="E22" s="824"/>
      <c r="F22" s="824"/>
      <c r="G22" s="824"/>
      <c r="H22" s="824"/>
      <c r="I22" s="824"/>
      <c r="J22" s="824"/>
      <c r="K22" s="823">
        <f>SUM(D22:J22)</f>
        <v>0</v>
      </c>
      <c r="L22" s="401"/>
      <c r="M22" s="36"/>
      <c r="N22" s="36"/>
    </row>
    <row r="23" spans="1:14" x14ac:dyDescent="0.35">
      <c r="A23" s="398" t="s">
        <v>59</v>
      </c>
      <c r="B23" s="678" t="s">
        <v>248</v>
      </c>
      <c r="C23" s="399" t="s">
        <v>25</v>
      </c>
      <c r="D23" s="824">
        <v>85</v>
      </c>
      <c r="E23" s="824"/>
      <c r="F23" s="824"/>
      <c r="G23" s="824"/>
      <c r="H23" s="824"/>
      <c r="I23" s="824"/>
      <c r="J23" s="824"/>
      <c r="K23" s="823">
        <f>SUM(D23:J23)</f>
        <v>85</v>
      </c>
      <c r="L23" s="401"/>
      <c r="M23" s="36"/>
      <c r="N23" s="36"/>
    </row>
    <row r="24" spans="1:14" x14ac:dyDescent="0.35">
      <c r="A24" s="398" t="s">
        <v>253</v>
      </c>
      <c r="B24" s="678" t="s">
        <v>434</v>
      </c>
      <c r="C24" s="399" t="s">
        <v>25</v>
      </c>
      <c r="D24" s="824">
        <v>0</v>
      </c>
      <c r="E24" s="824"/>
      <c r="F24" s="824"/>
      <c r="G24" s="824"/>
      <c r="H24" s="824"/>
      <c r="I24" s="824"/>
      <c r="J24" s="824"/>
      <c r="K24" s="823">
        <f>SUM(D24:J24)</f>
        <v>0</v>
      </c>
      <c r="L24" s="401"/>
      <c r="M24" s="36"/>
      <c r="N24" s="36"/>
    </row>
    <row r="25" spans="1:14" x14ac:dyDescent="0.35">
      <c r="A25" s="675" t="s">
        <v>20</v>
      </c>
      <c r="B25" s="653" t="s">
        <v>823</v>
      </c>
      <c r="C25" s="676" t="s">
        <v>25</v>
      </c>
      <c r="D25" s="821">
        <v>0</v>
      </c>
      <c r="E25" s="821">
        <v>0</v>
      </c>
      <c r="F25" s="821">
        <v>0</v>
      </c>
      <c r="G25" s="821">
        <v>0</v>
      </c>
      <c r="H25" s="821">
        <v>0</v>
      </c>
      <c r="I25" s="821">
        <v>0</v>
      </c>
      <c r="J25" s="821">
        <v>0</v>
      </c>
      <c r="K25" s="821">
        <v>0</v>
      </c>
      <c r="L25" s="822"/>
      <c r="M25" s="36"/>
      <c r="N25" s="36"/>
    </row>
    <row r="26" spans="1:14" x14ac:dyDescent="0.35">
      <c r="A26" s="398"/>
      <c r="B26" s="678" t="s">
        <v>824</v>
      </c>
      <c r="C26" s="399" t="s">
        <v>25</v>
      </c>
      <c r="D26" s="824">
        <v>40</v>
      </c>
      <c r="E26" s="824"/>
      <c r="F26" s="824"/>
      <c r="G26" s="824"/>
      <c r="H26" s="824"/>
      <c r="I26" s="824"/>
      <c r="J26" s="824"/>
      <c r="K26" s="823">
        <f>SUM(D26:J26)</f>
        <v>40</v>
      </c>
      <c r="L26" s="401"/>
      <c r="M26" s="36"/>
      <c r="N26" s="36"/>
    </row>
    <row r="27" spans="1:14" s="684" customFormat="1" ht="27.5" thickBot="1" x14ac:dyDescent="0.4">
      <c r="A27" s="681" t="s">
        <v>21</v>
      </c>
      <c r="B27" s="655" t="s">
        <v>825</v>
      </c>
      <c r="C27" s="682" t="s">
        <v>25</v>
      </c>
      <c r="D27" s="825">
        <f t="shared" ref="D27:K27" si="3">+D12-D21+D25</f>
        <v>54</v>
      </c>
      <c r="E27" s="825">
        <f t="shared" si="3"/>
        <v>0</v>
      </c>
      <c r="F27" s="825">
        <f t="shared" si="3"/>
        <v>0</v>
      </c>
      <c r="G27" s="825">
        <f t="shared" si="3"/>
        <v>0</v>
      </c>
      <c r="H27" s="825">
        <f t="shared" si="3"/>
        <v>0</v>
      </c>
      <c r="I27" s="825">
        <f t="shared" si="3"/>
        <v>0</v>
      </c>
      <c r="J27" s="825">
        <f t="shared" si="3"/>
        <v>0</v>
      </c>
      <c r="K27" s="825">
        <f t="shared" si="3"/>
        <v>54</v>
      </c>
      <c r="L27" s="826"/>
      <c r="M27" s="683"/>
      <c r="N27" s="683"/>
    </row>
    <row r="28" spans="1:14" x14ac:dyDescent="0.35">
      <c r="A28" s="685" t="s">
        <v>22</v>
      </c>
      <c r="B28" s="686" t="s">
        <v>130</v>
      </c>
      <c r="C28" s="687"/>
      <c r="D28" s="827"/>
      <c r="E28" s="827"/>
      <c r="F28" s="827"/>
      <c r="G28" s="827"/>
      <c r="H28" s="827"/>
      <c r="I28" s="827"/>
      <c r="J28" s="827"/>
      <c r="K28" s="827"/>
      <c r="L28" s="828"/>
      <c r="M28" s="36"/>
      <c r="N28" s="36"/>
    </row>
    <row r="29" spans="1:14" s="680" customFormat="1" ht="27" x14ac:dyDescent="0.35">
      <c r="A29" s="675" t="s">
        <v>17</v>
      </c>
      <c r="B29" s="653" t="s">
        <v>826</v>
      </c>
      <c r="C29" s="676" t="s">
        <v>25</v>
      </c>
      <c r="D29" s="821">
        <f t="shared" ref="D29:K29" si="4">SUM(D30:D32)</f>
        <v>0</v>
      </c>
      <c r="E29" s="821">
        <f t="shared" si="4"/>
        <v>0</v>
      </c>
      <c r="F29" s="821">
        <f t="shared" si="4"/>
        <v>0</v>
      </c>
      <c r="G29" s="821">
        <f t="shared" si="4"/>
        <v>0</v>
      </c>
      <c r="H29" s="821">
        <f t="shared" si="4"/>
        <v>0</v>
      </c>
      <c r="I29" s="821">
        <f t="shared" si="4"/>
        <v>0</v>
      </c>
      <c r="J29" s="821">
        <f t="shared" si="4"/>
        <v>0</v>
      </c>
      <c r="K29" s="821">
        <f t="shared" si="4"/>
        <v>0</v>
      </c>
      <c r="L29" s="822"/>
      <c r="M29" s="27"/>
      <c r="N29" s="27"/>
    </row>
    <row r="30" spans="1:14" x14ac:dyDescent="0.35">
      <c r="A30" s="398" t="s">
        <v>52</v>
      </c>
      <c r="B30" s="678" t="s">
        <v>827</v>
      </c>
      <c r="C30" s="399" t="s">
        <v>25</v>
      </c>
      <c r="D30" s="824">
        <v>0</v>
      </c>
      <c r="E30" s="824"/>
      <c r="F30" s="824"/>
      <c r="G30" s="824"/>
      <c r="H30" s="824"/>
      <c r="I30" s="824"/>
      <c r="J30" s="824"/>
      <c r="K30" s="823">
        <f>SUM(D30:J30)</f>
        <v>0</v>
      </c>
      <c r="L30" s="401"/>
      <c r="M30" s="36"/>
      <c r="N30" s="36"/>
    </row>
    <row r="31" spans="1:14" x14ac:dyDescent="0.35">
      <c r="A31" s="398" t="s">
        <v>59</v>
      </c>
      <c r="B31" s="678" t="s">
        <v>828</v>
      </c>
      <c r="C31" s="399" t="s">
        <v>25</v>
      </c>
      <c r="D31" s="824">
        <v>0</v>
      </c>
      <c r="E31" s="824"/>
      <c r="F31" s="824"/>
      <c r="G31" s="824"/>
      <c r="H31" s="824"/>
      <c r="I31" s="824"/>
      <c r="J31" s="824"/>
      <c r="K31" s="823">
        <f>SUM(D31:J31)</f>
        <v>0</v>
      </c>
      <c r="L31" s="401"/>
      <c r="M31" s="36"/>
      <c r="N31" s="36"/>
    </row>
    <row r="32" spans="1:14" x14ac:dyDescent="0.35">
      <c r="A32" s="398" t="s">
        <v>253</v>
      </c>
      <c r="B32" s="678" t="s">
        <v>829</v>
      </c>
      <c r="C32" s="399" t="s">
        <v>25</v>
      </c>
      <c r="D32" s="824">
        <v>0</v>
      </c>
      <c r="E32" s="824"/>
      <c r="F32" s="824"/>
      <c r="G32" s="824"/>
      <c r="H32" s="824"/>
      <c r="I32" s="824"/>
      <c r="J32" s="824"/>
      <c r="K32" s="823">
        <f>SUM(D32:J32)</f>
        <v>0</v>
      </c>
      <c r="L32" s="401"/>
      <c r="M32" s="36"/>
      <c r="N32" s="36"/>
    </row>
    <row r="33" spans="1:14" s="680" customFormat="1" ht="27" x14ac:dyDescent="0.35">
      <c r="A33" s="675" t="s">
        <v>19</v>
      </c>
      <c r="B33" s="653" t="s">
        <v>830</v>
      </c>
      <c r="C33" s="676" t="s">
        <v>25</v>
      </c>
      <c r="D33" s="821">
        <f t="shared" ref="D33:K33" si="5">SUM(D34:D36)</f>
        <v>0</v>
      </c>
      <c r="E33" s="821">
        <f t="shared" si="5"/>
        <v>0</v>
      </c>
      <c r="F33" s="821">
        <f t="shared" si="5"/>
        <v>0</v>
      </c>
      <c r="G33" s="821">
        <f t="shared" si="5"/>
        <v>0</v>
      </c>
      <c r="H33" s="821">
        <f t="shared" si="5"/>
        <v>0</v>
      </c>
      <c r="I33" s="821">
        <f t="shared" si="5"/>
        <v>0</v>
      </c>
      <c r="J33" s="821">
        <f t="shared" si="5"/>
        <v>0</v>
      </c>
      <c r="K33" s="821">
        <f t="shared" si="5"/>
        <v>0</v>
      </c>
      <c r="L33" s="822"/>
      <c r="M33" s="27"/>
      <c r="N33" s="27"/>
    </row>
    <row r="34" spans="1:14" x14ac:dyDescent="0.35">
      <c r="A34" s="398" t="s">
        <v>52</v>
      </c>
      <c r="B34" s="678" t="s">
        <v>827</v>
      </c>
      <c r="C34" s="399" t="s">
        <v>25</v>
      </c>
      <c r="D34" s="824">
        <v>0</v>
      </c>
      <c r="E34" s="824"/>
      <c r="F34" s="824"/>
      <c r="G34" s="824"/>
      <c r="H34" s="824"/>
      <c r="I34" s="824"/>
      <c r="J34" s="824"/>
      <c r="K34" s="823">
        <f>SUM(D34:J34)</f>
        <v>0</v>
      </c>
      <c r="L34" s="401"/>
      <c r="M34" s="36"/>
      <c r="N34" s="36"/>
    </row>
    <row r="35" spans="1:14" x14ac:dyDescent="0.35">
      <c r="A35" s="398" t="s">
        <v>59</v>
      </c>
      <c r="B35" s="678" t="s">
        <v>828</v>
      </c>
      <c r="C35" s="399" t="s">
        <v>25</v>
      </c>
      <c r="D35" s="824">
        <v>0</v>
      </c>
      <c r="E35" s="824"/>
      <c r="F35" s="824"/>
      <c r="G35" s="824"/>
      <c r="H35" s="824"/>
      <c r="I35" s="824"/>
      <c r="J35" s="824"/>
      <c r="K35" s="823">
        <f>SUM(D35:J35)</f>
        <v>0</v>
      </c>
      <c r="L35" s="401"/>
      <c r="M35" s="36"/>
      <c r="N35" s="36"/>
    </row>
    <row r="36" spans="1:14" x14ac:dyDescent="0.35">
      <c r="A36" s="398" t="s">
        <v>253</v>
      </c>
      <c r="B36" s="678" t="s">
        <v>829</v>
      </c>
      <c r="C36" s="399" t="s">
        <v>25</v>
      </c>
      <c r="D36" s="824">
        <v>0</v>
      </c>
      <c r="E36" s="824"/>
      <c r="F36" s="824"/>
      <c r="G36" s="824"/>
      <c r="H36" s="824"/>
      <c r="I36" s="824"/>
      <c r="J36" s="824"/>
      <c r="K36" s="823">
        <f>SUM(D36:J36)</f>
        <v>0</v>
      </c>
      <c r="L36" s="401"/>
      <c r="M36" s="36"/>
      <c r="N36" s="36"/>
    </row>
    <row r="37" spans="1:14" x14ac:dyDescent="0.35">
      <c r="A37" s="675" t="s">
        <v>20</v>
      </c>
      <c r="B37" s="653" t="s">
        <v>831</v>
      </c>
      <c r="C37" s="676" t="s">
        <v>25</v>
      </c>
      <c r="D37" s="821">
        <f t="shared" ref="D37:K37" si="6">SUM(D38)</f>
        <v>0</v>
      </c>
      <c r="E37" s="821">
        <f t="shared" si="6"/>
        <v>0</v>
      </c>
      <c r="F37" s="821">
        <f t="shared" si="6"/>
        <v>0</v>
      </c>
      <c r="G37" s="821">
        <f t="shared" si="6"/>
        <v>0</v>
      </c>
      <c r="H37" s="821">
        <f t="shared" si="6"/>
        <v>0</v>
      </c>
      <c r="I37" s="821">
        <f t="shared" si="6"/>
        <v>0</v>
      </c>
      <c r="J37" s="821">
        <f t="shared" si="6"/>
        <v>0</v>
      </c>
      <c r="K37" s="821">
        <f t="shared" si="6"/>
        <v>0</v>
      </c>
      <c r="L37" s="822"/>
      <c r="M37" s="36"/>
      <c r="N37" s="36"/>
    </row>
    <row r="38" spans="1:14" x14ac:dyDescent="0.35">
      <c r="A38" s="398"/>
      <c r="B38" s="678" t="s">
        <v>832</v>
      </c>
      <c r="C38" s="399" t="s">
        <v>25</v>
      </c>
      <c r="D38" s="824">
        <v>0</v>
      </c>
      <c r="E38" s="824"/>
      <c r="F38" s="824"/>
      <c r="G38" s="824"/>
      <c r="H38" s="824"/>
      <c r="I38" s="824"/>
      <c r="J38" s="824"/>
      <c r="K38" s="823">
        <f>SUM(D38:J38)</f>
        <v>0</v>
      </c>
      <c r="L38" s="401"/>
      <c r="M38" s="36"/>
      <c r="N38" s="36"/>
    </row>
    <row r="39" spans="1:14" s="684" customFormat="1" ht="27.5" thickBot="1" x14ac:dyDescent="0.4">
      <c r="A39" s="675" t="s">
        <v>21</v>
      </c>
      <c r="B39" s="653" t="s">
        <v>833</v>
      </c>
      <c r="C39" s="676" t="s">
        <v>25</v>
      </c>
      <c r="D39" s="821">
        <f t="shared" ref="D39:K39" si="7">+D29-D33+D37</f>
        <v>0</v>
      </c>
      <c r="E39" s="821">
        <f t="shared" si="7"/>
        <v>0</v>
      </c>
      <c r="F39" s="821">
        <f t="shared" si="7"/>
        <v>0</v>
      </c>
      <c r="G39" s="821">
        <f t="shared" si="7"/>
        <v>0</v>
      </c>
      <c r="H39" s="821">
        <f t="shared" si="7"/>
        <v>0</v>
      </c>
      <c r="I39" s="821">
        <f t="shared" si="7"/>
        <v>0</v>
      </c>
      <c r="J39" s="821">
        <f t="shared" si="7"/>
        <v>0</v>
      </c>
      <c r="K39" s="821">
        <f t="shared" si="7"/>
        <v>0</v>
      </c>
      <c r="L39" s="822"/>
      <c r="M39" s="683"/>
      <c r="N39" s="683"/>
    </row>
    <row r="40" spans="1:14" ht="16" thickBot="1" x14ac:dyDescent="0.4">
      <c r="A40" s="669" t="s">
        <v>13</v>
      </c>
      <c r="B40" s="670" t="s">
        <v>26</v>
      </c>
      <c r="C40" s="671"/>
      <c r="D40" s="817"/>
      <c r="E40" s="817"/>
      <c r="F40" s="817"/>
      <c r="G40" s="817"/>
      <c r="H40" s="817"/>
      <c r="I40" s="817"/>
      <c r="J40" s="817"/>
      <c r="K40" s="817"/>
      <c r="L40" s="818"/>
      <c r="M40" s="36"/>
      <c r="N40" s="36"/>
    </row>
    <row r="41" spans="1:14" x14ac:dyDescent="0.35">
      <c r="A41" s="672" t="s">
        <v>15</v>
      </c>
      <c r="B41" s="673" t="s">
        <v>131</v>
      </c>
      <c r="C41" s="674"/>
      <c r="D41" s="819"/>
      <c r="E41" s="819"/>
      <c r="F41" s="819"/>
      <c r="G41" s="819"/>
      <c r="H41" s="819"/>
      <c r="I41" s="819"/>
      <c r="J41" s="819"/>
      <c r="K41" s="819"/>
      <c r="L41" s="820"/>
      <c r="M41" s="36"/>
      <c r="N41" s="36"/>
    </row>
    <row r="42" spans="1:14" s="689" customFormat="1" ht="27" x14ac:dyDescent="0.35">
      <c r="A42" s="675" t="s">
        <v>17</v>
      </c>
      <c r="B42" s="653" t="s">
        <v>834</v>
      </c>
      <c r="C42" s="676" t="s">
        <v>191</v>
      </c>
      <c r="D42" s="821">
        <f t="shared" ref="D42:K42" si="8">SUM(D43:D49)</f>
        <v>0</v>
      </c>
      <c r="E42" s="821">
        <f t="shared" si="8"/>
        <v>0</v>
      </c>
      <c r="F42" s="821">
        <f t="shared" si="8"/>
        <v>0</v>
      </c>
      <c r="G42" s="821">
        <f t="shared" si="8"/>
        <v>0</v>
      </c>
      <c r="H42" s="821">
        <f t="shared" si="8"/>
        <v>0</v>
      </c>
      <c r="I42" s="821">
        <f t="shared" si="8"/>
        <v>0</v>
      </c>
      <c r="J42" s="821">
        <f t="shared" si="8"/>
        <v>0</v>
      </c>
      <c r="K42" s="821">
        <f t="shared" si="8"/>
        <v>0</v>
      </c>
      <c r="L42" s="822"/>
      <c r="M42" s="688"/>
      <c r="N42" s="688"/>
    </row>
    <row r="43" spans="1:14" x14ac:dyDescent="0.35">
      <c r="A43" s="398" t="s">
        <v>52</v>
      </c>
      <c r="B43" s="678" t="s">
        <v>835</v>
      </c>
      <c r="C43" s="399" t="s">
        <v>191</v>
      </c>
      <c r="D43" s="824">
        <v>0</v>
      </c>
      <c r="E43" s="824"/>
      <c r="F43" s="824"/>
      <c r="G43" s="824"/>
      <c r="H43" s="824"/>
      <c r="I43" s="824"/>
      <c r="J43" s="824"/>
      <c r="K43" s="823">
        <f t="shared" ref="K43:K49" si="9">SUM(D43:J43)</f>
        <v>0</v>
      </c>
      <c r="L43" s="401"/>
      <c r="M43" s="36"/>
      <c r="N43" s="36"/>
    </row>
    <row r="44" spans="1:14" x14ac:dyDescent="0.35">
      <c r="A44" s="398" t="s">
        <v>59</v>
      </c>
      <c r="B44" s="678" t="s">
        <v>836</v>
      </c>
      <c r="C44" s="399" t="s">
        <v>191</v>
      </c>
      <c r="D44" s="824">
        <v>0</v>
      </c>
      <c r="E44" s="824"/>
      <c r="F44" s="824"/>
      <c r="G44" s="824"/>
      <c r="H44" s="824"/>
      <c r="I44" s="824"/>
      <c r="J44" s="824"/>
      <c r="K44" s="823">
        <f t="shared" si="9"/>
        <v>0</v>
      </c>
      <c r="L44" s="401"/>
      <c r="M44" s="36"/>
      <c r="N44" s="36"/>
    </row>
    <row r="45" spans="1:14" x14ac:dyDescent="0.35">
      <c r="A45" s="398" t="s">
        <v>253</v>
      </c>
      <c r="B45" s="678" t="s">
        <v>837</v>
      </c>
      <c r="C45" s="399" t="s">
        <v>191</v>
      </c>
      <c r="D45" s="824">
        <v>0</v>
      </c>
      <c r="E45" s="824"/>
      <c r="F45" s="824"/>
      <c r="G45" s="824"/>
      <c r="H45" s="824"/>
      <c r="I45" s="824"/>
      <c r="J45" s="824"/>
      <c r="K45" s="823">
        <f t="shared" si="9"/>
        <v>0</v>
      </c>
      <c r="L45" s="401"/>
      <c r="M45" s="36"/>
      <c r="N45" s="36"/>
    </row>
    <row r="46" spans="1:14" x14ac:dyDescent="0.35">
      <c r="A46" s="398" t="s">
        <v>777</v>
      </c>
      <c r="B46" s="678" t="s">
        <v>838</v>
      </c>
      <c r="C46" s="399" t="s">
        <v>191</v>
      </c>
      <c r="D46" s="824">
        <v>0</v>
      </c>
      <c r="E46" s="824"/>
      <c r="F46" s="824"/>
      <c r="G46" s="824"/>
      <c r="H46" s="824"/>
      <c r="I46" s="824"/>
      <c r="J46" s="824"/>
      <c r="K46" s="823">
        <f t="shared" si="9"/>
        <v>0</v>
      </c>
      <c r="L46" s="401"/>
      <c r="M46" s="36"/>
      <c r="N46" s="36"/>
    </row>
    <row r="47" spans="1:14" x14ac:dyDescent="0.35">
      <c r="A47" s="398" t="s">
        <v>779</v>
      </c>
      <c r="B47" s="678" t="s">
        <v>839</v>
      </c>
      <c r="C47" s="399" t="s">
        <v>191</v>
      </c>
      <c r="D47" s="824">
        <v>0</v>
      </c>
      <c r="E47" s="824"/>
      <c r="F47" s="824"/>
      <c r="G47" s="824"/>
      <c r="H47" s="824"/>
      <c r="I47" s="824"/>
      <c r="J47" s="824"/>
      <c r="K47" s="823">
        <f t="shared" si="9"/>
        <v>0</v>
      </c>
      <c r="L47" s="401"/>
      <c r="M47" s="36"/>
      <c r="N47" s="36"/>
    </row>
    <row r="48" spans="1:14" x14ac:dyDescent="0.35">
      <c r="A48" s="398" t="s">
        <v>781</v>
      </c>
      <c r="B48" s="678" t="s">
        <v>840</v>
      </c>
      <c r="C48" s="399" t="s">
        <v>191</v>
      </c>
      <c r="D48" s="824">
        <v>0</v>
      </c>
      <c r="E48" s="824"/>
      <c r="F48" s="824"/>
      <c r="G48" s="824"/>
      <c r="H48" s="824"/>
      <c r="I48" s="824"/>
      <c r="J48" s="824"/>
      <c r="K48" s="823">
        <f t="shared" si="9"/>
        <v>0</v>
      </c>
      <c r="L48" s="401"/>
      <c r="M48" s="36"/>
      <c r="N48" s="36"/>
    </row>
    <row r="49" spans="1:14" x14ac:dyDescent="0.35">
      <c r="A49" s="398" t="s">
        <v>782</v>
      </c>
      <c r="B49" s="678" t="s">
        <v>841</v>
      </c>
      <c r="C49" s="399" t="s">
        <v>191</v>
      </c>
      <c r="D49" s="824">
        <v>0</v>
      </c>
      <c r="E49" s="824"/>
      <c r="F49" s="824"/>
      <c r="G49" s="824"/>
      <c r="H49" s="824"/>
      <c r="I49" s="824"/>
      <c r="J49" s="824"/>
      <c r="K49" s="823">
        <f t="shared" si="9"/>
        <v>0</v>
      </c>
      <c r="L49" s="401"/>
      <c r="M49" s="36"/>
      <c r="N49" s="36"/>
    </row>
    <row r="50" spans="1:14" s="689" customFormat="1" ht="27" x14ac:dyDescent="0.35">
      <c r="A50" s="675" t="s">
        <v>19</v>
      </c>
      <c r="B50" s="650" t="s">
        <v>842</v>
      </c>
      <c r="C50" s="676" t="s">
        <v>191</v>
      </c>
      <c r="D50" s="821">
        <f t="shared" ref="D50:K50" si="10">SUM(D51:D57)</f>
        <v>0</v>
      </c>
      <c r="E50" s="821">
        <f t="shared" si="10"/>
        <v>0</v>
      </c>
      <c r="F50" s="821">
        <f t="shared" si="10"/>
        <v>0</v>
      </c>
      <c r="G50" s="821">
        <f t="shared" si="10"/>
        <v>0</v>
      </c>
      <c r="H50" s="821">
        <f t="shared" si="10"/>
        <v>0</v>
      </c>
      <c r="I50" s="821">
        <f t="shared" si="10"/>
        <v>0</v>
      </c>
      <c r="J50" s="821">
        <f t="shared" si="10"/>
        <v>0</v>
      </c>
      <c r="K50" s="821">
        <f t="shared" si="10"/>
        <v>0</v>
      </c>
      <c r="L50" s="822"/>
      <c r="M50" s="688"/>
      <c r="N50" s="688"/>
    </row>
    <row r="51" spans="1:14" x14ac:dyDescent="0.35">
      <c r="A51" s="398" t="s">
        <v>52</v>
      </c>
      <c r="B51" s="678" t="s">
        <v>835</v>
      </c>
      <c r="C51" s="399" t="s">
        <v>191</v>
      </c>
      <c r="D51" s="824">
        <v>0</v>
      </c>
      <c r="E51" s="824"/>
      <c r="F51" s="824"/>
      <c r="G51" s="824"/>
      <c r="H51" s="824"/>
      <c r="I51" s="824"/>
      <c r="J51" s="824"/>
      <c r="K51" s="824">
        <f t="shared" ref="K51:K57" si="11">SUM(D51:J51)</f>
        <v>0</v>
      </c>
      <c r="L51" s="401"/>
      <c r="M51" s="36"/>
      <c r="N51" s="36"/>
    </row>
    <row r="52" spans="1:14" x14ac:dyDescent="0.35">
      <c r="A52" s="398" t="s">
        <v>59</v>
      </c>
      <c r="B52" s="678" t="s">
        <v>836</v>
      </c>
      <c r="C52" s="399" t="s">
        <v>191</v>
      </c>
      <c r="D52" s="824">
        <v>0</v>
      </c>
      <c r="E52" s="824"/>
      <c r="F52" s="824"/>
      <c r="G52" s="824"/>
      <c r="H52" s="824"/>
      <c r="I52" s="824"/>
      <c r="J52" s="824"/>
      <c r="K52" s="824">
        <f t="shared" si="11"/>
        <v>0</v>
      </c>
      <c r="L52" s="401"/>
      <c r="M52" s="36"/>
      <c r="N52" s="36"/>
    </row>
    <row r="53" spans="1:14" x14ac:dyDescent="0.35">
      <c r="A53" s="398" t="s">
        <v>253</v>
      </c>
      <c r="B53" s="678" t="s">
        <v>837</v>
      </c>
      <c r="C53" s="399" t="s">
        <v>191</v>
      </c>
      <c r="D53" s="824">
        <v>0</v>
      </c>
      <c r="E53" s="824"/>
      <c r="F53" s="824"/>
      <c r="G53" s="824"/>
      <c r="H53" s="824"/>
      <c r="I53" s="824"/>
      <c r="J53" s="824"/>
      <c r="K53" s="824">
        <f t="shared" si="11"/>
        <v>0</v>
      </c>
      <c r="L53" s="401"/>
      <c r="M53" s="36"/>
      <c r="N53" s="36"/>
    </row>
    <row r="54" spans="1:14" x14ac:dyDescent="0.35">
      <c r="A54" s="398" t="s">
        <v>777</v>
      </c>
      <c r="B54" s="678" t="s">
        <v>838</v>
      </c>
      <c r="C54" s="399" t="s">
        <v>191</v>
      </c>
      <c r="D54" s="824">
        <v>0</v>
      </c>
      <c r="E54" s="824"/>
      <c r="F54" s="824"/>
      <c r="G54" s="824"/>
      <c r="H54" s="824"/>
      <c r="I54" s="824"/>
      <c r="J54" s="824"/>
      <c r="K54" s="824">
        <f t="shared" si="11"/>
        <v>0</v>
      </c>
      <c r="L54" s="401"/>
      <c r="M54" s="36"/>
      <c r="N54" s="36"/>
    </row>
    <row r="55" spans="1:14" x14ac:dyDescent="0.35">
      <c r="A55" s="398" t="s">
        <v>779</v>
      </c>
      <c r="B55" s="678" t="s">
        <v>839</v>
      </c>
      <c r="C55" s="399" t="s">
        <v>191</v>
      </c>
      <c r="D55" s="824">
        <v>0</v>
      </c>
      <c r="E55" s="824"/>
      <c r="F55" s="824"/>
      <c r="G55" s="824"/>
      <c r="H55" s="824"/>
      <c r="I55" s="824"/>
      <c r="J55" s="824"/>
      <c r="K55" s="824">
        <f t="shared" si="11"/>
        <v>0</v>
      </c>
      <c r="L55" s="401"/>
      <c r="M55" s="36"/>
      <c r="N55" s="36"/>
    </row>
    <row r="56" spans="1:14" x14ac:dyDescent="0.35">
      <c r="A56" s="398" t="s">
        <v>781</v>
      </c>
      <c r="B56" s="678" t="s">
        <v>840</v>
      </c>
      <c r="C56" s="399" t="s">
        <v>191</v>
      </c>
      <c r="D56" s="824">
        <v>0</v>
      </c>
      <c r="E56" s="824"/>
      <c r="F56" s="824"/>
      <c r="G56" s="824"/>
      <c r="H56" s="824"/>
      <c r="I56" s="824"/>
      <c r="J56" s="824"/>
      <c r="K56" s="824">
        <f t="shared" si="11"/>
        <v>0</v>
      </c>
      <c r="L56" s="401"/>
      <c r="M56" s="36"/>
      <c r="N56" s="36"/>
    </row>
    <row r="57" spans="1:14" x14ac:dyDescent="0.35">
      <c r="A57" s="398" t="s">
        <v>782</v>
      </c>
      <c r="B57" s="678" t="s">
        <v>841</v>
      </c>
      <c r="C57" s="399" t="s">
        <v>191</v>
      </c>
      <c r="D57" s="824">
        <v>0</v>
      </c>
      <c r="E57" s="824"/>
      <c r="F57" s="824"/>
      <c r="G57" s="824"/>
      <c r="H57" s="824"/>
      <c r="I57" s="824"/>
      <c r="J57" s="824"/>
      <c r="K57" s="824">
        <f t="shared" si="11"/>
        <v>0</v>
      </c>
      <c r="L57" s="401"/>
      <c r="M57" s="36"/>
      <c r="N57" s="36"/>
    </row>
    <row r="58" spans="1:14" s="684" customFormat="1" x14ac:dyDescent="0.35">
      <c r="A58" s="675" t="s">
        <v>20</v>
      </c>
      <c r="B58" s="653" t="s">
        <v>843</v>
      </c>
      <c r="C58" s="676" t="s">
        <v>191</v>
      </c>
      <c r="D58" s="821">
        <f t="shared" ref="D58:K58" si="12">D59</f>
        <v>0</v>
      </c>
      <c r="E58" s="821">
        <f t="shared" si="12"/>
        <v>0</v>
      </c>
      <c r="F58" s="821">
        <f t="shared" si="12"/>
        <v>0</v>
      </c>
      <c r="G58" s="821">
        <f t="shared" si="12"/>
        <v>0</v>
      </c>
      <c r="H58" s="821">
        <f t="shared" si="12"/>
        <v>0</v>
      </c>
      <c r="I58" s="821">
        <f t="shared" si="12"/>
        <v>0</v>
      </c>
      <c r="J58" s="821">
        <f t="shared" si="12"/>
        <v>0</v>
      </c>
      <c r="K58" s="821">
        <f t="shared" si="12"/>
        <v>0</v>
      </c>
      <c r="L58" s="822"/>
      <c r="M58" s="683"/>
      <c r="N58" s="683"/>
    </row>
    <row r="59" spans="1:14" x14ac:dyDescent="0.35">
      <c r="A59" s="398"/>
      <c r="B59" s="678" t="s">
        <v>844</v>
      </c>
      <c r="C59" s="399" t="s">
        <v>191</v>
      </c>
      <c r="D59" s="824">
        <v>0</v>
      </c>
      <c r="E59" s="824"/>
      <c r="F59" s="824"/>
      <c r="G59" s="824"/>
      <c r="H59" s="824"/>
      <c r="I59" s="824"/>
      <c r="J59" s="824"/>
      <c r="K59" s="824">
        <f>SUM(D59:J59)</f>
        <v>0</v>
      </c>
      <c r="L59" s="401"/>
      <c r="M59" s="36"/>
      <c r="N59" s="36"/>
    </row>
    <row r="60" spans="1:14" s="684" customFormat="1" ht="27.5" thickBot="1" x14ac:dyDescent="0.4">
      <c r="A60" s="681" t="s">
        <v>21</v>
      </c>
      <c r="B60" s="690" t="s">
        <v>845</v>
      </c>
      <c r="C60" s="676" t="s">
        <v>191</v>
      </c>
      <c r="D60" s="825">
        <f t="shared" ref="D60:K60" si="13">+D42-D50+D58</f>
        <v>0</v>
      </c>
      <c r="E60" s="825">
        <f t="shared" si="13"/>
        <v>0</v>
      </c>
      <c r="F60" s="825">
        <f t="shared" si="13"/>
        <v>0</v>
      </c>
      <c r="G60" s="825">
        <f t="shared" si="13"/>
        <v>0</v>
      </c>
      <c r="H60" s="825">
        <f t="shared" si="13"/>
        <v>0</v>
      </c>
      <c r="I60" s="825">
        <f t="shared" si="13"/>
        <v>0</v>
      </c>
      <c r="J60" s="825">
        <f t="shared" si="13"/>
        <v>0</v>
      </c>
      <c r="K60" s="825">
        <f t="shared" si="13"/>
        <v>0</v>
      </c>
      <c r="L60" s="826"/>
      <c r="M60" s="683"/>
      <c r="N60" s="683"/>
    </row>
    <row r="61" spans="1:14" x14ac:dyDescent="0.35">
      <c r="A61" s="672" t="s">
        <v>22</v>
      </c>
      <c r="B61" s="673" t="s">
        <v>132</v>
      </c>
      <c r="C61" s="674"/>
      <c r="D61" s="819"/>
      <c r="E61" s="819"/>
      <c r="F61" s="819"/>
      <c r="G61" s="819"/>
      <c r="H61" s="819"/>
      <c r="I61" s="819"/>
      <c r="J61" s="819"/>
      <c r="K61" s="819"/>
      <c r="L61" s="820"/>
      <c r="M61" s="36"/>
      <c r="N61" s="36"/>
    </row>
    <row r="62" spans="1:14" s="689" customFormat="1" ht="27" x14ac:dyDescent="0.35">
      <c r="A62" s="675" t="s">
        <v>17</v>
      </c>
      <c r="B62" s="653" t="s">
        <v>846</v>
      </c>
      <c r="C62" s="676" t="s">
        <v>191</v>
      </c>
      <c r="D62" s="821">
        <f t="shared" ref="D62:K62" si="14">SUM(D63:D69)</f>
        <v>0</v>
      </c>
      <c r="E62" s="821">
        <f t="shared" si="14"/>
        <v>0</v>
      </c>
      <c r="F62" s="821">
        <f t="shared" si="14"/>
        <v>0</v>
      </c>
      <c r="G62" s="821">
        <f t="shared" si="14"/>
        <v>0</v>
      </c>
      <c r="H62" s="821">
        <f t="shared" si="14"/>
        <v>0</v>
      </c>
      <c r="I62" s="821">
        <f t="shared" si="14"/>
        <v>0</v>
      </c>
      <c r="J62" s="821">
        <f t="shared" si="14"/>
        <v>0</v>
      </c>
      <c r="K62" s="821">
        <f t="shared" si="14"/>
        <v>0</v>
      </c>
      <c r="L62" s="822"/>
      <c r="M62" s="688"/>
      <c r="N62" s="688"/>
    </row>
    <row r="63" spans="1:14" x14ac:dyDescent="0.35">
      <c r="A63" s="398" t="s">
        <v>52</v>
      </c>
      <c r="B63" s="678" t="s">
        <v>835</v>
      </c>
      <c r="C63" s="399" t="s">
        <v>191</v>
      </c>
      <c r="D63" s="824">
        <v>0</v>
      </c>
      <c r="E63" s="824"/>
      <c r="F63" s="824"/>
      <c r="G63" s="824"/>
      <c r="H63" s="824"/>
      <c r="I63" s="824"/>
      <c r="J63" s="824"/>
      <c r="K63" s="824">
        <f t="shared" ref="K63:K69" si="15">SUM(D63:J63)</f>
        <v>0</v>
      </c>
      <c r="L63" s="401"/>
      <c r="M63" s="36"/>
      <c r="N63" s="36"/>
    </row>
    <row r="64" spans="1:14" x14ac:dyDescent="0.35">
      <c r="A64" s="398" t="s">
        <v>59</v>
      </c>
      <c r="B64" s="678" t="s">
        <v>836</v>
      </c>
      <c r="C64" s="399" t="s">
        <v>191</v>
      </c>
      <c r="D64" s="824">
        <v>0</v>
      </c>
      <c r="E64" s="824"/>
      <c r="F64" s="824"/>
      <c r="G64" s="824"/>
      <c r="H64" s="824"/>
      <c r="I64" s="824"/>
      <c r="J64" s="824"/>
      <c r="K64" s="824">
        <f t="shared" si="15"/>
        <v>0</v>
      </c>
      <c r="L64" s="401"/>
      <c r="M64" s="36"/>
      <c r="N64" s="36"/>
    </row>
    <row r="65" spans="1:14" x14ac:dyDescent="0.35">
      <c r="A65" s="398" t="s">
        <v>253</v>
      </c>
      <c r="B65" s="678" t="s">
        <v>837</v>
      </c>
      <c r="C65" s="399" t="s">
        <v>191</v>
      </c>
      <c r="D65" s="824">
        <v>0</v>
      </c>
      <c r="E65" s="824"/>
      <c r="F65" s="824"/>
      <c r="G65" s="824"/>
      <c r="H65" s="824"/>
      <c r="I65" s="824"/>
      <c r="J65" s="824"/>
      <c r="K65" s="824">
        <f t="shared" si="15"/>
        <v>0</v>
      </c>
      <c r="L65" s="401"/>
      <c r="M65" s="36"/>
      <c r="N65" s="36"/>
    </row>
    <row r="66" spans="1:14" x14ac:dyDescent="0.35">
      <c r="A66" s="398" t="s">
        <v>777</v>
      </c>
      <c r="B66" s="678" t="s">
        <v>838</v>
      </c>
      <c r="C66" s="399" t="s">
        <v>191</v>
      </c>
      <c r="D66" s="824">
        <v>0</v>
      </c>
      <c r="E66" s="824"/>
      <c r="F66" s="824"/>
      <c r="G66" s="824"/>
      <c r="H66" s="824"/>
      <c r="I66" s="824"/>
      <c r="J66" s="824"/>
      <c r="K66" s="824">
        <f t="shared" si="15"/>
        <v>0</v>
      </c>
      <c r="L66" s="401"/>
      <c r="M66" s="36"/>
      <c r="N66" s="36"/>
    </row>
    <row r="67" spans="1:14" x14ac:dyDescent="0.35">
      <c r="A67" s="398" t="s">
        <v>779</v>
      </c>
      <c r="B67" s="678" t="s">
        <v>839</v>
      </c>
      <c r="C67" s="399" t="s">
        <v>191</v>
      </c>
      <c r="D67" s="824">
        <v>0</v>
      </c>
      <c r="E67" s="824"/>
      <c r="F67" s="824"/>
      <c r="G67" s="824"/>
      <c r="H67" s="824"/>
      <c r="I67" s="824"/>
      <c r="J67" s="824"/>
      <c r="K67" s="824">
        <f t="shared" si="15"/>
        <v>0</v>
      </c>
      <c r="L67" s="401"/>
      <c r="M67" s="36"/>
      <c r="N67" s="36"/>
    </row>
    <row r="68" spans="1:14" x14ac:dyDescent="0.35">
      <c r="A68" s="398" t="s">
        <v>781</v>
      </c>
      <c r="B68" s="678" t="s">
        <v>840</v>
      </c>
      <c r="C68" s="399" t="s">
        <v>191</v>
      </c>
      <c r="D68" s="824">
        <v>0</v>
      </c>
      <c r="E68" s="824"/>
      <c r="F68" s="824"/>
      <c r="G68" s="824"/>
      <c r="H68" s="824"/>
      <c r="I68" s="824"/>
      <c r="J68" s="824"/>
      <c r="K68" s="824">
        <f t="shared" si="15"/>
        <v>0</v>
      </c>
      <c r="L68" s="401"/>
      <c r="M68" s="36"/>
      <c r="N68" s="36"/>
    </row>
    <row r="69" spans="1:14" x14ac:dyDescent="0.35">
      <c r="A69" s="398" t="s">
        <v>782</v>
      </c>
      <c r="B69" s="678" t="s">
        <v>841</v>
      </c>
      <c r="C69" s="399" t="s">
        <v>191</v>
      </c>
      <c r="D69" s="824">
        <v>0</v>
      </c>
      <c r="E69" s="824"/>
      <c r="F69" s="824"/>
      <c r="G69" s="824"/>
      <c r="H69" s="824"/>
      <c r="I69" s="824"/>
      <c r="J69" s="824"/>
      <c r="K69" s="824">
        <f t="shared" si="15"/>
        <v>0</v>
      </c>
      <c r="L69" s="401"/>
      <c r="M69" s="36"/>
      <c r="N69" s="36"/>
    </row>
    <row r="70" spans="1:14" s="684" customFormat="1" ht="27" x14ac:dyDescent="0.35">
      <c r="A70" s="675" t="s">
        <v>19</v>
      </c>
      <c r="B70" s="653" t="s">
        <v>847</v>
      </c>
      <c r="C70" s="676" t="s">
        <v>191</v>
      </c>
      <c r="D70" s="821">
        <f t="shared" ref="D70:K70" si="16">SUM(D71:D77)</f>
        <v>0</v>
      </c>
      <c r="E70" s="821">
        <f t="shared" si="16"/>
        <v>0</v>
      </c>
      <c r="F70" s="821">
        <f t="shared" si="16"/>
        <v>0</v>
      </c>
      <c r="G70" s="821">
        <f t="shared" si="16"/>
        <v>0</v>
      </c>
      <c r="H70" s="821">
        <f t="shared" si="16"/>
        <v>0</v>
      </c>
      <c r="I70" s="821">
        <f t="shared" si="16"/>
        <v>0</v>
      </c>
      <c r="J70" s="821">
        <f t="shared" si="16"/>
        <v>0</v>
      </c>
      <c r="K70" s="821">
        <f t="shared" si="16"/>
        <v>0</v>
      </c>
      <c r="L70" s="822"/>
      <c r="M70" s="683"/>
      <c r="N70" s="683"/>
    </row>
    <row r="71" spans="1:14" x14ac:dyDescent="0.35">
      <c r="A71" s="398" t="s">
        <v>52</v>
      </c>
      <c r="B71" s="678" t="s">
        <v>835</v>
      </c>
      <c r="C71" s="399" t="s">
        <v>191</v>
      </c>
      <c r="D71" s="824">
        <v>0</v>
      </c>
      <c r="E71" s="824"/>
      <c r="F71" s="824"/>
      <c r="G71" s="824"/>
      <c r="H71" s="824"/>
      <c r="I71" s="824"/>
      <c r="J71" s="824"/>
      <c r="K71" s="824">
        <f t="shared" ref="K71:K77" si="17">SUM(D71:J71)</f>
        <v>0</v>
      </c>
      <c r="L71" s="401"/>
      <c r="M71" s="36"/>
      <c r="N71" s="36"/>
    </row>
    <row r="72" spans="1:14" x14ac:dyDescent="0.35">
      <c r="A72" s="398" t="s">
        <v>59</v>
      </c>
      <c r="B72" s="678" t="s">
        <v>836</v>
      </c>
      <c r="C72" s="399" t="s">
        <v>191</v>
      </c>
      <c r="D72" s="824">
        <v>0</v>
      </c>
      <c r="E72" s="824"/>
      <c r="F72" s="824"/>
      <c r="G72" s="824"/>
      <c r="H72" s="824"/>
      <c r="I72" s="824"/>
      <c r="J72" s="824"/>
      <c r="K72" s="824">
        <f t="shared" si="17"/>
        <v>0</v>
      </c>
      <c r="L72" s="401"/>
      <c r="M72" s="36"/>
      <c r="N72" s="36"/>
    </row>
    <row r="73" spans="1:14" x14ac:dyDescent="0.35">
      <c r="A73" s="398" t="s">
        <v>253</v>
      </c>
      <c r="B73" s="678" t="s">
        <v>837</v>
      </c>
      <c r="C73" s="399" t="s">
        <v>191</v>
      </c>
      <c r="D73" s="824">
        <v>0</v>
      </c>
      <c r="E73" s="824"/>
      <c r="F73" s="824"/>
      <c r="G73" s="824"/>
      <c r="H73" s="824"/>
      <c r="I73" s="824"/>
      <c r="J73" s="824"/>
      <c r="K73" s="824">
        <f t="shared" si="17"/>
        <v>0</v>
      </c>
      <c r="L73" s="401"/>
      <c r="M73" s="36"/>
      <c r="N73" s="36"/>
    </row>
    <row r="74" spans="1:14" x14ac:dyDescent="0.35">
      <c r="A74" s="398" t="s">
        <v>777</v>
      </c>
      <c r="B74" s="678" t="s">
        <v>838</v>
      </c>
      <c r="C74" s="399" t="s">
        <v>191</v>
      </c>
      <c r="D74" s="824">
        <v>0</v>
      </c>
      <c r="E74" s="824"/>
      <c r="F74" s="824"/>
      <c r="G74" s="824"/>
      <c r="H74" s="824"/>
      <c r="I74" s="824"/>
      <c r="J74" s="824"/>
      <c r="K74" s="824">
        <f t="shared" si="17"/>
        <v>0</v>
      </c>
      <c r="L74" s="401"/>
      <c r="M74" s="36"/>
      <c r="N74" s="36"/>
    </row>
    <row r="75" spans="1:14" x14ac:dyDescent="0.35">
      <c r="A75" s="398" t="s">
        <v>779</v>
      </c>
      <c r="B75" s="678" t="s">
        <v>839</v>
      </c>
      <c r="C75" s="399" t="s">
        <v>191</v>
      </c>
      <c r="D75" s="824">
        <v>0</v>
      </c>
      <c r="E75" s="824"/>
      <c r="F75" s="824"/>
      <c r="G75" s="824"/>
      <c r="H75" s="824"/>
      <c r="I75" s="824"/>
      <c r="J75" s="824"/>
      <c r="K75" s="824">
        <f t="shared" si="17"/>
        <v>0</v>
      </c>
      <c r="L75" s="401"/>
      <c r="M75" s="36"/>
      <c r="N75" s="36"/>
    </row>
    <row r="76" spans="1:14" x14ac:dyDescent="0.35">
      <c r="A76" s="398" t="s">
        <v>781</v>
      </c>
      <c r="B76" s="678" t="s">
        <v>840</v>
      </c>
      <c r="C76" s="399" t="s">
        <v>191</v>
      </c>
      <c r="D76" s="824">
        <v>0</v>
      </c>
      <c r="E76" s="824"/>
      <c r="F76" s="824"/>
      <c r="G76" s="824"/>
      <c r="H76" s="824"/>
      <c r="I76" s="824"/>
      <c r="J76" s="824"/>
      <c r="K76" s="824">
        <f t="shared" si="17"/>
        <v>0</v>
      </c>
      <c r="L76" s="401"/>
      <c r="M76" s="36"/>
      <c r="N76" s="36"/>
    </row>
    <row r="77" spans="1:14" x14ac:dyDescent="0.35">
      <c r="A77" s="398" t="s">
        <v>782</v>
      </c>
      <c r="B77" s="678" t="s">
        <v>841</v>
      </c>
      <c r="C77" s="399" t="s">
        <v>191</v>
      </c>
      <c r="D77" s="824">
        <v>0</v>
      </c>
      <c r="E77" s="824"/>
      <c r="F77" s="824"/>
      <c r="G77" s="824"/>
      <c r="H77" s="824"/>
      <c r="I77" s="824"/>
      <c r="J77" s="824"/>
      <c r="K77" s="824">
        <f t="shared" si="17"/>
        <v>0</v>
      </c>
      <c r="L77" s="401"/>
      <c r="M77" s="36"/>
      <c r="N77" s="36"/>
    </row>
    <row r="78" spans="1:14" s="684" customFormat="1" ht="27" x14ac:dyDescent="0.35">
      <c r="A78" s="675" t="s">
        <v>20</v>
      </c>
      <c r="B78" s="653" t="s">
        <v>848</v>
      </c>
      <c r="C78" s="676" t="s">
        <v>191</v>
      </c>
      <c r="D78" s="821">
        <f t="shared" ref="D78:K78" si="18">D79</f>
        <v>0</v>
      </c>
      <c r="E78" s="821">
        <f t="shared" si="18"/>
        <v>0</v>
      </c>
      <c r="F78" s="821">
        <f t="shared" si="18"/>
        <v>0</v>
      </c>
      <c r="G78" s="821">
        <f t="shared" si="18"/>
        <v>0</v>
      </c>
      <c r="H78" s="821">
        <f t="shared" si="18"/>
        <v>0</v>
      </c>
      <c r="I78" s="821">
        <f t="shared" si="18"/>
        <v>0</v>
      </c>
      <c r="J78" s="821">
        <f t="shared" si="18"/>
        <v>0</v>
      </c>
      <c r="K78" s="821">
        <f t="shared" si="18"/>
        <v>0</v>
      </c>
      <c r="L78" s="822"/>
      <c r="M78" s="683"/>
      <c r="N78" s="683"/>
    </row>
    <row r="79" spans="1:14" x14ac:dyDescent="0.35">
      <c r="A79" s="398"/>
      <c r="B79" s="678" t="s">
        <v>844</v>
      </c>
      <c r="C79" s="399" t="s">
        <v>191</v>
      </c>
      <c r="D79" s="824">
        <v>0</v>
      </c>
      <c r="E79" s="824"/>
      <c r="F79" s="824">
        <v>0</v>
      </c>
      <c r="G79" s="824"/>
      <c r="H79" s="824"/>
      <c r="I79" s="824"/>
      <c r="J79" s="824"/>
      <c r="K79" s="824"/>
      <c r="L79" s="401"/>
      <c r="M79" s="36"/>
      <c r="N79" s="36"/>
    </row>
    <row r="80" spans="1:14" s="684" customFormat="1" ht="27.5" thickBot="1" x14ac:dyDescent="0.4">
      <c r="A80" s="681" t="s">
        <v>21</v>
      </c>
      <c r="B80" s="690" t="s">
        <v>849</v>
      </c>
      <c r="C80" s="682" t="s">
        <v>191</v>
      </c>
      <c r="D80" s="825">
        <f t="shared" ref="D80:L80" si="19">+D62-D70+D78</f>
        <v>0</v>
      </c>
      <c r="E80" s="825">
        <f t="shared" si="19"/>
        <v>0</v>
      </c>
      <c r="F80" s="825">
        <f t="shared" si="19"/>
        <v>0</v>
      </c>
      <c r="G80" s="825">
        <f t="shared" si="19"/>
        <v>0</v>
      </c>
      <c r="H80" s="825">
        <f t="shared" si="19"/>
        <v>0</v>
      </c>
      <c r="I80" s="825">
        <f t="shared" si="19"/>
        <v>0</v>
      </c>
      <c r="J80" s="825">
        <f t="shared" si="19"/>
        <v>0</v>
      </c>
      <c r="K80" s="825">
        <f t="shared" si="19"/>
        <v>0</v>
      </c>
      <c r="L80" s="829">
        <f t="shared" si="19"/>
        <v>0</v>
      </c>
      <c r="M80" s="683"/>
      <c r="N80" s="683"/>
    </row>
    <row r="81" spans="1:14" x14ac:dyDescent="0.35">
      <c r="A81" s="692"/>
      <c r="B81" s="664"/>
      <c r="C81" s="664"/>
      <c r="D81" s="812"/>
      <c r="E81" s="812"/>
      <c r="F81" s="812"/>
      <c r="G81" s="812"/>
      <c r="H81" s="812"/>
      <c r="I81" s="830"/>
      <c r="J81" s="830"/>
      <c r="M81" s="36"/>
      <c r="N81" s="36"/>
    </row>
    <row r="82" spans="1:14" x14ac:dyDescent="0.35">
      <c r="A82" s="692"/>
      <c r="B82" s="664"/>
      <c r="C82" s="664"/>
      <c r="D82" s="812"/>
      <c r="E82" s="1149" t="s">
        <v>435</v>
      </c>
      <c r="F82" s="1149"/>
      <c r="G82" s="1149"/>
      <c r="H82" s="1149"/>
      <c r="I82" s="1149"/>
      <c r="J82" s="1149"/>
      <c r="K82" s="1149"/>
      <c r="L82" s="1149"/>
      <c r="M82" s="36"/>
      <c r="N82" s="36"/>
    </row>
    <row r="83" spans="1:14" s="302" customFormat="1" ht="15.75" customHeight="1" x14ac:dyDescent="0.35">
      <c r="A83" s="178"/>
      <c r="B83" s="890" t="s">
        <v>23</v>
      </c>
      <c r="C83" s="664"/>
      <c r="D83" s="812"/>
      <c r="E83" s="1143" t="s">
        <v>953</v>
      </c>
      <c r="F83" s="1143"/>
      <c r="G83" s="1143"/>
      <c r="H83" s="1143"/>
      <c r="I83" s="1143"/>
      <c r="J83" s="1143"/>
      <c r="K83" s="1143"/>
      <c r="L83" s="1143"/>
      <c r="M83" s="36"/>
      <c r="N83" s="36"/>
    </row>
    <row r="84" spans="1:14" ht="15.75" customHeight="1" x14ac:dyDescent="0.35">
      <c r="A84" s="664"/>
      <c r="B84" s="901" t="s">
        <v>954</v>
      </c>
      <c r="C84" s="664"/>
      <c r="D84" s="664"/>
      <c r="E84" s="1144" t="s">
        <v>954</v>
      </c>
      <c r="F84" s="1144"/>
      <c r="G84" s="1144"/>
      <c r="H84" s="1144"/>
      <c r="I84" s="1144"/>
      <c r="J84" s="1144"/>
      <c r="K84" s="1144"/>
      <c r="L84" s="1144"/>
      <c r="M84" s="36"/>
      <c r="N84" s="36"/>
    </row>
    <row r="85" spans="1:14" x14ac:dyDescent="0.35">
      <c r="A85" s="664"/>
      <c r="B85" s="664"/>
      <c r="C85" s="664"/>
      <c r="D85" s="664"/>
      <c r="E85" s="664"/>
      <c r="F85" s="664"/>
      <c r="G85" s="664"/>
      <c r="H85" s="664"/>
      <c r="I85" s="664"/>
      <c r="J85" s="664"/>
      <c r="K85" s="664"/>
      <c r="L85" s="664"/>
      <c r="M85" s="36"/>
      <c r="N85" s="36"/>
    </row>
    <row r="86" spans="1:14" x14ac:dyDescent="0.35">
      <c r="A86" s="178"/>
      <c r="B86" s="664"/>
      <c r="C86" s="664"/>
      <c r="D86" s="812"/>
      <c r="E86" s="812"/>
      <c r="F86" s="812"/>
      <c r="G86" s="812"/>
      <c r="H86" s="812"/>
      <c r="I86" s="812"/>
      <c r="J86" s="812"/>
      <c r="K86" s="813"/>
      <c r="L86" s="813"/>
      <c r="M86" s="36"/>
      <c r="N86" s="36"/>
    </row>
    <row r="87" spans="1:14" x14ac:dyDescent="0.35">
      <c r="A87" s="178"/>
      <c r="B87" s="664"/>
      <c r="C87" s="664"/>
      <c r="D87" s="812"/>
      <c r="E87" s="812"/>
      <c r="F87" s="812"/>
      <c r="G87" s="812"/>
      <c r="H87" s="812"/>
      <c r="I87" s="812"/>
      <c r="J87" s="812"/>
      <c r="K87" s="813"/>
      <c r="L87" s="813"/>
      <c r="M87" s="36"/>
      <c r="N87" s="36"/>
    </row>
    <row r="88" spans="1:14" x14ac:dyDescent="0.35">
      <c r="A88" s="178"/>
      <c r="B88" s="664"/>
      <c r="C88" s="664"/>
      <c r="D88" s="812"/>
      <c r="E88" s="812"/>
      <c r="F88" s="812"/>
      <c r="G88" s="812"/>
      <c r="H88" s="812"/>
      <c r="I88" s="812"/>
      <c r="J88" s="812"/>
      <c r="K88" s="813"/>
      <c r="L88" s="813"/>
      <c r="M88" s="36"/>
      <c r="N88" s="36"/>
    </row>
    <row r="89" spans="1:14" x14ac:dyDescent="0.35">
      <c r="A89" s="178"/>
      <c r="B89" s="664"/>
      <c r="C89" s="664"/>
      <c r="D89" s="812"/>
      <c r="E89" s="812"/>
      <c r="F89" s="812"/>
      <c r="G89" s="812"/>
      <c r="H89" s="812"/>
      <c r="I89" s="812"/>
      <c r="J89" s="812"/>
      <c r="K89" s="813"/>
      <c r="L89" s="813"/>
      <c r="M89" s="36"/>
      <c r="N89" s="36"/>
    </row>
    <row r="90" spans="1:14" x14ac:dyDescent="0.35">
      <c r="A90" s="178"/>
      <c r="B90" s="664"/>
      <c r="C90" s="664"/>
      <c r="D90" s="812"/>
      <c r="E90" s="812"/>
      <c r="F90" s="812"/>
      <c r="G90" s="812"/>
      <c r="H90" s="812"/>
      <c r="I90" s="812"/>
      <c r="J90" s="812"/>
      <c r="K90" s="813"/>
      <c r="L90" s="813"/>
      <c r="M90" s="36"/>
      <c r="N90" s="36"/>
    </row>
    <row r="91" spans="1:14" x14ac:dyDescent="0.35">
      <c r="A91" s="178"/>
      <c r="B91" s="664"/>
      <c r="C91" s="664"/>
      <c r="D91" s="812"/>
      <c r="E91" s="812"/>
      <c r="F91" s="812"/>
      <c r="G91" s="812"/>
      <c r="H91" s="812"/>
      <c r="I91" s="812"/>
      <c r="J91" s="812"/>
      <c r="K91" s="813"/>
      <c r="L91" s="813"/>
      <c r="M91" s="36"/>
      <c r="N91" s="36"/>
    </row>
    <row r="92" spans="1:14" x14ac:dyDescent="0.35">
      <c r="A92" s="178"/>
      <c r="B92" s="664"/>
      <c r="C92" s="664"/>
      <c r="D92" s="812"/>
      <c r="E92" s="812"/>
      <c r="F92" s="812"/>
      <c r="G92" s="812"/>
      <c r="H92" s="812"/>
      <c r="I92" s="812"/>
      <c r="J92" s="812"/>
      <c r="K92" s="813"/>
      <c r="L92" s="813"/>
      <c r="M92" s="36"/>
      <c r="N92" s="36"/>
    </row>
    <row r="93" spans="1:14" x14ac:dyDescent="0.35">
      <c r="A93" s="178"/>
      <c r="B93" s="664"/>
      <c r="C93" s="664"/>
      <c r="D93" s="812"/>
      <c r="E93" s="812"/>
      <c r="F93" s="812"/>
      <c r="G93" s="812"/>
      <c r="H93" s="812"/>
      <c r="I93" s="812"/>
      <c r="J93" s="812"/>
      <c r="K93" s="813"/>
      <c r="L93" s="813"/>
      <c r="M93" s="36"/>
      <c r="N93" s="36"/>
    </row>
    <row r="94" spans="1:14" x14ac:dyDescent="0.35">
      <c r="A94" s="178"/>
      <c r="B94" s="664"/>
      <c r="C94" s="664"/>
      <c r="D94" s="812"/>
      <c r="E94" s="812"/>
      <c r="F94" s="812"/>
      <c r="G94" s="812"/>
      <c r="H94" s="812"/>
      <c r="I94" s="812"/>
      <c r="J94" s="812"/>
      <c r="K94" s="813"/>
      <c r="L94" s="813"/>
      <c r="M94" s="36"/>
      <c r="N94" s="36"/>
    </row>
    <row r="95" spans="1:14" x14ac:dyDescent="0.35">
      <c r="A95" s="178"/>
      <c r="B95" s="664"/>
      <c r="C95" s="664"/>
      <c r="D95" s="812"/>
      <c r="E95" s="812"/>
      <c r="F95" s="812"/>
      <c r="G95" s="812"/>
      <c r="H95" s="812"/>
      <c r="I95" s="812"/>
      <c r="J95" s="812"/>
      <c r="K95" s="813"/>
      <c r="L95" s="813"/>
      <c r="M95" s="36"/>
      <c r="N95" s="36"/>
    </row>
    <row r="96" spans="1:14" x14ac:dyDescent="0.35">
      <c r="A96" s="178"/>
      <c r="B96" s="664"/>
      <c r="C96" s="664"/>
      <c r="D96" s="812"/>
      <c r="E96" s="812"/>
      <c r="F96" s="812"/>
      <c r="G96" s="812"/>
      <c r="H96" s="812"/>
      <c r="I96" s="812"/>
      <c r="J96" s="812"/>
      <c r="K96" s="813"/>
      <c r="L96" s="813"/>
      <c r="M96" s="36"/>
      <c r="N96" s="36"/>
    </row>
    <row r="97" spans="1:14" x14ac:dyDescent="0.35">
      <c r="A97" s="178"/>
      <c r="B97" s="664"/>
      <c r="C97" s="664"/>
      <c r="D97" s="812"/>
      <c r="E97" s="812"/>
      <c r="F97" s="812"/>
      <c r="G97" s="812"/>
      <c r="H97" s="812"/>
      <c r="I97" s="812"/>
      <c r="J97" s="812"/>
      <c r="K97" s="813"/>
      <c r="L97" s="813"/>
      <c r="M97" s="36"/>
      <c r="N97" s="36"/>
    </row>
    <row r="98" spans="1:14" x14ac:dyDescent="0.35">
      <c r="A98" s="178"/>
      <c r="B98" s="664"/>
      <c r="C98" s="664"/>
      <c r="D98" s="812"/>
      <c r="E98" s="812"/>
      <c r="F98" s="812"/>
      <c r="G98" s="812"/>
      <c r="H98" s="812"/>
      <c r="I98" s="812"/>
      <c r="J98" s="812"/>
      <c r="K98" s="813"/>
      <c r="L98" s="813"/>
      <c r="M98" s="36"/>
      <c r="N98" s="36"/>
    </row>
    <row r="99" spans="1:14" x14ac:dyDescent="0.35">
      <c r="A99" s="178"/>
      <c r="B99" s="664"/>
      <c r="C99" s="664"/>
      <c r="D99" s="812"/>
      <c r="E99" s="812"/>
      <c r="F99" s="812"/>
      <c r="G99" s="812"/>
      <c r="H99" s="812"/>
      <c r="I99" s="812"/>
      <c r="J99" s="812"/>
      <c r="K99" s="813"/>
      <c r="L99" s="813"/>
      <c r="M99" s="36"/>
      <c r="N99" s="36"/>
    </row>
    <row r="100" spans="1:14" x14ac:dyDescent="0.35">
      <c r="A100" s="178"/>
      <c r="B100" s="664"/>
      <c r="C100" s="664"/>
      <c r="D100" s="812"/>
      <c r="E100" s="812"/>
      <c r="F100" s="812"/>
      <c r="G100" s="812"/>
      <c r="H100" s="812"/>
      <c r="I100" s="812"/>
      <c r="J100" s="812"/>
      <c r="K100" s="813"/>
      <c r="L100" s="813"/>
      <c r="M100" s="36"/>
      <c r="N100" s="36"/>
    </row>
    <row r="101" spans="1:14" x14ac:dyDescent="0.35">
      <c r="A101" s="178"/>
      <c r="B101" s="664"/>
      <c r="C101" s="664"/>
      <c r="D101" s="812"/>
      <c r="E101" s="812"/>
      <c r="F101" s="812"/>
      <c r="G101" s="812"/>
      <c r="H101" s="812"/>
      <c r="I101" s="812"/>
      <c r="J101" s="812"/>
      <c r="K101" s="813"/>
      <c r="L101" s="813"/>
      <c r="M101" s="36"/>
      <c r="N101" s="36"/>
    </row>
    <row r="102" spans="1:14" x14ac:dyDescent="0.35">
      <c r="A102" s="178"/>
      <c r="B102" s="664"/>
      <c r="C102" s="664"/>
      <c r="D102" s="812"/>
      <c r="E102" s="812"/>
      <c r="F102" s="812"/>
      <c r="G102" s="812"/>
      <c r="H102" s="812"/>
      <c r="I102" s="812"/>
      <c r="J102" s="812"/>
      <c r="K102" s="813"/>
      <c r="L102" s="813"/>
      <c r="M102" s="36"/>
      <c r="N102" s="36"/>
    </row>
    <row r="103" spans="1:14" x14ac:dyDescent="0.35">
      <c r="A103" s="178"/>
      <c r="B103" s="664"/>
      <c r="C103" s="664"/>
      <c r="D103" s="812"/>
      <c r="E103" s="812"/>
      <c r="F103" s="812"/>
      <c r="G103" s="812"/>
      <c r="H103" s="812"/>
      <c r="I103" s="812"/>
      <c r="J103" s="812"/>
      <c r="K103" s="813"/>
      <c r="L103" s="813"/>
      <c r="M103" s="36"/>
      <c r="N103" s="36"/>
    </row>
    <row r="104" spans="1:14" x14ac:dyDescent="0.35">
      <c r="A104" s="178"/>
      <c r="B104" s="664"/>
      <c r="C104" s="664"/>
      <c r="D104" s="812"/>
      <c r="E104" s="812"/>
      <c r="F104" s="812"/>
      <c r="G104" s="812"/>
      <c r="H104" s="812"/>
      <c r="I104" s="812"/>
      <c r="J104" s="812"/>
      <c r="K104" s="813"/>
      <c r="L104" s="813"/>
      <c r="M104" s="36"/>
      <c r="N104" s="36"/>
    </row>
    <row r="105" spans="1:14" x14ac:dyDescent="0.35">
      <c r="A105" s="178"/>
      <c r="B105" s="664"/>
      <c r="C105" s="664"/>
      <c r="D105" s="812"/>
      <c r="E105" s="812"/>
      <c r="F105" s="812"/>
      <c r="G105" s="812"/>
      <c r="H105" s="812"/>
      <c r="I105" s="812"/>
      <c r="J105" s="812"/>
      <c r="K105" s="813"/>
      <c r="L105" s="813"/>
      <c r="M105" s="36"/>
      <c r="N105" s="36"/>
    </row>
    <row r="106" spans="1:14" x14ac:dyDescent="0.35">
      <c r="A106" s="178"/>
      <c r="B106" s="664"/>
      <c r="C106" s="664"/>
      <c r="D106" s="812"/>
      <c r="E106" s="812"/>
      <c r="F106" s="812"/>
      <c r="G106" s="812"/>
      <c r="H106" s="812"/>
      <c r="I106" s="812"/>
      <c r="J106" s="812"/>
      <c r="K106" s="813"/>
      <c r="L106" s="813"/>
      <c r="M106" s="36"/>
      <c r="N106" s="36"/>
    </row>
  </sheetData>
  <mergeCells count="7">
    <mergeCell ref="E82:L82"/>
    <mergeCell ref="E83:L83"/>
    <mergeCell ref="E84:L84"/>
    <mergeCell ref="K1:L1"/>
    <mergeCell ref="A6:L6"/>
    <mergeCell ref="A7:L7"/>
    <mergeCell ref="G8:L8"/>
  </mergeCells>
  <pageMargins left="0" right="0" top="0" bottom="0" header="0" footer="0"/>
  <pageSetup paperSize="9" scale="8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70C0"/>
    <pageSetUpPr fitToPage="1"/>
  </sheetPr>
  <dimension ref="A1:N69"/>
  <sheetViews>
    <sheetView topLeftCell="A5" workbookViewId="0">
      <selection activeCell="F37" sqref="F37"/>
    </sheetView>
  </sheetViews>
  <sheetFormatPr defaultColWidth="8.6328125" defaultRowHeight="14.5" x14ac:dyDescent="0.35"/>
  <cols>
    <col min="1" max="1" width="4.6328125" customWidth="1"/>
    <col min="2" max="2" width="66" customWidth="1"/>
    <col min="3" max="3" width="14.453125" style="663" customWidth="1"/>
    <col min="4" max="12" width="8.08984375" style="858" customWidth="1"/>
  </cols>
  <sheetData>
    <row r="1" spans="1:14" ht="15.5" x14ac:dyDescent="0.35">
      <c r="B1" s="194" t="s">
        <v>0</v>
      </c>
      <c r="K1" s="1159" t="s">
        <v>440</v>
      </c>
      <c r="L1" s="1159"/>
    </row>
    <row r="2" spans="1:14" ht="15" x14ac:dyDescent="0.35">
      <c r="B2" s="87" t="s">
        <v>949</v>
      </c>
    </row>
    <row r="3" spans="1:14" ht="15" x14ac:dyDescent="0.35">
      <c r="B3" s="19"/>
    </row>
    <row r="4" spans="1:14" ht="15" x14ac:dyDescent="0.35">
      <c r="A4" s="45"/>
      <c r="B4" s="87" t="s">
        <v>951</v>
      </c>
      <c r="C4" s="45"/>
      <c r="D4" s="832"/>
      <c r="E4" s="832"/>
      <c r="F4" s="832"/>
      <c r="G4" s="832"/>
      <c r="H4" s="832"/>
      <c r="I4" s="832"/>
      <c r="J4" s="832"/>
    </row>
    <row r="5" spans="1:14" x14ac:dyDescent="0.35">
      <c r="A5" s="48"/>
      <c r="B5" s="48"/>
      <c r="C5" s="48"/>
      <c r="D5" s="832"/>
      <c r="E5" s="832"/>
      <c r="F5" s="832"/>
      <c r="G5" s="832"/>
      <c r="H5" s="832"/>
      <c r="I5" s="832"/>
      <c r="J5" s="832"/>
      <c r="K5" s="833"/>
      <c r="L5" s="833"/>
    </row>
    <row r="6" spans="1:14" ht="15" x14ac:dyDescent="0.35">
      <c r="A6" s="1146" t="s">
        <v>444</v>
      </c>
      <c r="B6" s="1146"/>
      <c r="C6" s="1146"/>
      <c r="D6" s="1146"/>
      <c r="E6" s="1146"/>
      <c r="F6" s="1146"/>
      <c r="G6" s="1146"/>
      <c r="H6" s="1146"/>
      <c r="I6" s="1146"/>
      <c r="J6" s="1146"/>
      <c r="K6" s="1146"/>
      <c r="L6" s="1146"/>
    </row>
    <row r="7" spans="1:14" s="190" customFormat="1" ht="18.5" x14ac:dyDescent="0.45">
      <c r="A7" s="1160" t="s">
        <v>443</v>
      </c>
      <c r="B7" s="1160"/>
      <c r="C7" s="1160"/>
      <c r="D7" s="1160"/>
      <c r="E7" s="1160"/>
      <c r="F7" s="1160"/>
      <c r="G7" s="1160"/>
      <c r="H7" s="1160"/>
      <c r="I7" s="1160"/>
      <c r="J7" s="1160"/>
      <c r="K7" s="1160"/>
      <c r="L7" s="1160"/>
      <c r="M7" s="189"/>
      <c r="N7" s="189"/>
    </row>
    <row r="8" spans="1:14" ht="15" thickBot="1" x14ac:dyDescent="0.4">
      <c r="A8" s="1"/>
      <c r="B8" s="1"/>
      <c r="C8" s="694"/>
      <c r="D8" s="834"/>
      <c r="E8" s="834"/>
      <c r="F8" s="834"/>
      <c r="G8" s="834"/>
      <c r="H8" s="834"/>
      <c r="I8" s="1162" t="s">
        <v>439</v>
      </c>
      <c r="J8" s="1162"/>
      <c r="K8" s="1162"/>
      <c r="L8" s="1162"/>
    </row>
    <row r="9" spans="1:14" ht="39.5" thickBot="1" x14ac:dyDescent="0.4">
      <c r="A9" s="74" t="s">
        <v>1</v>
      </c>
      <c r="B9" s="75" t="s">
        <v>2</v>
      </c>
      <c r="C9" s="75" t="s">
        <v>3</v>
      </c>
      <c r="D9" s="781" t="s">
        <v>4</v>
      </c>
      <c r="E9" s="781" t="s">
        <v>5</v>
      </c>
      <c r="F9" s="781" t="s">
        <v>6</v>
      </c>
      <c r="G9" s="781" t="s">
        <v>7</v>
      </c>
      <c r="H9" s="781" t="s">
        <v>8</v>
      </c>
      <c r="I9" s="781" t="s">
        <v>9</v>
      </c>
      <c r="J9" s="781" t="s">
        <v>10</v>
      </c>
      <c r="K9" s="781" t="s">
        <v>11</v>
      </c>
      <c r="L9" s="782" t="s">
        <v>12</v>
      </c>
    </row>
    <row r="10" spans="1:14" ht="15" thickBot="1" x14ac:dyDescent="0.4">
      <c r="A10" s="695" t="s">
        <v>15</v>
      </c>
      <c r="B10" s="696" t="s">
        <v>27</v>
      </c>
      <c r="C10" s="697"/>
      <c r="D10" s="835"/>
      <c r="E10" s="835"/>
      <c r="F10" s="835"/>
      <c r="G10" s="835"/>
      <c r="H10" s="835"/>
      <c r="I10" s="835"/>
      <c r="J10" s="835"/>
      <c r="K10" s="836"/>
      <c r="L10" s="837"/>
    </row>
    <row r="11" spans="1:14" s="337" customFormat="1" ht="27" x14ac:dyDescent="0.35">
      <c r="A11" s="698" t="s">
        <v>17</v>
      </c>
      <c r="B11" s="699" t="s">
        <v>850</v>
      </c>
      <c r="C11" s="700" t="s">
        <v>18</v>
      </c>
      <c r="D11" s="838">
        <f>SUM(D12:D16)</f>
        <v>2375</v>
      </c>
      <c r="E11" s="838">
        <f t="shared" ref="E11:K11" si="0">SUM(E12:E16)</f>
        <v>0</v>
      </c>
      <c r="F11" s="838">
        <f t="shared" si="0"/>
        <v>0</v>
      </c>
      <c r="G11" s="838">
        <f t="shared" si="0"/>
        <v>0</v>
      </c>
      <c r="H11" s="838">
        <f t="shared" si="0"/>
        <v>0</v>
      </c>
      <c r="I11" s="838">
        <f t="shared" si="0"/>
        <v>0</v>
      </c>
      <c r="J11" s="838">
        <f t="shared" si="0"/>
        <v>0</v>
      </c>
      <c r="K11" s="838">
        <f t="shared" si="0"/>
        <v>2375</v>
      </c>
      <c r="L11" s="839"/>
    </row>
    <row r="12" spans="1:14" x14ac:dyDescent="0.35">
      <c r="A12" s="76" t="s">
        <v>52</v>
      </c>
      <c r="B12" s="51" t="s">
        <v>851</v>
      </c>
      <c r="C12" s="49" t="s">
        <v>18</v>
      </c>
      <c r="D12" s="788">
        <v>1373</v>
      </c>
      <c r="E12" s="788"/>
      <c r="F12" s="788"/>
      <c r="G12" s="788"/>
      <c r="H12" s="788"/>
      <c r="I12" s="788"/>
      <c r="J12" s="788"/>
      <c r="K12" s="788">
        <f>SUM(D12:J12)</f>
        <v>1373</v>
      </c>
      <c r="L12" s="840"/>
    </row>
    <row r="13" spans="1:14" x14ac:dyDescent="0.35">
      <c r="A13" s="76" t="s">
        <v>59</v>
      </c>
      <c r="B13" s="51" t="s">
        <v>852</v>
      </c>
      <c r="C13" s="49" t="s">
        <v>18</v>
      </c>
      <c r="D13" s="788">
        <v>748</v>
      </c>
      <c r="E13" s="788"/>
      <c r="F13" s="788"/>
      <c r="G13" s="788"/>
      <c r="H13" s="788"/>
      <c r="I13" s="788"/>
      <c r="J13" s="788"/>
      <c r="K13" s="788">
        <f t="shared" ref="K13:K24" si="1">SUM(D13:J13)</f>
        <v>748</v>
      </c>
      <c r="L13" s="840"/>
    </row>
    <row r="14" spans="1:14" x14ac:dyDescent="0.35">
      <c r="A14" s="76" t="s">
        <v>253</v>
      </c>
      <c r="B14" s="51" t="s">
        <v>853</v>
      </c>
      <c r="C14" s="49" t="s">
        <v>18</v>
      </c>
      <c r="D14" s="788">
        <v>254</v>
      </c>
      <c r="E14" s="788"/>
      <c r="F14" s="788"/>
      <c r="G14" s="788"/>
      <c r="H14" s="788"/>
      <c r="I14" s="788"/>
      <c r="J14" s="788"/>
      <c r="K14" s="788">
        <f t="shared" si="1"/>
        <v>254</v>
      </c>
      <c r="L14" s="840"/>
    </row>
    <row r="15" spans="1:14" x14ac:dyDescent="0.35">
      <c r="A15" s="76" t="s">
        <v>777</v>
      </c>
      <c r="B15" s="51" t="s">
        <v>854</v>
      </c>
      <c r="C15" s="49" t="s">
        <v>18</v>
      </c>
      <c r="D15" s="788"/>
      <c r="E15" s="788"/>
      <c r="F15" s="788"/>
      <c r="G15" s="788"/>
      <c r="H15" s="788"/>
      <c r="I15" s="788"/>
      <c r="J15" s="788"/>
      <c r="K15" s="788">
        <f t="shared" si="1"/>
        <v>0</v>
      </c>
      <c r="L15" s="840"/>
    </row>
    <row r="16" spans="1:14" x14ac:dyDescent="0.35">
      <c r="A16" s="76" t="s">
        <v>779</v>
      </c>
      <c r="B16" s="51" t="s">
        <v>855</v>
      </c>
      <c r="C16" s="49" t="s">
        <v>18</v>
      </c>
      <c r="D16" s="788"/>
      <c r="E16" s="788"/>
      <c r="F16" s="788"/>
      <c r="G16" s="788"/>
      <c r="H16" s="788"/>
      <c r="I16" s="788"/>
      <c r="J16" s="788"/>
      <c r="K16" s="788">
        <f t="shared" si="1"/>
        <v>0</v>
      </c>
      <c r="L16" s="840"/>
    </row>
    <row r="17" spans="1:12" s="337" customFormat="1" ht="27" x14ac:dyDescent="0.35">
      <c r="A17" s="649" t="s">
        <v>19</v>
      </c>
      <c r="B17" s="650" t="s">
        <v>856</v>
      </c>
      <c r="C17" s="701" t="s">
        <v>18</v>
      </c>
      <c r="D17" s="841">
        <f>SUM(D18:D22)</f>
        <v>556</v>
      </c>
      <c r="E17" s="841">
        <f t="shared" ref="E17:K17" si="2">SUM(E18:E22)</f>
        <v>0</v>
      </c>
      <c r="F17" s="841">
        <f t="shared" si="2"/>
        <v>0</v>
      </c>
      <c r="G17" s="841">
        <f t="shared" si="2"/>
        <v>0</v>
      </c>
      <c r="H17" s="841">
        <f t="shared" si="2"/>
        <v>0</v>
      </c>
      <c r="I17" s="841">
        <f t="shared" si="2"/>
        <v>0</v>
      </c>
      <c r="J17" s="841">
        <f t="shared" si="2"/>
        <v>0</v>
      </c>
      <c r="K17" s="841">
        <f t="shared" si="2"/>
        <v>556</v>
      </c>
      <c r="L17" s="842"/>
    </row>
    <row r="18" spans="1:12" s="337" customFormat="1" x14ac:dyDescent="0.35">
      <c r="A18" s="76" t="s">
        <v>52</v>
      </c>
      <c r="B18" s="51" t="s">
        <v>851</v>
      </c>
      <c r="C18" s="49" t="s">
        <v>18</v>
      </c>
      <c r="D18" s="843">
        <v>0</v>
      </c>
      <c r="E18" s="843"/>
      <c r="F18" s="843"/>
      <c r="G18" s="843"/>
      <c r="H18" s="843"/>
      <c r="I18" s="843"/>
      <c r="J18" s="843"/>
      <c r="K18" s="788">
        <f t="shared" si="1"/>
        <v>0</v>
      </c>
      <c r="L18" s="844"/>
    </row>
    <row r="19" spans="1:12" x14ac:dyDescent="0.35">
      <c r="A19" s="76" t="s">
        <v>59</v>
      </c>
      <c r="B19" s="51" t="s">
        <v>852</v>
      </c>
      <c r="C19" s="49" t="s">
        <v>18</v>
      </c>
      <c r="D19" s="788">
        <v>302</v>
      </c>
      <c r="E19" s="788"/>
      <c r="F19" s="788"/>
      <c r="G19" s="788"/>
      <c r="H19" s="788"/>
      <c r="I19" s="788"/>
      <c r="J19" s="788"/>
      <c r="K19" s="788">
        <f t="shared" si="1"/>
        <v>302</v>
      </c>
      <c r="L19" s="840"/>
    </row>
    <row r="20" spans="1:12" x14ac:dyDescent="0.35">
      <c r="A20" s="76" t="s">
        <v>253</v>
      </c>
      <c r="B20" s="51" t="s">
        <v>853</v>
      </c>
      <c r="C20" s="49" t="s">
        <v>18</v>
      </c>
      <c r="D20" s="788">
        <v>254</v>
      </c>
      <c r="E20" s="788"/>
      <c r="F20" s="788"/>
      <c r="G20" s="788"/>
      <c r="H20" s="788"/>
      <c r="I20" s="788"/>
      <c r="J20" s="788"/>
      <c r="K20" s="788">
        <f t="shared" si="1"/>
        <v>254</v>
      </c>
      <c r="L20" s="840"/>
    </row>
    <row r="21" spans="1:12" x14ac:dyDescent="0.35">
      <c r="A21" s="76" t="s">
        <v>777</v>
      </c>
      <c r="B21" s="51" t="s">
        <v>854</v>
      </c>
      <c r="C21" s="49" t="s">
        <v>18</v>
      </c>
      <c r="D21" s="788"/>
      <c r="E21" s="788"/>
      <c r="F21" s="788"/>
      <c r="G21" s="788"/>
      <c r="H21" s="788"/>
      <c r="I21" s="788"/>
      <c r="J21" s="788"/>
      <c r="K21" s="788">
        <f t="shared" si="1"/>
        <v>0</v>
      </c>
      <c r="L21" s="840"/>
    </row>
    <row r="22" spans="1:12" x14ac:dyDescent="0.35">
      <c r="A22" s="76" t="s">
        <v>779</v>
      </c>
      <c r="B22" s="51" t="s">
        <v>855</v>
      </c>
      <c r="C22" s="49" t="s">
        <v>18</v>
      </c>
      <c r="D22" s="788"/>
      <c r="E22" s="788"/>
      <c r="F22" s="788"/>
      <c r="G22" s="788"/>
      <c r="H22" s="788"/>
      <c r="I22" s="788"/>
      <c r="J22" s="788"/>
      <c r="K22" s="788">
        <f t="shared" si="1"/>
        <v>0</v>
      </c>
      <c r="L22" s="840"/>
    </row>
    <row r="23" spans="1:12" s="337" customFormat="1" ht="27" x14ac:dyDescent="0.35">
      <c r="A23" s="649" t="s">
        <v>20</v>
      </c>
      <c r="B23" s="650" t="s">
        <v>857</v>
      </c>
      <c r="C23" s="701" t="s">
        <v>18</v>
      </c>
      <c r="D23" s="841">
        <f>D24</f>
        <v>500</v>
      </c>
      <c r="E23" s="841">
        <f t="shared" ref="E23:K23" si="3">E24</f>
        <v>0</v>
      </c>
      <c r="F23" s="841">
        <f t="shared" si="3"/>
        <v>0</v>
      </c>
      <c r="G23" s="841">
        <f t="shared" si="3"/>
        <v>0</v>
      </c>
      <c r="H23" s="841">
        <f t="shared" si="3"/>
        <v>0</v>
      </c>
      <c r="I23" s="841">
        <f t="shared" si="3"/>
        <v>0</v>
      </c>
      <c r="J23" s="841">
        <f t="shared" si="3"/>
        <v>0</v>
      </c>
      <c r="K23" s="841">
        <f t="shared" si="3"/>
        <v>500</v>
      </c>
      <c r="L23" s="842"/>
    </row>
    <row r="24" spans="1:12" x14ac:dyDescent="0.35">
      <c r="A24" s="77"/>
      <c r="B24" s="51" t="s">
        <v>441</v>
      </c>
      <c r="C24" s="49" t="s">
        <v>18</v>
      </c>
      <c r="D24" s="944">
        <v>500</v>
      </c>
      <c r="E24" s="788"/>
      <c r="F24" s="788"/>
      <c r="G24" s="788"/>
      <c r="H24" s="788"/>
      <c r="I24" s="788"/>
      <c r="J24" s="788"/>
      <c r="K24" s="788">
        <f t="shared" si="1"/>
        <v>500</v>
      </c>
      <c r="L24" s="840"/>
    </row>
    <row r="25" spans="1:12" s="337" customFormat="1" ht="27.5" thickBot="1" x14ac:dyDescent="0.4">
      <c r="A25" s="654" t="s">
        <v>21</v>
      </c>
      <c r="B25" s="655" t="s">
        <v>858</v>
      </c>
      <c r="C25" s="702" t="s">
        <v>18</v>
      </c>
      <c r="D25" s="845">
        <f>+D11-D17+D23</f>
        <v>2319</v>
      </c>
      <c r="E25" s="845">
        <f t="shared" ref="E25:K25" si="4">+E11-E17+E23</f>
        <v>0</v>
      </c>
      <c r="F25" s="845">
        <f t="shared" si="4"/>
        <v>0</v>
      </c>
      <c r="G25" s="845">
        <f t="shared" si="4"/>
        <v>0</v>
      </c>
      <c r="H25" s="845">
        <f t="shared" si="4"/>
        <v>0</v>
      </c>
      <c r="I25" s="845">
        <f t="shared" si="4"/>
        <v>0</v>
      </c>
      <c r="J25" s="845">
        <f t="shared" si="4"/>
        <v>0</v>
      </c>
      <c r="K25" s="845">
        <f t="shared" si="4"/>
        <v>2319</v>
      </c>
      <c r="L25" s="846"/>
    </row>
    <row r="26" spans="1:12" x14ac:dyDescent="0.35">
      <c r="A26" s="703" t="s">
        <v>22</v>
      </c>
      <c r="B26" s="704" t="s">
        <v>254</v>
      </c>
      <c r="C26" s="705"/>
      <c r="D26" s="847"/>
      <c r="E26" s="847"/>
      <c r="F26" s="847"/>
      <c r="G26" s="847"/>
      <c r="H26" s="847"/>
      <c r="I26" s="847"/>
      <c r="J26" s="847"/>
      <c r="K26" s="805"/>
      <c r="L26" s="848"/>
    </row>
    <row r="27" spans="1:12" s="337" customFormat="1" ht="40.5" x14ac:dyDescent="0.35">
      <c r="A27" s="706" t="s">
        <v>17</v>
      </c>
      <c r="B27" s="699" t="s">
        <v>859</v>
      </c>
      <c r="C27" s="707" t="s">
        <v>18</v>
      </c>
      <c r="D27" s="849">
        <f>SUM(D28:D32)</f>
        <v>2375</v>
      </c>
      <c r="E27" s="849">
        <f t="shared" ref="E27:K27" si="5">SUM(E28:E32)</f>
        <v>0</v>
      </c>
      <c r="F27" s="849">
        <f t="shared" si="5"/>
        <v>0</v>
      </c>
      <c r="G27" s="849">
        <f t="shared" si="5"/>
        <v>0</v>
      </c>
      <c r="H27" s="849">
        <f t="shared" si="5"/>
        <v>0</v>
      </c>
      <c r="I27" s="849">
        <f t="shared" si="5"/>
        <v>0</v>
      </c>
      <c r="J27" s="849">
        <f t="shared" si="5"/>
        <v>0</v>
      </c>
      <c r="K27" s="849">
        <f t="shared" si="5"/>
        <v>2375</v>
      </c>
      <c r="L27" s="850"/>
    </row>
    <row r="28" spans="1:12" s="337" customFormat="1" x14ac:dyDescent="0.35">
      <c r="A28" s="76" t="s">
        <v>52</v>
      </c>
      <c r="B28" s="51" t="s">
        <v>860</v>
      </c>
      <c r="C28" s="335"/>
      <c r="D28" s="944">
        <v>1373</v>
      </c>
      <c r="E28" s="843"/>
      <c r="F28" s="843"/>
      <c r="G28" s="843"/>
      <c r="H28" s="843"/>
      <c r="I28" s="843"/>
      <c r="J28" s="843"/>
      <c r="K28" s="788">
        <f t="shared" ref="K28:K40" si="6">SUM(D28:J28)</f>
        <v>1373</v>
      </c>
      <c r="L28" s="844"/>
    </row>
    <row r="29" spans="1:12" s="337" customFormat="1" x14ac:dyDescent="0.35">
      <c r="A29" s="76" t="s">
        <v>59</v>
      </c>
      <c r="B29" s="51" t="s">
        <v>861</v>
      </c>
      <c r="C29" s="335"/>
      <c r="D29" s="945">
        <v>748</v>
      </c>
      <c r="E29" s="843"/>
      <c r="F29" s="843"/>
      <c r="G29" s="843"/>
      <c r="H29" s="843"/>
      <c r="I29" s="843"/>
      <c r="J29" s="843"/>
      <c r="K29" s="788">
        <f t="shared" si="6"/>
        <v>748</v>
      </c>
      <c r="L29" s="844"/>
    </row>
    <row r="30" spans="1:12" x14ac:dyDescent="0.35">
      <c r="A30" s="76" t="s">
        <v>253</v>
      </c>
      <c r="B30" s="51" t="s">
        <v>862</v>
      </c>
      <c r="C30" s="49" t="s">
        <v>18</v>
      </c>
      <c r="D30" s="945">
        <v>254</v>
      </c>
      <c r="E30" s="788"/>
      <c r="F30" s="788"/>
      <c r="G30" s="788"/>
      <c r="H30" s="788"/>
      <c r="I30" s="788"/>
      <c r="J30" s="788"/>
      <c r="K30" s="788">
        <f t="shared" si="6"/>
        <v>254</v>
      </c>
      <c r="L30" s="840"/>
    </row>
    <row r="31" spans="1:12" x14ac:dyDescent="0.35">
      <c r="A31" s="76" t="s">
        <v>777</v>
      </c>
      <c r="B31" s="51" t="s">
        <v>863</v>
      </c>
      <c r="C31" s="49" t="s">
        <v>18</v>
      </c>
      <c r="D31" s="788"/>
      <c r="E31" s="788"/>
      <c r="F31" s="788"/>
      <c r="G31" s="788"/>
      <c r="H31" s="788"/>
      <c r="I31" s="788"/>
      <c r="J31" s="788"/>
      <c r="K31" s="788">
        <f t="shared" si="6"/>
        <v>0</v>
      </c>
      <c r="L31" s="840"/>
    </row>
    <row r="32" spans="1:12" x14ac:dyDescent="0.35">
      <c r="A32" s="76" t="s">
        <v>779</v>
      </c>
      <c r="B32" s="51" t="s">
        <v>864</v>
      </c>
      <c r="C32" s="49" t="s">
        <v>18</v>
      </c>
      <c r="D32" s="788"/>
      <c r="E32" s="788"/>
      <c r="F32" s="788"/>
      <c r="G32" s="788"/>
      <c r="H32" s="788"/>
      <c r="I32" s="788"/>
      <c r="J32" s="788"/>
      <c r="K32" s="788">
        <f t="shared" si="6"/>
        <v>0</v>
      </c>
      <c r="L32" s="840"/>
    </row>
    <row r="33" spans="1:12" s="337" customFormat="1" ht="27" x14ac:dyDescent="0.35">
      <c r="A33" s="706" t="s">
        <v>19</v>
      </c>
      <c r="B33" s="699" t="s">
        <v>865</v>
      </c>
      <c r="C33" s="707"/>
      <c r="D33" s="849">
        <f>SUM(D34:D38)</f>
        <v>556</v>
      </c>
      <c r="E33" s="849">
        <f t="shared" ref="E33:K33" si="7">SUM(E34:E38)</f>
        <v>0</v>
      </c>
      <c r="F33" s="849">
        <f t="shared" si="7"/>
        <v>0</v>
      </c>
      <c r="G33" s="849">
        <f t="shared" si="7"/>
        <v>0</v>
      </c>
      <c r="H33" s="849">
        <f t="shared" si="7"/>
        <v>0</v>
      </c>
      <c r="I33" s="849">
        <f t="shared" si="7"/>
        <v>0</v>
      </c>
      <c r="J33" s="849">
        <f t="shared" si="7"/>
        <v>0</v>
      </c>
      <c r="K33" s="849">
        <f t="shared" si="7"/>
        <v>556</v>
      </c>
      <c r="L33" s="850"/>
    </row>
    <row r="34" spans="1:12" s="337" customFormat="1" x14ac:dyDescent="0.35">
      <c r="A34" s="336"/>
      <c r="B34" s="51" t="s">
        <v>860</v>
      </c>
      <c r="C34" s="335"/>
      <c r="D34" s="843">
        <v>0</v>
      </c>
      <c r="E34" s="843"/>
      <c r="F34" s="843"/>
      <c r="G34" s="843"/>
      <c r="H34" s="843"/>
      <c r="I34" s="843"/>
      <c r="J34" s="843"/>
      <c r="K34" s="788">
        <f t="shared" si="6"/>
        <v>0</v>
      </c>
      <c r="L34" s="844"/>
    </row>
    <row r="35" spans="1:12" x14ac:dyDescent="0.35">
      <c r="A35" s="76"/>
      <c r="B35" s="51" t="s">
        <v>861</v>
      </c>
      <c r="C35" s="49" t="s">
        <v>18</v>
      </c>
      <c r="D35" s="788">
        <v>302</v>
      </c>
      <c r="E35" s="788"/>
      <c r="F35" s="788"/>
      <c r="G35" s="788"/>
      <c r="H35" s="788"/>
      <c r="I35" s="788"/>
      <c r="J35" s="788"/>
      <c r="K35" s="788">
        <f t="shared" si="6"/>
        <v>302</v>
      </c>
      <c r="L35" s="840"/>
    </row>
    <row r="36" spans="1:12" x14ac:dyDescent="0.35">
      <c r="A36" s="76"/>
      <c r="B36" s="51" t="s">
        <v>862</v>
      </c>
      <c r="C36" s="49" t="s">
        <v>18</v>
      </c>
      <c r="D36" s="788">
        <v>254</v>
      </c>
      <c r="E36" s="788"/>
      <c r="F36" s="788"/>
      <c r="G36" s="788"/>
      <c r="H36" s="788"/>
      <c r="I36" s="788"/>
      <c r="J36" s="788"/>
      <c r="K36" s="788">
        <f t="shared" si="6"/>
        <v>254</v>
      </c>
      <c r="L36" s="840"/>
    </row>
    <row r="37" spans="1:12" x14ac:dyDescent="0.35">
      <c r="A37" s="76"/>
      <c r="B37" s="51" t="s">
        <v>863</v>
      </c>
      <c r="C37" s="49" t="s">
        <v>18</v>
      </c>
      <c r="D37" s="788"/>
      <c r="E37" s="788"/>
      <c r="F37" s="788"/>
      <c r="G37" s="788"/>
      <c r="H37" s="788"/>
      <c r="I37" s="788"/>
      <c r="J37" s="788"/>
      <c r="K37" s="788">
        <f t="shared" si="6"/>
        <v>0</v>
      </c>
      <c r="L37" s="840"/>
    </row>
    <row r="38" spans="1:12" x14ac:dyDescent="0.35">
      <c r="A38" s="76"/>
      <c r="B38" s="51" t="s">
        <v>864</v>
      </c>
      <c r="C38" s="49" t="s">
        <v>18</v>
      </c>
      <c r="D38" s="788"/>
      <c r="E38" s="788"/>
      <c r="F38" s="788"/>
      <c r="G38" s="788"/>
      <c r="H38" s="788"/>
      <c r="I38" s="788"/>
      <c r="J38" s="788"/>
      <c r="K38" s="788">
        <f t="shared" si="6"/>
        <v>0</v>
      </c>
      <c r="L38" s="840"/>
    </row>
    <row r="39" spans="1:12" s="337" customFormat="1" ht="27" x14ac:dyDescent="0.35">
      <c r="A39" s="706" t="s">
        <v>20</v>
      </c>
      <c r="B39" s="699" t="s">
        <v>866</v>
      </c>
      <c r="C39" s="707" t="s">
        <v>18</v>
      </c>
      <c r="D39" s="849">
        <f>D40</f>
        <v>500</v>
      </c>
      <c r="E39" s="849">
        <f t="shared" ref="E39:K39" si="8">E40</f>
        <v>0</v>
      </c>
      <c r="F39" s="849">
        <f t="shared" si="8"/>
        <v>0</v>
      </c>
      <c r="G39" s="849">
        <f t="shared" si="8"/>
        <v>0</v>
      </c>
      <c r="H39" s="849">
        <f t="shared" si="8"/>
        <v>0</v>
      </c>
      <c r="I39" s="849">
        <f t="shared" si="8"/>
        <v>0</v>
      </c>
      <c r="J39" s="849">
        <f t="shared" si="8"/>
        <v>0</v>
      </c>
      <c r="K39" s="849">
        <f t="shared" si="8"/>
        <v>500</v>
      </c>
      <c r="L39" s="850"/>
    </row>
    <row r="40" spans="1:12" x14ac:dyDescent="0.35">
      <c r="A40" s="77"/>
      <c r="B40" s="51" t="s">
        <v>867</v>
      </c>
      <c r="C40" s="49"/>
      <c r="D40" s="944">
        <v>500</v>
      </c>
      <c r="E40" s="788"/>
      <c r="F40" s="788"/>
      <c r="G40" s="788"/>
      <c r="H40" s="788"/>
      <c r="I40" s="788"/>
      <c r="J40" s="788"/>
      <c r="K40" s="788">
        <f t="shared" si="6"/>
        <v>500</v>
      </c>
      <c r="L40" s="840"/>
    </row>
    <row r="41" spans="1:12" s="337" customFormat="1" ht="41" thickBot="1" x14ac:dyDescent="0.4">
      <c r="A41" s="708" t="s">
        <v>21</v>
      </c>
      <c r="B41" s="709" t="s">
        <v>868</v>
      </c>
      <c r="C41" s="710" t="s">
        <v>18</v>
      </c>
      <c r="D41" s="851">
        <f>+D27-D33+D39</f>
        <v>2319</v>
      </c>
      <c r="E41" s="851">
        <f t="shared" ref="E41:K41" si="9">+E27-E33+E39</f>
        <v>0</v>
      </c>
      <c r="F41" s="851">
        <f t="shared" si="9"/>
        <v>0</v>
      </c>
      <c r="G41" s="851">
        <f t="shared" si="9"/>
        <v>0</v>
      </c>
      <c r="H41" s="851">
        <f t="shared" si="9"/>
        <v>0</v>
      </c>
      <c r="I41" s="851">
        <f t="shared" si="9"/>
        <v>0</v>
      </c>
      <c r="J41" s="851">
        <f t="shared" si="9"/>
        <v>0</v>
      </c>
      <c r="K41" s="851">
        <f t="shared" si="9"/>
        <v>2319</v>
      </c>
      <c r="L41" s="852"/>
    </row>
    <row r="42" spans="1:12" x14ac:dyDescent="0.35">
      <c r="A42" s="703" t="s">
        <v>29</v>
      </c>
      <c r="B42" s="704" t="s">
        <v>188</v>
      </c>
      <c r="C42" s="705"/>
      <c r="D42" s="847"/>
      <c r="E42" s="847"/>
      <c r="F42" s="847"/>
      <c r="G42" s="847"/>
      <c r="H42" s="847"/>
      <c r="I42" s="847"/>
      <c r="J42" s="847"/>
      <c r="K42" s="805"/>
      <c r="L42" s="848"/>
    </row>
    <row r="43" spans="1:12" s="337" customFormat="1" ht="40.5" x14ac:dyDescent="0.35">
      <c r="A43" s="706" t="s">
        <v>17</v>
      </c>
      <c r="B43" s="699" t="s">
        <v>869</v>
      </c>
      <c r="C43" s="699" t="s">
        <v>18</v>
      </c>
      <c r="D43" s="853">
        <f t="shared" ref="D43:J43" si="10">SUM(D44:D45)</f>
        <v>0</v>
      </c>
      <c r="E43" s="853">
        <f t="shared" si="10"/>
        <v>0</v>
      </c>
      <c r="F43" s="853">
        <f t="shared" si="10"/>
        <v>0</v>
      </c>
      <c r="G43" s="853">
        <f t="shared" si="10"/>
        <v>0</v>
      </c>
      <c r="H43" s="853">
        <f t="shared" si="10"/>
        <v>0</v>
      </c>
      <c r="I43" s="853">
        <f t="shared" si="10"/>
        <v>0</v>
      </c>
      <c r="J43" s="853">
        <f t="shared" si="10"/>
        <v>0</v>
      </c>
      <c r="K43" s="853">
        <f t="shared" ref="K43:K48" si="11">SUM(D43:J43)</f>
        <v>0</v>
      </c>
      <c r="L43" s="854"/>
    </row>
    <row r="44" spans="1:12" x14ac:dyDescent="0.35">
      <c r="A44" s="76"/>
      <c r="B44" s="51" t="s">
        <v>870</v>
      </c>
      <c r="C44" s="49" t="s">
        <v>18</v>
      </c>
      <c r="D44" s="788"/>
      <c r="E44" s="788"/>
      <c r="F44" s="788"/>
      <c r="G44" s="788"/>
      <c r="H44" s="788"/>
      <c r="I44" s="788"/>
      <c r="J44" s="788"/>
      <c r="K44" s="788">
        <f t="shared" si="11"/>
        <v>0</v>
      </c>
      <c r="L44" s="840"/>
    </row>
    <row r="45" spans="1:12" x14ac:dyDescent="0.35">
      <c r="A45" s="76"/>
      <c r="B45" s="51" t="s">
        <v>871</v>
      </c>
      <c r="C45" s="49" t="s">
        <v>18</v>
      </c>
      <c r="D45" s="788"/>
      <c r="E45" s="788"/>
      <c r="F45" s="788"/>
      <c r="G45" s="788"/>
      <c r="H45" s="788"/>
      <c r="I45" s="788"/>
      <c r="J45" s="788"/>
      <c r="K45" s="788">
        <f t="shared" si="11"/>
        <v>0</v>
      </c>
      <c r="L45" s="840"/>
    </row>
    <row r="46" spans="1:12" x14ac:dyDescent="0.35">
      <c r="A46" s="76"/>
      <c r="B46" s="51" t="s">
        <v>872</v>
      </c>
      <c r="C46" s="49" t="s">
        <v>18</v>
      </c>
      <c r="D46" s="788"/>
      <c r="E46" s="788"/>
      <c r="F46" s="788"/>
      <c r="G46" s="788"/>
      <c r="H46" s="788"/>
      <c r="I46" s="788"/>
      <c r="J46" s="788"/>
      <c r="K46" s="788">
        <v>0</v>
      </c>
      <c r="L46" s="840"/>
    </row>
    <row r="47" spans="1:12" s="337" customFormat="1" ht="27" x14ac:dyDescent="0.35">
      <c r="A47" s="706" t="s">
        <v>19</v>
      </c>
      <c r="B47" s="699" t="s">
        <v>873</v>
      </c>
      <c r="C47" s="699"/>
      <c r="D47" s="853">
        <f t="shared" ref="D47:J47" si="12">SUM(D48:D50)</f>
        <v>0</v>
      </c>
      <c r="E47" s="853">
        <f t="shared" si="12"/>
        <v>0</v>
      </c>
      <c r="F47" s="853">
        <f t="shared" si="12"/>
        <v>0</v>
      </c>
      <c r="G47" s="853">
        <f t="shared" si="12"/>
        <v>0</v>
      </c>
      <c r="H47" s="853">
        <f t="shared" si="12"/>
        <v>0</v>
      </c>
      <c r="I47" s="853">
        <f t="shared" si="12"/>
        <v>0</v>
      </c>
      <c r="J47" s="853">
        <f t="shared" si="12"/>
        <v>0</v>
      </c>
      <c r="K47" s="853">
        <f t="shared" si="11"/>
        <v>0</v>
      </c>
      <c r="L47" s="854"/>
    </row>
    <row r="48" spans="1:12" x14ac:dyDescent="0.35">
      <c r="A48" s="76"/>
      <c r="B48" s="51" t="s">
        <v>870</v>
      </c>
      <c r="C48" s="49" t="s">
        <v>18</v>
      </c>
      <c r="D48" s="788"/>
      <c r="E48" s="788"/>
      <c r="F48" s="788"/>
      <c r="G48" s="788"/>
      <c r="H48" s="788"/>
      <c r="I48" s="788"/>
      <c r="J48" s="788"/>
      <c r="K48" s="788">
        <f t="shared" si="11"/>
        <v>0</v>
      </c>
      <c r="L48" s="840"/>
    </row>
    <row r="49" spans="1:12" x14ac:dyDescent="0.35">
      <c r="A49" s="76"/>
      <c r="B49" s="51" t="s">
        <v>871</v>
      </c>
      <c r="C49" s="49" t="s">
        <v>18</v>
      </c>
      <c r="D49" s="788"/>
      <c r="E49" s="788"/>
      <c r="F49" s="788"/>
      <c r="G49" s="788"/>
      <c r="H49" s="788"/>
      <c r="I49" s="788"/>
      <c r="J49" s="788"/>
      <c r="K49" s="788"/>
      <c r="L49" s="840"/>
    </row>
    <row r="50" spans="1:12" x14ac:dyDescent="0.35">
      <c r="A50" s="76"/>
      <c r="B50" s="51" t="s">
        <v>872</v>
      </c>
      <c r="C50" s="49" t="s">
        <v>18</v>
      </c>
      <c r="D50" s="788"/>
      <c r="E50" s="788"/>
      <c r="F50" s="788"/>
      <c r="G50" s="788"/>
      <c r="H50" s="788"/>
      <c r="I50" s="788"/>
      <c r="J50" s="788"/>
      <c r="K50" s="788"/>
      <c r="L50" s="840"/>
    </row>
    <row r="51" spans="1:12" s="337" customFormat="1" ht="27" x14ac:dyDescent="0.35">
      <c r="A51" s="706" t="s">
        <v>20</v>
      </c>
      <c r="B51" s="699" t="s">
        <v>874</v>
      </c>
      <c r="C51" s="699" t="s">
        <v>18</v>
      </c>
      <c r="D51" s="853">
        <f>SUM(D52)</f>
        <v>0</v>
      </c>
      <c r="E51" s="853">
        <f t="shared" ref="E51:K51" si="13">SUM(E52)</f>
        <v>0</v>
      </c>
      <c r="F51" s="853">
        <f t="shared" si="13"/>
        <v>0</v>
      </c>
      <c r="G51" s="853">
        <f t="shared" si="13"/>
        <v>0</v>
      </c>
      <c r="H51" s="853">
        <f t="shared" si="13"/>
        <v>0</v>
      </c>
      <c r="I51" s="853">
        <f t="shared" si="13"/>
        <v>0</v>
      </c>
      <c r="J51" s="853">
        <f t="shared" si="13"/>
        <v>0</v>
      </c>
      <c r="K51" s="853">
        <f t="shared" si="13"/>
        <v>0</v>
      </c>
      <c r="L51" s="854"/>
    </row>
    <row r="52" spans="1:12" x14ac:dyDescent="0.35">
      <c r="A52" s="77"/>
      <c r="B52" s="51" t="s">
        <v>875</v>
      </c>
      <c r="C52" s="49"/>
      <c r="D52" s="788"/>
      <c r="E52" s="788"/>
      <c r="F52" s="788"/>
      <c r="G52" s="788"/>
      <c r="H52" s="788"/>
      <c r="I52" s="788"/>
      <c r="J52" s="788"/>
      <c r="K52" s="788">
        <f>SUM(D52:J52)</f>
        <v>0</v>
      </c>
      <c r="L52" s="840"/>
    </row>
    <row r="53" spans="1:12" s="337" customFormat="1" ht="27.5" thickBot="1" x14ac:dyDescent="0.4">
      <c r="A53" s="706" t="s">
        <v>21</v>
      </c>
      <c r="B53" s="699" t="s">
        <v>876</v>
      </c>
      <c r="C53" s="699" t="s">
        <v>18</v>
      </c>
      <c r="D53" s="853">
        <f t="shared" ref="D53:K53" si="14">+D43-D47+D51</f>
        <v>0</v>
      </c>
      <c r="E53" s="853">
        <f t="shared" si="14"/>
        <v>0</v>
      </c>
      <c r="F53" s="853">
        <f t="shared" si="14"/>
        <v>0</v>
      </c>
      <c r="G53" s="853">
        <f t="shared" si="14"/>
        <v>0</v>
      </c>
      <c r="H53" s="853">
        <f t="shared" si="14"/>
        <v>0</v>
      </c>
      <c r="I53" s="853">
        <f t="shared" si="14"/>
        <v>0</v>
      </c>
      <c r="J53" s="853">
        <f t="shared" si="14"/>
        <v>0</v>
      </c>
      <c r="K53" s="853">
        <f t="shared" si="14"/>
        <v>0</v>
      </c>
      <c r="L53" s="854"/>
    </row>
    <row r="54" spans="1:12" x14ac:dyDescent="0.35">
      <c r="A54" s="703" t="s">
        <v>100</v>
      </c>
      <c r="B54" s="704" t="s">
        <v>442</v>
      </c>
      <c r="C54" s="705"/>
      <c r="D54" s="847"/>
      <c r="E54" s="847"/>
      <c r="F54" s="847"/>
      <c r="G54" s="847"/>
      <c r="H54" s="847"/>
      <c r="I54" s="847"/>
      <c r="J54" s="847"/>
      <c r="K54" s="805"/>
      <c r="L54" s="848"/>
    </row>
    <row r="55" spans="1:12" s="337" customFormat="1" ht="40.5" x14ac:dyDescent="0.35">
      <c r="A55" s="706" t="s">
        <v>17</v>
      </c>
      <c r="B55" s="699" t="s">
        <v>877</v>
      </c>
      <c r="C55" s="699" t="s">
        <v>18</v>
      </c>
      <c r="D55" s="853">
        <f>SUM(D56:D58)</f>
        <v>0</v>
      </c>
      <c r="E55" s="853">
        <f t="shared" ref="E55:K55" si="15">SUM(E56:E58)</f>
        <v>0</v>
      </c>
      <c r="F55" s="853">
        <f t="shared" si="15"/>
        <v>0</v>
      </c>
      <c r="G55" s="853">
        <f t="shared" si="15"/>
        <v>0</v>
      </c>
      <c r="H55" s="853">
        <f t="shared" si="15"/>
        <v>0</v>
      </c>
      <c r="I55" s="853">
        <f t="shared" si="15"/>
        <v>0</v>
      </c>
      <c r="J55" s="853">
        <f t="shared" si="15"/>
        <v>0</v>
      </c>
      <c r="K55" s="853">
        <f t="shared" si="15"/>
        <v>0</v>
      </c>
      <c r="L55" s="854"/>
    </row>
    <row r="56" spans="1:12" x14ac:dyDescent="0.35">
      <c r="A56" s="76"/>
      <c r="B56" s="51" t="s">
        <v>878</v>
      </c>
      <c r="C56" s="49" t="s">
        <v>18</v>
      </c>
      <c r="D56" s="788"/>
      <c r="E56" s="788"/>
      <c r="F56" s="788"/>
      <c r="G56" s="788"/>
      <c r="H56" s="788"/>
      <c r="I56" s="788"/>
      <c r="J56" s="788"/>
      <c r="K56" s="788">
        <f>SUM(D56:J56)</f>
        <v>0</v>
      </c>
      <c r="L56" s="840"/>
    </row>
    <row r="57" spans="1:12" x14ac:dyDescent="0.35">
      <c r="A57" s="76"/>
      <c r="B57" s="51" t="s">
        <v>879</v>
      </c>
      <c r="C57" s="49" t="s">
        <v>18</v>
      </c>
      <c r="D57" s="788"/>
      <c r="E57" s="788"/>
      <c r="F57" s="788"/>
      <c r="G57" s="788"/>
      <c r="H57" s="788"/>
      <c r="I57" s="788"/>
      <c r="J57" s="788"/>
      <c r="K57" s="788">
        <f t="shared" ref="K57:K58" si="16">SUM(D57:J57)</f>
        <v>0</v>
      </c>
      <c r="L57" s="840"/>
    </row>
    <row r="58" spans="1:12" x14ac:dyDescent="0.35">
      <c r="A58" s="76"/>
      <c r="B58" s="51" t="s">
        <v>880</v>
      </c>
      <c r="C58" s="49" t="s">
        <v>18</v>
      </c>
      <c r="D58" s="788"/>
      <c r="E58" s="788"/>
      <c r="F58" s="788"/>
      <c r="G58" s="788"/>
      <c r="H58" s="788"/>
      <c r="I58" s="788"/>
      <c r="J58" s="788"/>
      <c r="K58" s="788">
        <f t="shared" si="16"/>
        <v>0</v>
      </c>
      <c r="L58" s="840"/>
    </row>
    <row r="59" spans="1:12" s="337" customFormat="1" ht="27" x14ac:dyDescent="0.35">
      <c r="A59" s="706" t="s">
        <v>19</v>
      </c>
      <c r="B59" s="699" t="s">
        <v>881</v>
      </c>
      <c r="C59" s="699"/>
      <c r="D59" s="853">
        <f>SUM(D60:D62)</f>
        <v>0</v>
      </c>
      <c r="E59" s="853">
        <f t="shared" ref="E59:K59" si="17">SUM(E60:E62)</f>
        <v>0</v>
      </c>
      <c r="F59" s="853">
        <f t="shared" si="17"/>
        <v>0</v>
      </c>
      <c r="G59" s="853">
        <f t="shared" si="17"/>
        <v>0</v>
      </c>
      <c r="H59" s="853">
        <f t="shared" si="17"/>
        <v>0</v>
      </c>
      <c r="I59" s="853">
        <f t="shared" si="17"/>
        <v>0</v>
      </c>
      <c r="J59" s="853">
        <f t="shared" si="17"/>
        <v>0</v>
      </c>
      <c r="K59" s="853">
        <f t="shared" si="17"/>
        <v>0</v>
      </c>
      <c r="L59" s="854"/>
    </row>
    <row r="60" spans="1:12" x14ac:dyDescent="0.35">
      <c r="A60" s="76"/>
      <c r="B60" s="51" t="s">
        <v>878</v>
      </c>
      <c r="C60" s="49" t="s">
        <v>18</v>
      </c>
      <c r="D60" s="788"/>
      <c r="E60" s="788"/>
      <c r="F60" s="788"/>
      <c r="G60" s="788"/>
      <c r="H60" s="788"/>
      <c r="I60" s="788"/>
      <c r="J60" s="788"/>
      <c r="K60" s="788">
        <f>SUM(D60:J60)</f>
        <v>0</v>
      </c>
      <c r="L60" s="840"/>
    </row>
    <row r="61" spans="1:12" x14ac:dyDescent="0.35">
      <c r="A61" s="76"/>
      <c r="B61" s="51" t="s">
        <v>879</v>
      </c>
      <c r="C61" s="49" t="s">
        <v>18</v>
      </c>
      <c r="D61" s="788"/>
      <c r="E61" s="788"/>
      <c r="F61" s="788"/>
      <c r="G61" s="788"/>
      <c r="H61" s="788"/>
      <c r="I61" s="788"/>
      <c r="J61" s="788"/>
      <c r="K61" s="788">
        <f>SUM(D61:J61)</f>
        <v>0</v>
      </c>
      <c r="L61" s="840"/>
    </row>
    <row r="62" spans="1:12" x14ac:dyDescent="0.35">
      <c r="A62" s="76"/>
      <c r="B62" s="51" t="s">
        <v>880</v>
      </c>
      <c r="C62" s="49" t="s">
        <v>18</v>
      </c>
      <c r="D62" s="788"/>
      <c r="E62" s="788"/>
      <c r="F62" s="788"/>
      <c r="G62" s="788"/>
      <c r="H62" s="788"/>
      <c r="I62" s="788"/>
      <c r="J62" s="788"/>
      <c r="K62" s="788">
        <f>SUM(D62:J62)</f>
        <v>0</v>
      </c>
      <c r="L62" s="840"/>
    </row>
    <row r="63" spans="1:12" s="337" customFormat="1" ht="27" x14ac:dyDescent="0.35">
      <c r="A63" s="706" t="s">
        <v>20</v>
      </c>
      <c r="B63" s="699" t="s">
        <v>882</v>
      </c>
      <c r="C63" s="699" t="s">
        <v>18</v>
      </c>
      <c r="D63" s="853">
        <f>SUM(D64)</f>
        <v>0</v>
      </c>
      <c r="E63" s="853">
        <f t="shared" ref="E63:K63" si="18">SUM(E64)</f>
        <v>0</v>
      </c>
      <c r="F63" s="853">
        <f t="shared" si="18"/>
        <v>0</v>
      </c>
      <c r="G63" s="853">
        <f t="shared" si="18"/>
        <v>0</v>
      </c>
      <c r="H63" s="853">
        <f t="shared" si="18"/>
        <v>0</v>
      </c>
      <c r="I63" s="853">
        <f t="shared" si="18"/>
        <v>0</v>
      </c>
      <c r="J63" s="853">
        <f t="shared" si="18"/>
        <v>0</v>
      </c>
      <c r="K63" s="853">
        <f t="shared" si="18"/>
        <v>0</v>
      </c>
      <c r="L63" s="854"/>
    </row>
    <row r="64" spans="1:12" x14ac:dyDescent="0.35">
      <c r="A64" s="77"/>
      <c r="B64" s="51" t="s">
        <v>883</v>
      </c>
      <c r="C64" s="49" t="s">
        <v>18</v>
      </c>
      <c r="D64" s="788"/>
      <c r="E64" s="788"/>
      <c r="F64" s="788"/>
      <c r="G64" s="788"/>
      <c r="H64" s="788"/>
      <c r="I64" s="788"/>
      <c r="J64" s="788"/>
      <c r="K64" s="788">
        <f>SUM(D64:J64)</f>
        <v>0</v>
      </c>
      <c r="L64" s="840"/>
    </row>
    <row r="65" spans="1:12" s="337" customFormat="1" ht="27.5" thickBot="1" x14ac:dyDescent="0.4">
      <c r="A65" s="708" t="s">
        <v>21</v>
      </c>
      <c r="B65" s="709" t="s">
        <v>884</v>
      </c>
      <c r="C65" s="709" t="s">
        <v>18</v>
      </c>
      <c r="D65" s="855">
        <f>+D55-D59+D63</f>
        <v>0</v>
      </c>
      <c r="E65" s="855">
        <f t="shared" ref="E65:K65" si="19">+E55-E59+E63</f>
        <v>0</v>
      </c>
      <c r="F65" s="855">
        <f t="shared" si="19"/>
        <v>0</v>
      </c>
      <c r="G65" s="855">
        <f t="shared" si="19"/>
        <v>0</v>
      </c>
      <c r="H65" s="855">
        <f t="shared" si="19"/>
        <v>0</v>
      </c>
      <c r="I65" s="855">
        <f t="shared" si="19"/>
        <v>0</v>
      </c>
      <c r="J65" s="855">
        <f t="shared" si="19"/>
        <v>0</v>
      </c>
      <c r="K65" s="855">
        <f t="shared" si="19"/>
        <v>0</v>
      </c>
      <c r="L65" s="856"/>
    </row>
    <row r="66" spans="1:12" x14ac:dyDescent="0.35">
      <c r="A66" s="662"/>
      <c r="B66" s="662"/>
      <c r="C66" s="711"/>
      <c r="D66" s="857"/>
      <c r="E66" s="857"/>
      <c r="F66" s="857"/>
      <c r="G66" s="857"/>
      <c r="H66" s="857"/>
      <c r="I66" s="1161"/>
      <c r="J66" s="1161"/>
      <c r="K66" s="1161"/>
      <c r="L66" s="1161"/>
    </row>
    <row r="67" spans="1:12" ht="15.5" x14ac:dyDescent="0.35">
      <c r="A67" s="662"/>
      <c r="B67" s="664"/>
      <c r="C67" s="664"/>
      <c r="D67" s="812"/>
      <c r="E67" s="1149" t="s">
        <v>435</v>
      </c>
      <c r="F67" s="1149"/>
      <c r="G67" s="1149"/>
      <c r="H67" s="1149"/>
      <c r="I67" s="1149"/>
      <c r="J67" s="1149"/>
      <c r="K67" s="1149"/>
      <c r="L67" s="1149"/>
    </row>
    <row r="68" spans="1:12" ht="15.5" x14ac:dyDescent="0.35">
      <c r="B68" s="890" t="s">
        <v>23</v>
      </c>
      <c r="C68" s="664"/>
      <c r="D68" s="812"/>
      <c r="E68" s="1143" t="s">
        <v>953</v>
      </c>
      <c r="F68" s="1143"/>
      <c r="G68" s="1143"/>
      <c r="H68" s="1143"/>
      <c r="I68" s="1143"/>
      <c r="J68" s="1143"/>
      <c r="K68" s="1143"/>
      <c r="L68" s="1143"/>
    </row>
    <row r="69" spans="1:12" ht="15.5" x14ac:dyDescent="0.35">
      <c r="B69" s="901" t="s">
        <v>954</v>
      </c>
      <c r="C69" s="664"/>
      <c r="D69" s="664"/>
      <c r="E69" s="1144" t="s">
        <v>954</v>
      </c>
      <c r="F69" s="1144"/>
      <c r="G69" s="1144"/>
      <c r="H69" s="1144"/>
      <c r="I69" s="1144"/>
      <c r="J69" s="1144"/>
      <c r="K69" s="1144"/>
      <c r="L69" s="1144"/>
    </row>
  </sheetData>
  <mergeCells count="8">
    <mergeCell ref="E69:L69"/>
    <mergeCell ref="K1:L1"/>
    <mergeCell ref="A6:L6"/>
    <mergeCell ref="A7:L7"/>
    <mergeCell ref="E67:L67"/>
    <mergeCell ref="E68:L68"/>
    <mergeCell ref="I66:L66"/>
    <mergeCell ref="I8:L8"/>
  </mergeCells>
  <pageMargins left="0.48" right="0.2" top="0.75" bottom="0.28000000000000003" header="0.3" footer="0.3"/>
  <pageSetup paperSize="9" scale="84"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P119"/>
  <sheetViews>
    <sheetView topLeftCell="A71" zoomScale="125" zoomScaleNormal="100" workbookViewId="0">
      <selection activeCell="B30" sqref="B30"/>
    </sheetView>
  </sheetViews>
  <sheetFormatPr defaultColWidth="8.6328125" defaultRowHeight="14.5" x14ac:dyDescent="0.35"/>
  <cols>
    <col min="1" max="1" width="4.6328125" style="172" customWidth="1"/>
    <col min="2" max="2" width="64.54296875" style="172" customWidth="1"/>
    <col min="3" max="3" width="8.453125" style="169" customWidth="1"/>
    <col min="4" max="4" width="10.453125" style="1136" customWidth="1"/>
    <col min="5" max="6" width="7.6328125" style="169" customWidth="1"/>
    <col min="7" max="7" width="6.453125" style="169" customWidth="1"/>
    <col min="8" max="8" width="6.6328125" style="169" customWidth="1"/>
    <col min="9" max="9" width="12" style="169" customWidth="1"/>
    <col min="10" max="10" width="21" style="169" customWidth="1"/>
    <col min="11" max="11" width="9" style="169" customWidth="1"/>
    <col min="12" max="12" width="6.6328125" style="169" customWidth="1"/>
    <col min="13" max="13" width="8.36328125" style="169" customWidth="1"/>
    <col min="14" max="16384" width="8.6328125" style="2"/>
  </cols>
  <sheetData>
    <row r="1" spans="1:14" ht="14.25" customHeight="1" x14ac:dyDescent="0.35">
      <c r="A1" s="558"/>
      <c r="B1" s="1145" t="s">
        <v>0</v>
      </c>
      <c r="C1" s="1145"/>
      <c r="D1" s="1124"/>
      <c r="E1" s="43"/>
      <c r="F1" s="43"/>
      <c r="G1" s="43"/>
      <c r="H1" s="43"/>
      <c r="I1" s="43"/>
      <c r="J1" s="243" t="s">
        <v>459</v>
      </c>
      <c r="K1" s="5"/>
      <c r="L1" s="5"/>
      <c r="M1" s="5"/>
      <c r="N1" s="9"/>
    </row>
    <row r="2" spans="1:14" ht="15" x14ac:dyDescent="0.35">
      <c r="A2" s="48"/>
      <c r="B2" s="1146" t="s">
        <v>949</v>
      </c>
      <c r="C2" s="1146"/>
      <c r="D2" s="1125"/>
      <c r="E2" s="200"/>
      <c r="F2" s="200"/>
      <c r="G2" s="200"/>
      <c r="H2" s="200"/>
      <c r="I2" s="200"/>
      <c r="J2" s="8"/>
      <c r="K2" s="1163"/>
      <c r="L2" s="1163"/>
      <c r="M2" s="1163"/>
      <c r="N2" s="9"/>
    </row>
    <row r="3" spans="1:14" ht="15" x14ac:dyDescent="0.35">
      <c r="A3" s="200"/>
      <c r="B3" s="1146"/>
      <c r="C3" s="1146"/>
      <c r="D3" s="1125"/>
      <c r="E3" s="200"/>
      <c r="F3" s="200"/>
      <c r="G3" s="200"/>
      <c r="H3" s="200"/>
      <c r="I3" s="200"/>
      <c r="J3" s="8"/>
      <c r="K3" s="191"/>
      <c r="L3" s="191"/>
      <c r="M3" s="191"/>
      <c r="N3" s="9"/>
    </row>
    <row r="4" spans="1:14" ht="15" x14ac:dyDescent="0.35">
      <c r="A4" s="200"/>
      <c r="B4" s="1146" t="s">
        <v>950</v>
      </c>
      <c r="C4" s="1146"/>
      <c r="D4" s="1125"/>
      <c r="E4" s="200"/>
      <c r="F4" s="200"/>
      <c r="G4" s="200"/>
      <c r="H4" s="200"/>
      <c r="I4" s="200"/>
      <c r="J4" s="8"/>
      <c r="K4" s="191"/>
      <c r="L4" s="191"/>
      <c r="M4" s="191"/>
      <c r="N4" s="9"/>
    </row>
    <row r="5" spans="1:14" x14ac:dyDescent="0.35">
      <c r="A5" s="200"/>
      <c r="B5" s="200"/>
      <c r="C5" s="200"/>
      <c r="D5" s="1125"/>
      <c r="E5" s="200"/>
      <c r="F5" s="200"/>
      <c r="G5" s="200"/>
      <c r="H5" s="200"/>
      <c r="I5" s="200"/>
      <c r="J5" s="8"/>
      <c r="K5" s="191"/>
      <c r="L5" s="191"/>
      <c r="M5" s="191"/>
      <c r="N5" s="9"/>
    </row>
    <row r="6" spans="1:14" ht="15" x14ac:dyDescent="0.35">
      <c r="A6" s="1146" t="s">
        <v>943</v>
      </c>
      <c r="B6" s="1146"/>
      <c r="C6" s="1146"/>
      <c r="D6" s="1146"/>
      <c r="E6" s="1146"/>
      <c r="F6" s="1146"/>
      <c r="G6" s="1146"/>
      <c r="H6" s="1146"/>
      <c r="I6" s="1146"/>
      <c r="J6" s="1146"/>
      <c r="K6" s="1146"/>
      <c r="L6" s="1146"/>
      <c r="M6" s="1146"/>
      <c r="N6" s="9"/>
    </row>
    <row r="7" spans="1:14" ht="15.5" x14ac:dyDescent="0.35">
      <c r="A7" s="1164" t="s">
        <v>447</v>
      </c>
      <c r="B7" s="1164"/>
      <c r="C7" s="1164"/>
      <c r="D7" s="1164"/>
      <c r="E7" s="1164"/>
      <c r="F7" s="1164"/>
      <c r="G7" s="1164"/>
      <c r="H7" s="1164"/>
      <c r="I7" s="1164"/>
      <c r="J7" s="1164"/>
      <c r="K7" s="1164"/>
      <c r="L7" s="1164"/>
      <c r="M7" s="1164"/>
      <c r="N7" s="9"/>
    </row>
    <row r="8" spans="1:14" s="233" customFormat="1" x14ac:dyDescent="0.35">
      <c r="A8" s="1165" t="s">
        <v>768</v>
      </c>
      <c r="B8" s="1165"/>
      <c r="C8" s="1165"/>
      <c r="D8" s="1165"/>
      <c r="E8" s="1165"/>
      <c r="F8" s="1165"/>
      <c r="G8" s="1165"/>
      <c r="H8" s="1165"/>
      <c r="I8" s="1165"/>
      <c r="J8" s="1165"/>
      <c r="K8" s="1165"/>
      <c r="L8" s="1165"/>
      <c r="M8" s="1165"/>
      <c r="N8" s="170"/>
    </row>
    <row r="9" spans="1:14" ht="15" thickBot="1" x14ac:dyDescent="0.4">
      <c r="A9" s="11"/>
      <c r="B9" s="11"/>
      <c r="C9" s="11"/>
      <c r="D9" s="1126"/>
      <c r="E9" s="11"/>
      <c r="F9" s="11"/>
      <c r="G9" s="11"/>
      <c r="H9" s="11"/>
      <c r="I9" s="11"/>
      <c r="J9" s="11"/>
      <c r="K9" s="11"/>
      <c r="L9" s="1166" t="s">
        <v>30</v>
      </c>
      <c r="M9" s="1166"/>
      <c r="N9" s="9"/>
    </row>
    <row r="10" spans="1:14" s="235" customFormat="1" ht="56.25" customHeight="1" x14ac:dyDescent="0.35">
      <c r="A10" s="1167" t="s">
        <v>1</v>
      </c>
      <c r="B10" s="1169" t="s">
        <v>31</v>
      </c>
      <c r="C10" s="1169" t="s">
        <v>32</v>
      </c>
      <c r="D10" s="1171" t="s">
        <v>204</v>
      </c>
      <c r="E10" s="1169" t="s">
        <v>765</v>
      </c>
      <c r="F10" s="1173" t="s">
        <v>766</v>
      </c>
      <c r="G10" s="1169" t="s">
        <v>133</v>
      </c>
      <c r="H10" s="1169" t="s">
        <v>134</v>
      </c>
      <c r="I10" s="1175" t="s">
        <v>103</v>
      </c>
      <c r="J10" s="1177" t="s">
        <v>34</v>
      </c>
      <c r="K10" s="1169" t="s">
        <v>35</v>
      </c>
      <c r="L10" s="1169"/>
      <c r="M10" s="1169"/>
      <c r="N10" s="9"/>
    </row>
    <row r="11" spans="1:14" s="235" customFormat="1" ht="65.400000000000006" customHeight="1" thickBot="1" x14ac:dyDescent="0.4">
      <c r="A11" s="1168"/>
      <c r="B11" s="1170"/>
      <c r="C11" s="1170"/>
      <c r="D11" s="1172"/>
      <c r="E11" s="1170"/>
      <c r="F11" s="1174"/>
      <c r="G11" s="1170"/>
      <c r="H11" s="1170"/>
      <c r="I11" s="1176"/>
      <c r="J11" s="1178"/>
      <c r="K11" s="79" t="s">
        <v>36</v>
      </c>
      <c r="L11" s="79" t="s">
        <v>37</v>
      </c>
      <c r="M11" s="79" t="s">
        <v>38</v>
      </c>
      <c r="N11" s="9"/>
    </row>
    <row r="12" spans="1:14" s="237" customFormat="1" ht="24.75" customHeight="1" x14ac:dyDescent="0.35">
      <c r="A12" s="155" t="s">
        <v>39</v>
      </c>
      <c r="B12" s="156" t="s">
        <v>40</v>
      </c>
      <c r="C12" s="156" t="s">
        <v>41</v>
      </c>
      <c r="D12" s="1127" t="s">
        <v>42</v>
      </c>
      <c r="E12" s="72" t="s">
        <v>43</v>
      </c>
      <c r="F12" s="72" t="s">
        <v>66</v>
      </c>
      <c r="G12" s="72" t="s">
        <v>44</v>
      </c>
      <c r="H12" s="72" t="s">
        <v>67</v>
      </c>
      <c r="I12" s="158" t="s">
        <v>79</v>
      </c>
      <c r="J12" s="263" t="s">
        <v>45</v>
      </c>
      <c r="K12" s="72" t="s">
        <v>45</v>
      </c>
      <c r="L12" s="72" t="s">
        <v>46</v>
      </c>
      <c r="M12" s="72" t="s">
        <v>47</v>
      </c>
      <c r="N12" s="236"/>
    </row>
    <row r="13" spans="1:14" s="237" customFormat="1" ht="83.25" customHeight="1" x14ac:dyDescent="0.35">
      <c r="A13" s="155"/>
      <c r="B13" s="156" t="s">
        <v>299</v>
      </c>
      <c r="C13" s="156"/>
      <c r="D13" s="1127"/>
      <c r="E13" s="72"/>
      <c r="F13" s="72"/>
      <c r="G13" s="72"/>
      <c r="H13" s="72"/>
      <c r="I13" s="262" t="s">
        <v>767</v>
      </c>
      <c r="J13" s="860" t="s">
        <v>942</v>
      </c>
      <c r="K13" s="72"/>
      <c r="L13" s="72"/>
      <c r="M13" s="579"/>
      <c r="N13" s="236"/>
    </row>
    <row r="14" spans="1:14" s="235" customFormat="1" ht="17.25" customHeight="1" x14ac:dyDescent="0.35">
      <c r="A14" s="66" t="s">
        <v>13</v>
      </c>
      <c r="B14" s="61" t="s">
        <v>272</v>
      </c>
      <c r="C14" s="73">
        <f>C15+C61</f>
        <v>180</v>
      </c>
      <c r="D14" s="1128">
        <f>D15+D61</f>
        <v>0</v>
      </c>
      <c r="E14" s="73">
        <f>E15+E61</f>
        <v>228</v>
      </c>
      <c r="F14" s="73"/>
      <c r="G14" s="73">
        <f t="shared" ref="G14:M14" si="0">G15+G61</f>
        <v>0</v>
      </c>
      <c r="H14" s="73">
        <f t="shared" si="0"/>
        <v>0</v>
      </c>
      <c r="I14" s="159">
        <f t="shared" si="0"/>
        <v>59765.4</v>
      </c>
      <c r="J14" s="159">
        <f t="shared" si="0"/>
        <v>19041.7</v>
      </c>
      <c r="K14" s="73">
        <f t="shared" si="0"/>
        <v>11620</v>
      </c>
      <c r="L14" s="73">
        <f t="shared" si="0"/>
        <v>0</v>
      </c>
      <c r="M14" s="580">
        <f t="shared" si="0"/>
        <v>0</v>
      </c>
      <c r="N14" s="9"/>
    </row>
    <row r="15" spans="1:14" s="235" customFormat="1" ht="27" customHeight="1" x14ac:dyDescent="0.35">
      <c r="A15" s="66" t="s">
        <v>15</v>
      </c>
      <c r="B15" s="61" t="s">
        <v>449</v>
      </c>
      <c r="C15" s="60">
        <f>C16</f>
        <v>127</v>
      </c>
      <c r="D15" s="1128"/>
      <c r="E15" s="60">
        <f>E16</f>
        <v>124</v>
      </c>
      <c r="F15" s="60"/>
      <c r="G15" s="73"/>
      <c r="H15" s="60"/>
      <c r="I15" s="159">
        <f>I16</f>
        <v>56055.4</v>
      </c>
      <c r="J15" s="159">
        <f>J16</f>
        <v>11620</v>
      </c>
      <c r="K15" s="73">
        <f>K16</f>
        <v>11620</v>
      </c>
      <c r="L15" s="73">
        <f>L16</f>
        <v>0</v>
      </c>
      <c r="M15" s="580">
        <f>M16</f>
        <v>0</v>
      </c>
      <c r="N15" s="9"/>
    </row>
    <row r="16" spans="1:14" s="235" customFormat="1" ht="17.25" customHeight="1" x14ac:dyDescent="0.35">
      <c r="A16" s="246">
        <v>1</v>
      </c>
      <c r="B16" s="59" t="s">
        <v>16</v>
      </c>
      <c r="C16" s="73">
        <f>C17+C37</f>
        <v>127</v>
      </c>
      <c r="D16" s="1128"/>
      <c r="E16" s="73">
        <f>E17+E37</f>
        <v>124</v>
      </c>
      <c r="F16" s="73"/>
      <c r="G16" s="73"/>
      <c r="H16" s="73"/>
      <c r="I16" s="159">
        <f>I17+I37</f>
        <v>56055.4</v>
      </c>
      <c r="J16" s="159">
        <f>J17+J37</f>
        <v>11620</v>
      </c>
      <c r="K16" s="73">
        <f>K17+K37</f>
        <v>11620</v>
      </c>
      <c r="L16" s="73">
        <f>L17+L37</f>
        <v>0</v>
      </c>
      <c r="M16" s="580">
        <f>M17+M37</f>
        <v>0</v>
      </c>
      <c r="N16" s="9"/>
    </row>
    <row r="17" spans="1:14" s="67" customFormat="1" ht="37.5" customHeight="1" x14ac:dyDescent="0.35">
      <c r="A17" s="64">
        <v>1.1000000000000001</v>
      </c>
      <c r="B17" s="52" t="s">
        <v>450</v>
      </c>
      <c r="C17" s="62">
        <f>SUM(C18:C36)</f>
        <v>57</v>
      </c>
      <c r="D17" s="1128"/>
      <c r="E17" s="62">
        <f>SUM(E18:E36)</f>
        <v>55</v>
      </c>
      <c r="F17" s="62"/>
      <c r="G17" s="62"/>
      <c r="H17" s="62"/>
      <c r="I17" s="160">
        <f>SUM(I18:I36)</f>
        <v>23178</v>
      </c>
      <c r="J17" s="160">
        <f>SUM(J18:J36)</f>
        <v>5435.75</v>
      </c>
      <c r="K17" s="62">
        <f>SUM(K18:K36)</f>
        <v>5435.75</v>
      </c>
      <c r="L17" s="62">
        <f>SUM(L18:L36)</f>
        <v>0</v>
      </c>
      <c r="M17" s="581">
        <f>SUM(M18:M36)</f>
        <v>0</v>
      </c>
      <c r="N17" s="48"/>
    </row>
    <row r="18" spans="1:14" s="171" customFormat="1" ht="13" x14ac:dyDescent="0.35">
      <c r="A18" s="238" t="s">
        <v>53</v>
      </c>
      <c r="B18" s="196" t="s">
        <v>1400</v>
      </c>
      <c r="C18" s="55">
        <v>3</v>
      </c>
      <c r="D18" s="1129">
        <v>1</v>
      </c>
      <c r="E18" s="55">
        <v>6</v>
      </c>
      <c r="F18" s="55"/>
      <c r="G18" s="157">
        <v>1</v>
      </c>
      <c r="H18" s="55">
        <v>380</v>
      </c>
      <c r="I18" s="161">
        <f>C18*D18*H18</f>
        <v>1140</v>
      </c>
      <c r="J18" s="162">
        <f t="shared" ref="J18:J36" si="1">C18*E18*G18*16.5</f>
        <v>297</v>
      </c>
      <c r="K18" s="239">
        <f t="shared" ref="K18:K36" si="2">J18</f>
        <v>297</v>
      </c>
      <c r="L18" s="239">
        <v>0</v>
      </c>
      <c r="M18" s="582">
        <v>0</v>
      </c>
      <c r="N18" s="96"/>
    </row>
    <row r="19" spans="1:14" s="67" customFormat="1" ht="15.75" customHeight="1" x14ac:dyDescent="0.35">
      <c r="A19" s="65" t="s">
        <v>54</v>
      </c>
      <c r="B19" s="196" t="s">
        <v>1401</v>
      </c>
      <c r="C19" s="50">
        <v>3</v>
      </c>
      <c r="D19" s="1130">
        <v>1</v>
      </c>
      <c r="E19" s="50">
        <v>6</v>
      </c>
      <c r="F19" s="50"/>
      <c r="G19" s="70">
        <v>1</v>
      </c>
      <c r="H19" s="50">
        <v>430</v>
      </c>
      <c r="I19" s="161">
        <f t="shared" ref="I19:I36" si="3">C19*D19*H19</f>
        <v>1290</v>
      </c>
      <c r="J19" s="162">
        <f t="shared" si="1"/>
        <v>297</v>
      </c>
      <c r="K19" s="68">
        <f t="shared" si="2"/>
        <v>297</v>
      </c>
      <c r="L19" s="68">
        <v>0</v>
      </c>
      <c r="M19" s="583">
        <v>0</v>
      </c>
      <c r="N19" s="48"/>
    </row>
    <row r="20" spans="1:14" s="67" customFormat="1" ht="15.75" customHeight="1" x14ac:dyDescent="0.35">
      <c r="A20" s="238" t="s">
        <v>55</v>
      </c>
      <c r="B20" s="196" t="s">
        <v>1402</v>
      </c>
      <c r="C20" s="50">
        <v>4</v>
      </c>
      <c r="D20" s="1130">
        <v>1</v>
      </c>
      <c r="E20" s="50">
        <v>6</v>
      </c>
      <c r="F20" s="50"/>
      <c r="G20" s="70">
        <v>1</v>
      </c>
      <c r="H20" s="50">
        <v>430</v>
      </c>
      <c r="I20" s="161">
        <f t="shared" si="3"/>
        <v>1720</v>
      </c>
      <c r="J20" s="164">
        <f t="shared" si="1"/>
        <v>396</v>
      </c>
      <c r="K20" s="68">
        <f t="shared" si="2"/>
        <v>396</v>
      </c>
      <c r="L20" s="68">
        <v>0</v>
      </c>
      <c r="M20" s="583">
        <v>0</v>
      </c>
      <c r="N20" s="48"/>
    </row>
    <row r="21" spans="1:14" s="67" customFormat="1" ht="15.75" customHeight="1" x14ac:dyDescent="0.35">
      <c r="A21" s="65" t="s">
        <v>56</v>
      </c>
      <c r="B21" s="196" t="s">
        <v>1404</v>
      </c>
      <c r="C21" s="50">
        <v>5</v>
      </c>
      <c r="D21" s="1131">
        <v>1.1200000000000001</v>
      </c>
      <c r="E21" s="50">
        <v>8</v>
      </c>
      <c r="F21" s="50">
        <v>32</v>
      </c>
      <c r="G21" s="70">
        <v>1</v>
      </c>
      <c r="H21" s="50">
        <v>580</v>
      </c>
      <c r="I21" s="161">
        <f t="shared" si="3"/>
        <v>3248.0000000000005</v>
      </c>
      <c r="J21" s="164">
        <f>(C21-2)*E21*G21*16.5+(2*F21)*15</f>
        <v>1356</v>
      </c>
      <c r="K21" s="68">
        <f t="shared" si="2"/>
        <v>1356</v>
      </c>
      <c r="L21" s="68">
        <v>0</v>
      </c>
      <c r="M21" s="583">
        <v>0</v>
      </c>
      <c r="N21" s="48"/>
    </row>
    <row r="22" spans="1:14" s="67" customFormat="1" ht="15.75" customHeight="1" x14ac:dyDescent="0.35">
      <c r="A22" s="238" t="s">
        <v>57</v>
      </c>
      <c r="B22" s="1137" t="s">
        <v>1405</v>
      </c>
      <c r="C22" s="50">
        <v>5</v>
      </c>
      <c r="D22" s="1130">
        <v>1.3</v>
      </c>
      <c r="E22" s="50">
        <v>15</v>
      </c>
      <c r="F22" s="50"/>
      <c r="G22" s="70">
        <v>1</v>
      </c>
      <c r="H22" s="50">
        <v>580</v>
      </c>
      <c r="I22" s="161">
        <f t="shared" si="3"/>
        <v>3770</v>
      </c>
      <c r="J22" s="164">
        <f>C22*E22*G22*16.5*1.3</f>
        <v>1608.75</v>
      </c>
      <c r="K22" s="68">
        <f t="shared" si="2"/>
        <v>1608.75</v>
      </c>
      <c r="L22" s="68">
        <v>0</v>
      </c>
      <c r="M22" s="583">
        <v>0</v>
      </c>
      <c r="N22" s="48"/>
    </row>
    <row r="23" spans="1:14" s="67" customFormat="1" ht="15.75" customHeight="1" x14ac:dyDescent="0.35">
      <c r="A23" s="65" t="s">
        <v>58</v>
      </c>
      <c r="B23" s="196" t="s">
        <v>1644</v>
      </c>
      <c r="C23" s="50">
        <v>5</v>
      </c>
      <c r="D23" s="1130">
        <v>1.4</v>
      </c>
      <c r="E23" s="50"/>
      <c r="F23" s="50">
        <v>19</v>
      </c>
      <c r="G23" s="70">
        <v>1</v>
      </c>
      <c r="H23" s="50">
        <v>460</v>
      </c>
      <c r="I23" s="161">
        <f t="shared" si="3"/>
        <v>3220</v>
      </c>
      <c r="J23" s="164">
        <f>2*H23</f>
        <v>920</v>
      </c>
      <c r="K23" s="68">
        <f t="shared" si="2"/>
        <v>920</v>
      </c>
      <c r="L23" s="68">
        <v>0</v>
      </c>
      <c r="M23" s="583">
        <v>0</v>
      </c>
      <c r="N23" s="48"/>
    </row>
    <row r="24" spans="1:14" s="67" customFormat="1" ht="15.75" customHeight="1" x14ac:dyDescent="0.35">
      <c r="A24" s="238" t="s">
        <v>168</v>
      </c>
      <c r="B24" s="196" t="s">
        <v>1645</v>
      </c>
      <c r="C24" s="50">
        <v>3</v>
      </c>
      <c r="D24" s="1130">
        <v>1</v>
      </c>
      <c r="E24" s="50">
        <v>1</v>
      </c>
      <c r="F24" s="50"/>
      <c r="G24" s="70">
        <v>1</v>
      </c>
      <c r="H24" s="50">
        <v>430</v>
      </c>
      <c r="I24" s="161">
        <f t="shared" si="3"/>
        <v>1290</v>
      </c>
      <c r="J24" s="164">
        <f t="shared" si="1"/>
        <v>49.5</v>
      </c>
      <c r="K24" s="68">
        <f t="shared" ref="K24:K30" si="4">J24</f>
        <v>49.5</v>
      </c>
      <c r="L24" s="68">
        <v>0</v>
      </c>
      <c r="M24" s="583">
        <v>0</v>
      </c>
      <c r="N24" s="48"/>
    </row>
    <row r="25" spans="1:14" s="67" customFormat="1" ht="15.75" customHeight="1" x14ac:dyDescent="0.35">
      <c r="A25" s="65" t="s">
        <v>169</v>
      </c>
      <c r="B25" s="196" t="s">
        <v>1646</v>
      </c>
      <c r="C25" s="50">
        <v>3</v>
      </c>
      <c r="D25" s="1130">
        <v>1</v>
      </c>
      <c r="E25" s="50">
        <v>1</v>
      </c>
      <c r="F25" s="50"/>
      <c r="G25" s="70">
        <v>1</v>
      </c>
      <c r="H25" s="50">
        <v>430</v>
      </c>
      <c r="I25" s="161">
        <f t="shared" si="3"/>
        <v>1290</v>
      </c>
      <c r="J25" s="164">
        <f>C25*E25*G25*16.5</f>
        <v>49.5</v>
      </c>
      <c r="K25" s="68">
        <f t="shared" si="4"/>
        <v>49.5</v>
      </c>
      <c r="L25" s="68">
        <v>0</v>
      </c>
      <c r="M25" s="583">
        <v>0</v>
      </c>
      <c r="N25" s="48"/>
    </row>
    <row r="26" spans="1:14" s="67" customFormat="1" ht="15.75" customHeight="1" x14ac:dyDescent="0.35">
      <c r="A26" s="238" t="s">
        <v>170</v>
      </c>
      <c r="B26" s="196" t="s">
        <v>1647</v>
      </c>
      <c r="C26" s="50">
        <v>3</v>
      </c>
      <c r="D26" s="1130">
        <v>1</v>
      </c>
      <c r="E26" s="50">
        <v>1</v>
      </c>
      <c r="F26" s="50"/>
      <c r="G26" s="70">
        <v>1</v>
      </c>
      <c r="H26" s="50">
        <v>430</v>
      </c>
      <c r="I26" s="161">
        <f t="shared" si="3"/>
        <v>1290</v>
      </c>
      <c r="J26" s="164">
        <f t="shared" si="1"/>
        <v>49.5</v>
      </c>
      <c r="K26" s="68">
        <f t="shared" si="4"/>
        <v>49.5</v>
      </c>
      <c r="L26" s="68">
        <v>0</v>
      </c>
      <c r="M26" s="583">
        <v>0</v>
      </c>
      <c r="N26" s="48"/>
    </row>
    <row r="27" spans="1:14" s="67" customFormat="1" ht="15.75" customHeight="1" x14ac:dyDescent="0.35">
      <c r="A27" s="65" t="s">
        <v>171</v>
      </c>
      <c r="B27" s="196" t="s">
        <v>1648</v>
      </c>
      <c r="C27" s="50">
        <v>3</v>
      </c>
      <c r="D27" s="1130">
        <v>1</v>
      </c>
      <c r="E27" s="50">
        <v>1</v>
      </c>
      <c r="F27" s="50"/>
      <c r="G27" s="70">
        <v>1</v>
      </c>
      <c r="H27" s="50">
        <v>430</v>
      </c>
      <c r="I27" s="161">
        <f t="shared" si="3"/>
        <v>1290</v>
      </c>
      <c r="J27" s="164">
        <f t="shared" si="1"/>
        <v>49.5</v>
      </c>
      <c r="K27" s="68">
        <f t="shared" si="4"/>
        <v>49.5</v>
      </c>
      <c r="L27" s="68">
        <v>0</v>
      </c>
      <c r="M27" s="583">
        <v>0</v>
      </c>
      <c r="N27" s="48"/>
    </row>
    <row r="28" spans="1:14" s="67" customFormat="1" ht="15.75" customHeight="1" x14ac:dyDescent="0.35">
      <c r="A28" s="238" t="s">
        <v>172</v>
      </c>
      <c r="B28" s="196" t="s">
        <v>1649</v>
      </c>
      <c r="C28" s="50">
        <v>3</v>
      </c>
      <c r="D28" s="1130">
        <v>1</v>
      </c>
      <c r="E28" s="50">
        <v>1</v>
      </c>
      <c r="F28" s="50"/>
      <c r="G28" s="70">
        <v>1</v>
      </c>
      <c r="H28" s="50">
        <v>430</v>
      </c>
      <c r="I28" s="161">
        <f t="shared" si="3"/>
        <v>1290</v>
      </c>
      <c r="J28" s="164">
        <f t="shared" si="1"/>
        <v>49.5</v>
      </c>
      <c r="K28" s="68">
        <f t="shared" si="4"/>
        <v>49.5</v>
      </c>
      <c r="L28" s="68">
        <v>0</v>
      </c>
      <c r="M28" s="583">
        <v>0</v>
      </c>
      <c r="N28" s="48"/>
    </row>
    <row r="29" spans="1:14" s="67" customFormat="1" ht="15.75" customHeight="1" x14ac:dyDescent="0.35">
      <c r="A29" s="65" t="s">
        <v>173</v>
      </c>
      <c r="B29" s="196" t="s">
        <v>1650</v>
      </c>
      <c r="C29" s="50">
        <v>3</v>
      </c>
      <c r="D29" s="1130">
        <v>1</v>
      </c>
      <c r="E29" s="50">
        <v>1</v>
      </c>
      <c r="F29" s="50"/>
      <c r="G29" s="70">
        <v>1</v>
      </c>
      <c r="H29" s="50">
        <v>430</v>
      </c>
      <c r="I29" s="161">
        <f t="shared" si="3"/>
        <v>1290</v>
      </c>
      <c r="J29" s="164">
        <f t="shared" si="1"/>
        <v>49.5</v>
      </c>
      <c r="K29" s="68">
        <f t="shared" si="4"/>
        <v>49.5</v>
      </c>
      <c r="L29" s="68">
        <v>0</v>
      </c>
      <c r="M29" s="583">
        <v>0</v>
      </c>
      <c r="N29" s="48"/>
    </row>
    <row r="30" spans="1:14" s="67" customFormat="1" ht="15.75" customHeight="1" x14ac:dyDescent="0.35">
      <c r="A30" s="238" t="s">
        <v>1658</v>
      </c>
      <c r="B30" s="196" t="s">
        <v>1651</v>
      </c>
      <c r="C30" s="50">
        <v>2</v>
      </c>
      <c r="D30" s="1130">
        <v>1</v>
      </c>
      <c r="E30" s="50">
        <v>1</v>
      </c>
      <c r="F30" s="50"/>
      <c r="G30" s="70">
        <v>1</v>
      </c>
      <c r="H30" s="50">
        <v>75</v>
      </c>
      <c r="I30" s="161">
        <f t="shared" si="3"/>
        <v>150</v>
      </c>
      <c r="J30" s="164">
        <f t="shared" si="1"/>
        <v>33</v>
      </c>
      <c r="K30" s="68">
        <f t="shared" si="4"/>
        <v>33</v>
      </c>
      <c r="L30" s="68">
        <v>0</v>
      </c>
      <c r="M30" s="583">
        <v>0</v>
      </c>
      <c r="N30" s="48"/>
    </row>
    <row r="31" spans="1:14" s="67" customFormat="1" ht="15.75" customHeight="1" x14ac:dyDescent="0.35">
      <c r="A31" s="65" t="s">
        <v>174</v>
      </c>
      <c r="B31" s="196" t="s">
        <v>1652</v>
      </c>
      <c r="C31" s="50">
        <v>2</v>
      </c>
      <c r="D31" s="1130">
        <v>1</v>
      </c>
      <c r="E31" s="50">
        <v>1</v>
      </c>
      <c r="F31" s="50"/>
      <c r="G31" s="70">
        <v>1</v>
      </c>
      <c r="H31" s="50">
        <v>75</v>
      </c>
      <c r="I31" s="161">
        <f t="shared" si="3"/>
        <v>150</v>
      </c>
      <c r="J31" s="164">
        <f t="shared" ref="J31:J34" si="5">C31*E31*G31*16.5</f>
        <v>33</v>
      </c>
      <c r="K31" s="68">
        <f t="shared" ref="K31:K34" si="6">J31</f>
        <v>33</v>
      </c>
      <c r="L31" s="68">
        <v>0</v>
      </c>
      <c r="M31" s="583">
        <v>0</v>
      </c>
      <c r="N31" s="48"/>
    </row>
    <row r="32" spans="1:14" s="67" customFormat="1" ht="15.75" customHeight="1" x14ac:dyDescent="0.35">
      <c r="A32" s="238" t="s">
        <v>175</v>
      </c>
      <c r="B32" s="196" t="s">
        <v>1653</v>
      </c>
      <c r="C32" s="50">
        <v>2</v>
      </c>
      <c r="D32" s="1130">
        <v>1</v>
      </c>
      <c r="E32" s="50">
        <v>1</v>
      </c>
      <c r="F32" s="50"/>
      <c r="G32" s="70">
        <v>1</v>
      </c>
      <c r="H32" s="50">
        <v>75</v>
      </c>
      <c r="I32" s="161">
        <f t="shared" si="3"/>
        <v>150</v>
      </c>
      <c r="J32" s="164">
        <f t="shared" si="5"/>
        <v>33</v>
      </c>
      <c r="K32" s="68">
        <f t="shared" si="6"/>
        <v>33</v>
      </c>
      <c r="L32" s="68">
        <v>0</v>
      </c>
      <c r="M32" s="583">
        <v>0</v>
      </c>
      <c r="N32" s="48"/>
    </row>
    <row r="33" spans="1:14" s="67" customFormat="1" ht="15.75" customHeight="1" x14ac:dyDescent="0.35">
      <c r="A33" s="65" t="s">
        <v>1418</v>
      </c>
      <c r="B33" s="196" t="s">
        <v>1654</v>
      </c>
      <c r="C33" s="50">
        <v>2</v>
      </c>
      <c r="D33" s="1130">
        <v>1</v>
      </c>
      <c r="E33" s="50">
        <v>1</v>
      </c>
      <c r="F33" s="50"/>
      <c r="G33" s="70">
        <v>1</v>
      </c>
      <c r="H33" s="50">
        <v>75</v>
      </c>
      <c r="I33" s="161">
        <f t="shared" si="3"/>
        <v>150</v>
      </c>
      <c r="J33" s="164">
        <f t="shared" si="5"/>
        <v>33</v>
      </c>
      <c r="K33" s="68">
        <f t="shared" si="6"/>
        <v>33</v>
      </c>
      <c r="L33" s="68">
        <v>0</v>
      </c>
      <c r="M33" s="583">
        <v>0</v>
      </c>
      <c r="N33" s="48"/>
    </row>
    <row r="34" spans="1:14" s="67" customFormat="1" ht="15.75" customHeight="1" x14ac:dyDescent="0.35">
      <c r="A34" s="238" t="s">
        <v>1419</v>
      </c>
      <c r="B34" s="196" t="s">
        <v>1655</v>
      </c>
      <c r="C34" s="50">
        <v>2</v>
      </c>
      <c r="D34" s="1130">
        <v>1</v>
      </c>
      <c r="E34" s="50">
        <v>2</v>
      </c>
      <c r="F34" s="50"/>
      <c r="G34" s="70">
        <v>1</v>
      </c>
      <c r="H34" s="50">
        <v>75</v>
      </c>
      <c r="I34" s="161">
        <f t="shared" si="3"/>
        <v>150</v>
      </c>
      <c r="J34" s="164">
        <f t="shared" si="5"/>
        <v>66</v>
      </c>
      <c r="K34" s="68">
        <f t="shared" si="6"/>
        <v>66</v>
      </c>
      <c r="L34" s="68">
        <v>0</v>
      </c>
      <c r="M34" s="583">
        <v>0</v>
      </c>
      <c r="N34" s="48"/>
    </row>
    <row r="35" spans="1:14" s="67" customFormat="1" ht="15.75" customHeight="1" x14ac:dyDescent="0.35">
      <c r="A35" s="65" t="s">
        <v>1659</v>
      </c>
      <c r="B35" s="196" t="s">
        <v>1656</v>
      </c>
      <c r="C35" s="50">
        <v>2</v>
      </c>
      <c r="D35" s="1130">
        <v>1</v>
      </c>
      <c r="E35" s="50">
        <v>1</v>
      </c>
      <c r="F35" s="50"/>
      <c r="G35" s="70">
        <v>1</v>
      </c>
      <c r="H35" s="50">
        <v>75</v>
      </c>
      <c r="I35" s="161">
        <f t="shared" si="3"/>
        <v>150</v>
      </c>
      <c r="J35" s="164">
        <f t="shared" si="1"/>
        <v>33</v>
      </c>
      <c r="K35" s="68">
        <f t="shared" si="2"/>
        <v>33</v>
      </c>
      <c r="L35" s="68">
        <v>0</v>
      </c>
      <c r="M35" s="583">
        <v>0</v>
      </c>
      <c r="N35" s="48"/>
    </row>
    <row r="36" spans="1:14" s="67" customFormat="1" ht="15.75" customHeight="1" x14ac:dyDescent="0.35">
      <c r="A36" s="238" t="s">
        <v>1660</v>
      </c>
      <c r="B36" s="196" t="s">
        <v>1657</v>
      </c>
      <c r="C36" s="50">
        <v>2</v>
      </c>
      <c r="D36" s="1130">
        <v>1</v>
      </c>
      <c r="E36" s="50">
        <v>1</v>
      </c>
      <c r="F36" s="50"/>
      <c r="G36" s="70">
        <v>1</v>
      </c>
      <c r="H36" s="50">
        <v>75</v>
      </c>
      <c r="I36" s="161">
        <f t="shared" si="3"/>
        <v>150</v>
      </c>
      <c r="J36" s="164">
        <f t="shared" si="1"/>
        <v>33</v>
      </c>
      <c r="K36" s="68">
        <f t="shared" si="2"/>
        <v>33</v>
      </c>
      <c r="L36" s="68">
        <v>0</v>
      </c>
      <c r="M36" s="583">
        <v>0</v>
      </c>
      <c r="N36" s="48"/>
    </row>
    <row r="37" spans="1:14" s="67" customFormat="1" ht="38.25" customHeight="1" x14ac:dyDescent="0.35">
      <c r="A37" s="241">
        <v>1.2</v>
      </c>
      <c r="B37" s="51" t="s">
        <v>448</v>
      </c>
      <c r="C37" s="53">
        <f>SUM(C38:C60)</f>
        <v>70</v>
      </c>
      <c r="D37" s="1130"/>
      <c r="E37" s="53">
        <f>SUM(E38:E60)</f>
        <v>69</v>
      </c>
      <c r="F37" s="53"/>
      <c r="G37" s="70"/>
      <c r="H37" s="53"/>
      <c r="I37" s="165">
        <f>SUM(I38:I60)</f>
        <v>32877.4</v>
      </c>
      <c r="J37" s="165">
        <f>SUM(J38:J60)</f>
        <v>6184.25</v>
      </c>
      <c r="K37" s="71">
        <f>SUM(K38:K60)</f>
        <v>6184.25</v>
      </c>
      <c r="L37" s="71">
        <f>SUM(L38:L60)</f>
        <v>0</v>
      </c>
      <c r="M37" s="584">
        <v>0</v>
      </c>
      <c r="N37" s="48"/>
    </row>
    <row r="38" spans="1:14" s="67" customFormat="1" ht="15.75" customHeight="1" x14ac:dyDescent="0.35">
      <c r="A38" s="65" t="s">
        <v>53</v>
      </c>
      <c r="B38" s="196" t="s">
        <v>1407</v>
      </c>
      <c r="C38" s="50">
        <v>4</v>
      </c>
      <c r="D38" s="1130">
        <v>1</v>
      </c>
      <c r="E38" s="50">
        <v>4</v>
      </c>
      <c r="F38" s="50"/>
      <c r="G38" s="70">
        <v>1</v>
      </c>
      <c r="H38" s="50">
        <v>320</v>
      </c>
      <c r="I38" s="163">
        <f>C38*D38*H38</f>
        <v>1280</v>
      </c>
      <c r="J38" s="164">
        <f>C38*E38*G38*16.5</f>
        <v>264</v>
      </c>
      <c r="K38" s="68">
        <f t="shared" ref="K38:K60" si="7">J38</f>
        <v>264</v>
      </c>
      <c r="L38" s="68">
        <v>0</v>
      </c>
      <c r="M38" s="583">
        <v>0</v>
      </c>
      <c r="N38" s="48"/>
    </row>
    <row r="39" spans="1:14" s="67" customFormat="1" ht="15.75" customHeight="1" x14ac:dyDescent="0.35">
      <c r="A39" s="65" t="s">
        <v>54</v>
      </c>
      <c r="B39" s="196" t="s">
        <v>1408</v>
      </c>
      <c r="C39" s="50">
        <v>3</v>
      </c>
      <c r="D39" s="1130">
        <v>1</v>
      </c>
      <c r="E39" s="50">
        <v>4</v>
      </c>
      <c r="F39" s="50"/>
      <c r="G39" s="70">
        <v>1</v>
      </c>
      <c r="H39" s="50">
        <v>320</v>
      </c>
      <c r="I39" s="163">
        <f t="shared" ref="I39:I60" si="8">C39*D39*H39</f>
        <v>960</v>
      </c>
      <c r="J39" s="164">
        <f t="shared" ref="J39:J43" si="9">C39*E39*G39*16.5</f>
        <v>198</v>
      </c>
      <c r="K39" s="68">
        <f t="shared" si="7"/>
        <v>198</v>
      </c>
      <c r="L39" s="68">
        <v>0</v>
      </c>
      <c r="M39" s="583">
        <v>0</v>
      </c>
      <c r="N39" s="48"/>
    </row>
    <row r="40" spans="1:14" s="67" customFormat="1" ht="15.75" customHeight="1" x14ac:dyDescent="0.35">
      <c r="A40" s="65" t="s">
        <v>55</v>
      </c>
      <c r="B40" s="196" t="s">
        <v>1409</v>
      </c>
      <c r="C40" s="50">
        <v>5</v>
      </c>
      <c r="D40" s="1130">
        <v>1</v>
      </c>
      <c r="E40" s="50">
        <v>5</v>
      </c>
      <c r="F40" s="50"/>
      <c r="G40" s="70">
        <v>1</v>
      </c>
      <c r="H40" s="50">
        <v>380</v>
      </c>
      <c r="I40" s="163">
        <f t="shared" si="8"/>
        <v>1900</v>
      </c>
      <c r="J40" s="164">
        <f t="shared" si="9"/>
        <v>412.5</v>
      </c>
      <c r="K40" s="68">
        <f t="shared" si="7"/>
        <v>412.5</v>
      </c>
      <c r="L40" s="68">
        <v>0</v>
      </c>
      <c r="M40" s="583">
        <v>0</v>
      </c>
      <c r="N40" s="48"/>
    </row>
    <row r="41" spans="1:14" s="67" customFormat="1" ht="15.75" customHeight="1" x14ac:dyDescent="0.35">
      <c r="A41" s="65" t="s">
        <v>56</v>
      </c>
      <c r="B41" s="196" t="s">
        <v>1410</v>
      </c>
      <c r="C41" s="50">
        <v>2</v>
      </c>
      <c r="D41" s="1130">
        <v>1.3</v>
      </c>
      <c r="E41" s="50"/>
      <c r="F41" s="50">
        <v>29</v>
      </c>
      <c r="G41" s="70">
        <v>1</v>
      </c>
      <c r="H41" s="50">
        <v>430</v>
      </c>
      <c r="I41" s="163">
        <f t="shared" si="8"/>
        <v>1118</v>
      </c>
      <c r="J41" s="164">
        <f>2*H41</f>
        <v>860</v>
      </c>
      <c r="K41" s="68">
        <f t="shared" si="7"/>
        <v>860</v>
      </c>
      <c r="L41" s="68">
        <v>0</v>
      </c>
      <c r="M41" s="583">
        <v>0</v>
      </c>
      <c r="N41" s="48"/>
    </row>
    <row r="42" spans="1:14" s="67" customFormat="1" ht="15.75" customHeight="1" x14ac:dyDescent="0.35">
      <c r="A42" s="65" t="s">
        <v>57</v>
      </c>
      <c r="B42" s="196" t="s">
        <v>1411</v>
      </c>
      <c r="C42" s="50">
        <v>3</v>
      </c>
      <c r="D42" s="1130">
        <v>1.06</v>
      </c>
      <c r="E42" s="50">
        <v>6</v>
      </c>
      <c r="F42" s="50"/>
      <c r="G42" s="70">
        <v>1</v>
      </c>
      <c r="H42" s="50">
        <v>430</v>
      </c>
      <c r="I42" s="163">
        <f t="shared" si="8"/>
        <v>1367.4</v>
      </c>
      <c r="J42" s="164">
        <f t="shared" si="9"/>
        <v>297</v>
      </c>
      <c r="K42" s="68">
        <f t="shared" si="7"/>
        <v>297</v>
      </c>
      <c r="L42" s="68">
        <v>0</v>
      </c>
      <c r="M42" s="583">
        <v>0</v>
      </c>
      <c r="N42" s="48"/>
    </row>
    <row r="43" spans="1:14" s="67" customFormat="1" ht="15.75" customHeight="1" x14ac:dyDescent="0.35">
      <c r="A43" s="65" t="s">
        <v>58</v>
      </c>
      <c r="B43" s="196" t="s">
        <v>1412</v>
      </c>
      <c r="C43" s="50">
        <v>5</v>
      </c>
      <c r="D43" s="1130">
        <v>1.06</v>
      </c>
      <c r="E43" s="50">
        <v>6</v>
      </c>
      <c r="F43" s="50"/>
      <c r="G43" s="70">
        <v>1</v>
      </c>
      <c r="H43" s="50">
        <v>430</v>
      </c>
      <c r="I43" s="163">
        <f t="shared" si="8"/>
        <v>2279.0000000000005</v>
      </c>
      <c r="J43" s="164">
        <f t="shared" si="9"/>
        <v>495</v>
      </c>
      <c r="K43" s="68">
        <f t="shared" si="7"/>
        <v>495</v>
      </c>
      <c r="L43" s="68">
        <v>0</v>
      </c>
      <c r="M43" s="583">
        <v>0</v>
      </c>
      <c r="N43" s="48"/>
    </row>
    <row r="44" spans="1:14" s="67" customFormat="1" ht="15.75" customHeight="1" x14ac:dyDescent="0.35">
      <c r="A44" s="65" t="s">
        <v>168</v>
      </c>
      <c r="B44" s="1137" t="s">
        <v>1413</v>
      </c>
      <c r="C44" s="50">
        <v>5</v>
      </c>
      <c r="D44" s="1130">
        <v>1.3</v>
      </c>
      <c r="E44" s="50">
        <v>11</v>
      </c>
      <c r="F44" s="50"/>
      <c r="G44" s="70">
        <v>1</v>
      </c>
      <c r="H44" s="50">
        <v>430</v>
      </c>
      <c r="I44" s="163">
        <f t="shared" si="8"/>
        <v>2795</v>
      </c>
      <c r="J44" s="164">
        <f>C44*E44*G44*16.5*1.3</f>
        <v>1179.75</v>
      </c>
      <c r="K44" s="68">
        <f t="shared" si="7"/>
        <v>1179.75</v>
      </c>
      <c r="L44" s="68">
        <v>0</v>
      </c>
      <c r="M44" s="583">
        <v>0</v>
      </c>
      <c r="N44" s="48"/>
    </row>
    <row r="45" spans="1:14" s="67" customFormat="1" ht="15.75" customHeight="1" x14ac:dyDescent="0.35">
      <c r="A45" s="65" t="s">
        <v>169</v>
      </c>
      <c r="B45" s="196" t="s">
        <v>1414</v>
      </c>
      <c r="C45" s="50">
        <v>5</v>
      </c>
      <c r="D45" s="1130">
        <v>1.1200000000000001</v>
      </c>
      <c r="E45" s="50">
        <v>8</v>
      </c>
      <c r="F45" s="50">
        <v>32</v>
      </c>
      <c r="G45" s="70">
        <v>1</v>
      </c>
      <c r="H45" s="50">
        <v>580</v>
      </c>
      <c r="I45" s="163">
        <f t="shared" si="8"/>
        <v>3248.0000000000005</v>
      </c>
      <c r="J45" s="164">
        <f>(C45-2)*E45*G45*16.5+2*F45*15</f>
        <v>1356</v>
      </c>
      <c r="K45" s="68">
        <f t="shared" si="7"/>
        <v>1356</v>
      </c>
      <c r="L45" s="68">
        <v>0</v>
      </c>
      <c r="M45" s="583">
        <v>0</v>
      </c>
      <c r="N45" s="48"/>
    </row>
    <row r="46" spans="1:14" s="67" customFormat="1" ht="15.75" customHeight="1" x14ac:dyDescent="0.35">
      <c r="A46" s="65" t="s">
        <v>170</v>
      </c>
      <c r="B46" s="196" t="s">
        <v>1415</v>
      </c>
      <c r="C46" s="50">
        <v>3</v>
      </c>
      <c r="D46" s="1130">
        <v>1.1000000000000001</v>
      </c>
      <c r="E46" s="50">
        <v>8</v>
      </c>
      <c r="F46" s="50"/>
      <c r="G46" s="70">
        <v>1</v>
      </c>
      <c r="H46" s="50">
        <v>580</v>
      </c>
      <c r="I46" s="163">
        <f t="shared" si="8"/>
        <v>1914.0000000000002</v>
      </c>
      <c r="J46" s="164">
        <f>C46*E46*G46*16.5</f>
        <v>396</v>
      </c>
      <c r="K46" s="68">
        <f t="shared" si="7"/>
        <v>396</v>
      </c>
      <c r="L46" s="68">
        <v>0</v>
      </c>
      <c r="M46" s="583">
        <v>0</v>
      </c>
      <c r="N46" s="48"/>
    </row>
    <row r="47" spans="1:14" s="67" customFormat="1" ht="15.75" customHeight="1" x14ac:dyDescent="0.35">
      <c r="A47" s="65" t="s">
        <v>171</v>
      </c>
      <c r="B47" s="196" t="s">
        <v>1416</v>
      </c>
      <c r="C47" s="50">
        <v>3</v>
      </c>
      <c r="D47" s="1130">
        <v>1.1000000000000001</v>
      </c>
      <c r="E47" s="50">
        <v>4</v>
      </c>
      <c r="F47" s="50"/>
      <c r="G47" s="70">
        <v>1</v>
      </c>
      <c r="H47" s="50">
        <v>320</v>
      </c>
      <c r="I47" s="163">
        <f t="shared" si="8"/>
        <v>1056</v>
      </c>
      <c r="J47" s="164">
        <f t="shared" ref="J47:J60" si="10">C47*E47*G47*16.5</f>
        <v>198</v>
      </c>
      <c r="K47" s="68">
        <f t="shared" si="7"/>
        <v>198</v>
      </c>
      <c r="L47" s="68">
        <v>0</v>
      </c>
      <c r="M47" s="583">
        <v>0</v>
      </c>
      <c r="N47" s="48"/>
    </row>
    <row r="48" spans="1:14" s="67" customFormat="1" ht="15.75" customHeight="1" x14ac:dyDescent="0.35">
      <c r="A48" s="65" t="s">
        <v>172</v>
      </c>
      <c r="B48" s="196" t="s">
        <v>1662</v>
      </c>
      <c r="C48" s="50">
        <v>2</v>
      </c>
      <c r="D48" s="1130">
        <v>1</v>
      </c>
      <c r="E48" s="50">
        <v>1</v>
      </c>
      <c r="F48" s="50"/>
      <c r="G48" s="70">
        <v>1</v>
      </c>
      <c r="H48" s="50">
        <v>580</v>
      </c>
      <c r="I48" s="163">
        <f t="shared" si="8"/>
        <v>1160</v>
      </c>
      <c r="J48" s="164">
        <f t="shared" si="10"/>
        <v>33</v>
      </c>
      <c r="K48" s="68">
        <f t="shared" si="7"/>
        <v>33</v>
      </c>
      <c r="L48" s="68">
        <v>0</v>
      </c>
      <c r="M48" s="583">
        <v>0</v>
      </c>
      <c r="N48" s="48"/>
    </row>
    <row r="49" spans="1:14" s="67" customFormat="1" ht="15.75" customHeight="1" x14ac:dyDescent="0.35">
      <c r="A49" s="65" t="s">
        <v>173</v>
      </c>
      <c r="B49" s="196" t="s">
        <v>1664</v>
      </c>
      <c r="C49" s="50">
        <v>2</v>
      </c>
      <c r="D49" s="1130">
        <v>1</v>
      </c>
      <c r="E49" s="50">
        <v>1</v>
      </c>
      <c r="F49" s="50"/>
      <c r="G49" s="70">
        <v>1</v>
      </c>
      <c r="H49" s="50">
        <v>580</v>
      </c>
      <c r="I49" s="163">
        <f t="shared" si="8"/>
        <v>1160</v>
      </c>
      <c r="J49" s="164">
        <f t="shared" si="10"/>
        <v>33</v>
      </c>
      <c r="K49" s="68">
        <f t="shared" si="7"/>
        <v>33</v>
      </c>
      <c r="L49" s="68">
        <v>0</v>
      </c>
      <c r="M49" s="583">
        <v>0</v>
      </c>
      <c r="N49" s="48"/>
    </row>
    <row r="50" spans="1:14" s="67" customFormat="1" ht="15.75" customHeight="1" x14ac:dyDescent="0.35">
      <c r="A50" s="65" t="s">
        <v>1658</v>
      </c>
      <c r="B50" s="196" t="s">
        <v>1663</v>
      </c>
      <c r="C50" s="50">
        <v>2</v>
      </c>
      <c r="D50" s="1130">
        <v>1</v>
      </c>
      <c r="E50" s="50">
        <v>1</v>
      </c>
      <c r="F50" s="50"/>
      <c r="G50" s="70">
        <v>1</v>
      </c>
      <c r="H50" s="50">
        <v>580</v>
      </c>
      <c r="I50" s="163">
        <f t="shared" si="8"/>
        <v>1160</v>
      </c>
      <c r="J50" s="164">
        <f t="shared" si="10"/>
        <v>33</v>
      </c>
      <c r="K50" s="68">
        <f t="shared" si="7"/>
        <v>33</v>
      </c>
      <c r="L50" s="68">
        <v>0</v>
      </c>
      <c r="M50" s="583">
        <v>0</v>
      </c>
      <c r="N50" s="48"/>
    </row>
    <row r="51" spans="1:14" s="67" customFormat="1" ht="15.75" customHeight="1" x14ac:dyDescent="0.35">
      <c r="A51" s="65" t="s">
        <v>174</v>
      </c>
      <c r="B51" s="196" t="s">
        <v>1665</v>
      </c>
      <c r="C51" s="50">
        <v>2</v>
      </c>
      <c r="D51" s="1130">
        <v>1</v>
      </c>
      <c r="E51" s="50">
        <v>1</v>
      </c>
      <c r="F51" s="50"/>
      <c r="G51" s="70">
        <v>1</v>
      </c>
      <c r="H51" s="50">
        <v>580</v>
      </c>
      <c r="I51" s="163">
        <f t="shared" si="8"/>
        <v>1160</v>
      </c>
      <c r="J51" s="164">
        <f t="shared" si="10"/>
        <v>33</v>
      </c>
      <c r="K51" s="68">
        <f t="shared" si="7"/>
        <v>33</v>
      </c>
      <c r="L51" s="68">
        <v>0</v>
      </c>
      <c r="M51" s="583">
        <v>0</v>
      </c>
      <c r="N51" s="48"/>
    </row>
    <row r="52" spans="1:14" s="67" customFormat="1" ht="15.75" customHeight="1" x14ac:dyDescent="0.35">
      <c r="A52" s="65" t="s">
        <v>175</v>
      </c>
      <c r="B52" s="196" t="s">
        <v>1666</v>
      </c>
      <c r="C52" s="50">
        <v>2</v>
      </c>
      <c r="D52" s="1130">
        <v>1</v>
      </c>
      <c r="E52" s="50">
        <v>1</v>
      </c>
      <c r="F52" s="50"/>
      <c r="G52" s="70">
        <v>1</v>
      </c>
      <c r="H52" s="50">
        <v>580</v>
      </c>
      <c r="I52" s="163">
        <f t="shared" si="8"/>
        <v>1160</v>
      </c>
      <c r="J52" s="164">
        <f t="shared" si="10"/>
        <v>33</v>
      </c>
      <c r="K52" s="68">
        <f t="shared" si="7"/>
        <v>33</v>
      </c>
      <c r="L52" s="68">
        <v>0</v>
      </c>
      <c r="M52" s="583">
        <v>0</v>
      </c>
      <c r="N52" s="48"/>
    </row>
    <row r="53" spans="1:14" s="67" customFormat="1" ht="15.75" customHeight="1" x14ac:dyDescent="0.35">
      <c r="A53" s="65" t="s">
        <v>1418</v>
      </c>
      <c r="B53" s="196" t="s">
        <v>1667</v>
      </c>
      <c r="C53" s="50">
        <v>2</v>
      </c>
      <c r="D53" s="1130">
        <v>1</v>
      </c>
      <c r="E53" s="50">
        <v>1</v>
      </c>
      <c r="F53" s="50"/>
      <c r="G53" s="70">
        <v>1</v>
      </c>
      <c r="H53" s="50">
        <v>580</v>
      </c>
      <c r="I53" s="163">
        <f t="shared" si="8"/>
        <v>1160</v>
      </c>
      <c r="J53" s="164">
        <f t="shared" si="10"/>
        <v>33</v>
      </c>
      <c r="K53" s="68">
        <f t="shared" si="7"/>
        <v>33</v>
      </c>
      <c r="L53" s="68">
        <v>0</v>
      </c>
      <c r="M53" s="583">
        <v>0</v>
      </c>
      <c r="N53" s="48"/>
    </row>
    <row r="54" spans="1:14" s="67" customFormat="1" ht="15.75" customHeight="1" x14ac:dyDescent="0.35">
      <c r="A54" s="65" t="s">
        <v>1419</v>
      </c>
      <c r="B54" s="196" t="s">
        <v>1668</v>
      </c>
      <c r="C54" s="50">
        <v>2</v>
      </c>
      <c r="D54" s="1130">
        <v>1</v>
      </c>
      <c r="E54" s="50">
        <v>1</v>
      </c>
      <c r="F54" s="50"/>
      <c r="G54" s="70">
        <v>1</v>
      </c>
      <c r="H54" s="50">
        <v>580</v>
      </c>
      <c r="I54" s="163">
        <f t="shared" si="8"/>
        <v>1160</v>
      </c>
      <c r="J54" s="164">
        <f t="shared" si="10"/>
        <v>33</v>
      </c>
      <c r="K54" s="68">
        <f t="shared" si="7"/>
        <v>33</v>
      </c>
      <c r="L54" s="68">
        <v>0</v>
      </c>
      <c r="M54" s="583">
        <v>0</v>
      </c>
      <c r="N54" s="48"/>
    </row>
    <row r="55" spans="1:14" s="67" customFormat="1" ht="15.75" customHeight="1" x14ac:dyDescent="0.35">
      <c r="A55" s="65" t="s">
        <v>1659</v>
      </c>
      <c r="B55" s="196" t="s">
        <v>1669</v>
      </c>
      <c r="C55" s="50">
        <v>3</v>
      </c>
      <c r="D55" s="1130">
        <v>1</v>
      </c>
      <c r="E55" s="50">
        <v>1</v>
      </c>
      <c r="F55" s="50"/>
      <c r="G55" s="70">
        <v>1</v>
      </c>
      <c r="H55" s="50">
        <v>380</v>
      </c>
      <c r="I55" s="163">
        <f t="shared" si="8"/>
        <v>1140</v>
      </c>
      <c r="J55" s="164">
        <f t="shared" si="10"/>
        <v>49.5</v>
      </c>
      <c r="K55" s="68">
        <f t="shared" si="7"/>
        <v>49.5</v>
      </c>
      <c r="L55" s="68">
        <v>0</v>
      </c>
      <c r="M55" s="583">
        <v>0</v>
      </c>
      <c r="N55" s="48"/>
    </row>
    <row r="56" spans="1:14" s="67" customFormat="1" ht="15.75" customHeight="1" x14ac:dyDescent="0.35">
      <c r="A56" s="65" t="s">
        <v>1660</v>
      </c>
      <c r="B56" s="196" t="s">
        <v>1670</v>
      </c>
      <c r="C56" s="50">
        <v>3</v>
      </c>
      <c r="D56" s="1130">
        <v>1</v>
      </c>
      <c r="E56" s="50">
        <v>1</v>
      </c>
      <c r="F56" s="50"/>
      <c r="G56" s="70">
        <v>1</v>
      </c>
      <c r="H56" s="50">
        <v>380</v>
      </c>
      <c r="I56" s="163">
        <f t="shared" si="8"/>
        <v>1140</v>
      </c>
      <c r="J56" s="164">
        <f t="shared" si="10"/>
        <v>49.5</v>
      </c>
      <c r="K56" s="68">
        <f t="shared" si="7"/>
        <v>49.5</v>
      </c>
      <c r="L56" s="68">
        <v>0</v>
      </c>
      <c r="M56" s="583">
        <v>0</v>
      </c>
      <c r="N56" s="48"/>
    </row>
    <row r="57" spans="1:14" s="67" customFormat="1" ht="15.75" customHeight="1" x14ac:dyDescent="0.35">
      <c r="A57" s="65" t="s">
        <v>1675</v>
      </c>
      <c r="B57" s="196" t="s">
        <v>1671</v>
      </c>
      <c r="C57" s="50">
        <v>3</v>
      </c>
      <c r="D57" s="1130">
        <v>1</v>
      </c>
      <c r="E57" s="50">
        <v>1</v>
      </c>
      <c r="F57" s="50"/>
      <c r="G57" s="70">
        <v>1</v>
      </c>
      <c r="H57" s="50">
        <v>380</v>
      </c>
      <c r="I57" s="163">
        <f t="shared" si="8"/>
        <v>1140</v>
      </c>
      <c r="J57" s="164">
        <f t="shared" si="10"/>
        <v>49.5</v>
      </c>
      <c r="K57" s="68">
        <f t="shared" si="7"/>
        <v>49.5</v>
      </c>
      <c r="L57" s="68">
        <v>0</v>
      </c>
      <c r="M57" s="583">
        <v>0</v>
      </c>
      <c r="N57" s="48"/>
    </row>
    <row r="58" spans="1:14" s="67" customFormat="1" ht="15.75" customHeight="1" x14ac:dyDescent="0.35">
      <c r="A58" s="65" t="s">
        <v>1676</v>
      </c>
      <c r="B58" s="196" t="s">
        <v>1672</v>
      </c>
      <c r="C58" s="50">
        <v>3</v>
      </c>
      <c r="D58" s="1130">
        <v>1</v>
      </c>
      <c r="E58" s="50">
        <v>1</v>
      </c>
      <c r="F58" s="50"/>
      <c r="G58" s="70">
        <v>1</v>
      </c>
      <c r="H58" s="50">
        <v>380</v>
      </c>
      <c r="I58" s="163">
        <f t="shared" si="8"/>
        <v>1140</v>
      </c>
      <c r="J58" s="164">
        <f t="shared" si="10"/>
        <v>49.5</v>
      </c>
      <c r="K58" s="68">
        <f t="shared" si="7"/>
        <v>49.5</v>
      </c>
      <c r="L58" s="68">
        <v>0</v>
      </c>
      <c r="M58" s="583">
        <v>0</v>
      </c>
      <c r="N58" s="48"/>
    </row>
    <row r="59" spans="1:14" s="67" customFormat="1" ht="15.75" customHeight="1" x14ac:dyDescent="0.35">
      <c r="A59" s="65" t="s">
        <v>1677</v>
      </c>
      <c r="B59" s="196" t="s">
        <v>1673</v>
      </c>
      <c r="C59" s="50">
        <v>3</v>
      </c>
      <c r="D59" s="1130">
        <v>1</v>
      </c>
      <c r="E59" s="50">
        <v>1</v>
      </c>
      <c r="F59" s="50"/>
      <c r="G59" s="70">
        <v>1</v>
      </c>
      <c r="H59" s="50">
        <v>380</v>
      </c>
      <c r="I59" s="163">
        <f t="shared" si="8"/>
        <v>1140</v>
      </c>
      <c r="J59" s="164">
        <f t="shared" si="10"/>
        <v>49.5</v>
      </c>
      <c r="K59" s="68">
        <f t="shared" si="7"/>
        <v>49.5</v>
      </c>
      <c r="L59" s="68">
        <v>0</v>
      </c>
      <c r="M59" s="583">
        <v>0</v>
      </c>
      <c r="N59" s="48"/>
    </row>
    <row r="60" spans="1:14" s="67" customFormat="1" ht="15.75" customHeight="1" x14ac:dyDescent="0.35">
      <c r="A60" s="65" t="s">
        <v>1678</v>
      </c>
      <c r="B60" s="196" t="s">
        <v>1674</v>
      </c>
      <c r="C60" s="50">
        <v>3</v>
      </c>
      <c r="D60" s="1130">
        <v>1</v>
      </c>
      <c r="E60" s="50">
        <v>1</v>
      </c>
      <c r="F60" s="50"/>
      <c r="G60" s="70">
        <v>1</v>
      </c>
      <c r="H60" s="50">
        <v>380</v>
      </c>
      <c r="I60" s="163">
        <f t="shared" si="8"/>
        <v>1140</v>
      </c>
      <c r="J60" s="164">
        <f t="shared" si="10"/>
        <v>49.5</v>
      </c>
      <c r="K60" s="68">
        <f t="shared" si="7"/>
        <v>49.5</v>
      </c>
      <c r="L60" s="68">
        <v>0</v>
      </c>
      <c r="M60" s="583">
        <v>0</v>
      </c>
      <c r="N60" s="48"/>
    </row>
    <row r="61" spans="1:14" s="67" customFormat="1" ht="13" x14ac:dyDescent="0.35">
      <c r="A61" s="66" t="s">
        <v>22</v>
      </c>
      <c r="B61" s="61" t="s">
        <v>61</v>
      </c>
      <c r="C61" s="62">
        <f>C62+C81</f>
        <v>53</v>
      </c>
      <c r="D61" s="1128"/>
      <c r="E61" s="62">
        <f>E62+E81</f>
        <v>104</v>
      </c>
      <c r="F61" s="62"/>
      <c r="G61" s="69"/>
      <c r="H61" s="62"/>
      <c r="I61" s="166">
        <f>I62+I81</f>
        <v>3710</v>
      </c>
      <c r="J61" s="166">
        <f>J62+J81</f>
        <v>7421.7</v>
      </c>
      <c r="K61" s="69">
        <f>K62+K81</f>
        <v>0</v>
      </c>
      <c r="L61" s="69">
        <f>L62+L81</f>
        <v>0</v>
      </c>
      <c r="M61" s="584">
        <f>M62+M81</f>
        <v>0</v>
      </c>
      <c r="N61" s="48"/>
    </row>
    <row r="62" spans="1:14" s="67" customFormat="1" ht="15.75" customHeight="1" x14ac:dyDescent="0.35">
      <c r="A62" s="66">
        <v>1</v>
      </c>
      <c r="B62" s="52" t="s">
        <v>62</v>
      </c>
      <c r="C62" s="62">
        <f>C63+C72</f>
        <v>53</v>
      </c>
      <c r="D62" s="1128"/>
      <c r="E62" s="62">
        <f>E63+E72</f>
        <v>104</v>
      </c>
      <c r="F62" s="62"/>
      <c r="G62" s="69"/>
      <c r="H62" s="62"/>
      <c r="I62" s="166">
        <f>I63+I72</f>
        <v>3710</v>
      </c>
      <c r="J62" s="166">
        <f>J63+J72</f>
        <v>7421.7</v>
      </c>
      <c r="K62" s="69">
        <f>K63+K72</f>
        <v>0</v>
      </c>
      <c r="L62" s="69">
        <f>L63+L72</f>
        <v>0</v>
      </c>
      <c r="M62" s="584">
        <f>M63+M72</f>
        <v>0</v>
      </c>
      <c r="N62" s="48"/>
    </row>
    <row r="63" spans="1:14" s="67" customFormat="1" ht="38.25" customHeight="1" x14ac:dyDescent="0.35">
      <c r="A63" s="64">
        <v>1.1000000000000001</v>
      </c>
      <c r="B63" s="52" t="s">
        <v>453</v>
      </c>
      <c r="C63" s="62">
        <f>SUM(C64:C71)</f>
        <v>26</v>
      </c>
      <c r="D63" s="1128"/>
      <c r="E63" s="62">
        <f>SUM(E64:E71)</f>
        <v>40</v>
      </c>
      <c r="F63" s="62"/>
      <c r="G63" s="69"/>
      <c r="H63" s="62"/>
      <c r="I63" s="166">
        <f>SUM(I64:I71)</f>
        <v>1820</v>
      </c>
      <c r="J63" s="166">
        <f>SUM(J64:J71)</f>
        <v>2788.5</v>
      </c>
      <c r="K63" s="69">
        <f>SUM(K64:K71)</f>
        <v>0</v>
      </c>
      <c r="L63" s="69">
        <f>SUM(L64:L71)</f>
        <v>0</v>
      </c>
      <c r="M63" s="584">
        <f>SUM(M64:M71)</f>
        <v>0</v>
      </c>
      <c r="N63" s="48"/>
    </row>
    <row r="64" spans="1:14" s="67" customFormat="1" ht="15.75" customHeight="1" x14ac:dyDescent="0.35">
      <c r="A64" s="240" t="s">
        <v>53</v>
      </c>
      <c r="B64" s="196" t="s">
        <v>1477</v>
      </c>
      <c r="C64" s="63">
        <v>3</v>
      </c>
      <c r="D64" s="1129">
        <v>1</v>
      </c>
      <c r="E64" s="63">
        <v>5</v>
      </c>
      <c r="F64" s="63"/>
      <c r="G64" s="68">
        <v>1.3</v>
      </c>
      <c r="H64" s="63">
        <v>70</v>
      </c>
      <c r="I64" s="163">
        <f t="shared" ref="I64:I71" si="11">C64*D64*H64</f>
        <v>210</v>
      </c>
      <c r="J64" s="164">
        <f t="shared" ref="J64:J71" si="12">C64*E64*G64*16.5</f>
        <v>321.75</v>
      </c>
      <c r="K64" s="68"/>
      <c r="L64" s="68"/>
      <c r="M64" s="583"/>
      <c r="N64" s="48"/>
    </row>
    <row r="65" spans="1:14" s="67" customFormat="1" ht="15.75" customHeight="1" x14ac:dyDescent="0.35">
      <c r="A65" s="240" t="s">
        <v>54</v>
      </c>
      <c r="B65" s="196" t="s">
        <v>1408</v>
      </c>
      <c r="C65" s="63">
        <v>3</v>
      </c>
      <c r="D65" s="1129">
        <v>1</v>
      </c>
      <c r="E65" s="63">
        <v>5</v>
      </c>
      <c r="F65" s="63"/>
      <c r="G65" s="68">
        <v>1.3</v>
      </c>
      <c r="H65" s="63">
        <v>70</v>
      </c>
      <c r="I65" s="163">
        <f t="shared" si="11"/>
        <v>210</v>
      </c>
      <c r="J65" s="164">
        <f t="shared" si="12"/>
        <v>321.75</v>
      </c>
      <c r="K65" s="242"/>
      <c r="L65" s="68"/>
      <c r="M65" s="583"/>
      <c r="N65" s="48"/>
    </row>
    <row r="66" spans="1:14" s="67" customFormat="1" ht="15.75" customHeight="1" x14ac:dyDescent="0.35">
      <c r="A66" s="240" t="s">
        <v>55</v>
      </c>
      <c r="B66" s="196" t="s">
        <v>1400</v>
      </c>
      <c r="C66" s="63">
        <v>3</v>
      </c>
      <c r="D66" s="1129">
        <v>1</v>
      </c>
      <c r="E66" s="63">
        <v>5</v>
      </c>
      <c r="F66" s="63"/>
      <c r="G66" s="68">
        <v>1.3</v>
      </c>
      <c r="H66" s="63">
        <v>70</v>
      </c>
      <c r="I66" s="163">
        <f t="shared" si="11"/>
        <v>210</v>
      </c>
      <c r="J66" s="164">
        <f t="shared" si="12"/>
        <v>321.75</v>
      </c>
      <c r="K66" s="242"/>
      <c r="L66" s="68"/>
      <c r="M66" s="583"/>
      <c r="N66" s="48"/>
    </row>
    <row r="67" spans="1:14" s="67" customFormat="1" ht="15.75" customHeight="1" x14ac:dyDescent="0.35">
      <c r="A67" s="240" t="s">
        <v>56</v>
      </c>
      <c r="B67" s="196" t="s">
        <v>1476</v>
      </c>
      <c r="C67" s="63">
        <v>5</v>
      </c>
      <c r="D67" s="1129">
        <v>1</v>
      </c>
      <c r="E67" s="63">
        <v>5</v>
      </c>
      <c r="F67" s="63"/>
      <c r="G67" s="68">
        <v>1.3</v>
      </c>
      <c r="H67" s="63">
        <v>70</v>
      </c>
      <c r="I67" s="163">
        <f t="shared" si="11"/>
        <v>350</v>
      </c>
      <c r="J67" s="164">
        <f t="shared" si="12"/>
        <v>536.25</v>
      </c>
      <c r="K67" s="68"/>
      <c r="L67" s="68"/>
      <c r="M67" s="583"/>
      <c r="N67" s="48"/>
    </row>
    <row r="68" spans="1:14" s="67" customFormat="1" ht="15.75" customHeight="1" x14ac:dyDescent="0.35">
      <c r="A68" s="240" t="s">
        <v>57</v>
      </c>
      <c r="B68" s="196" t="s">
        <v>1475</v>
      </c>
      <c r="C68" s="63">
        <v>4</v>
      </c>
      <c r="D68" s="1129">
        <v>1</v>
      </c>
      <c r="E68" s="63">
        <v>5</v>
      </c>
      <c r="F68" s="63"/>
      <c r="G68" s="68">
        <v>1.3</v>
      </c>
      <c r="H68" s="63">
        <v>70</v>
      </c>
      <c r="I68" s="163">
        <f t="shared" si="11"/>
        <v>280</v>
      </c>
      <c r="J68" s="164">
        <f t="shared" si="12"/>
        <v>429</v>
      </c>
      <c r="K68" s="68"/>
      <c r="L68" s="68"/>
      <c r="M68" s="583"/>
      <c r="N68" s="48"/>
    </row>
    <row r="69" spans="1:14" s="67" customFormat="1" ht="15.75" customHeight="1" x14ac:dyDescent="0.35">
      <c r="A69" s="240" t="s">
        <v>58</v>
      </c>
      <c r="B69" s="196" t="s">
        <v>1474</v>
      </c>
      <c r="C69" s="63">
        <v>3</v>
      </c>
      <c r="D69" s="1129">
        <v>1</v>
      </c>
      <c r="E69" s="63">
        <v>5</v>
      </c>
      <c r="F69" s="63"/>
      <c r="G69" s="68">
        <v>1.3</v>
      </c>
      <c r="H69" s="63">
        <v>70</v>
      </c>
      <c r="I69" s="163">
        <f t="shared" si="11"/>
        <v>210</v>
      </c>
      <c r="J69" s="164">
        <f t="shared" si="12"/>
        <v>321.75</v>
      </c>
      <c r="K69" s="68"/>
      <c r="L69" s="68"/>
      <c r="M69" s="583"/>
      <c r="N69" s="48"/>
    </row>
    <row r="70" spans="1:14" s="67" customFormat="1" ht="15.75" customHeight="1" x14ac:dyDescent="0.35">
      <c r="A70" s="240" t="s">
        <v>168</v>
      </c>
      <c r="B70" s="196" t="s">
        <v>1473</v>
      </c>
      <c r="C70" s="63">
        <v>2</v>
      </c>
      <c r="D70" s="1129">
        <v>1</v>
      </c>
      <c r="E70" s="63">
        <v>5</v>
      </c>
      <c r="F70" s="63"/>
      <c r="G70" s="68">
        <v>1.3</v>
      </c>
      <c r="H70" s="63">
        <v>70</v>
      </c>
      <c r="I70" s="163">
        <f t="shared" si="11"/>
        <v>140</v>
      </c>
      <c r="J70" s="164">
        <f t="shared" si="12"/>
        <v>214.5</v>
      </c>
      <c r="K70" s="242"/>
      <c r="L70" s="68"/>
      <c r="M70" s="583"/>
      <c r="N70" s="48"/>
    </row>
    <row r="71" spans="1:14" s="67" customFormat="1" ht="15.75" customHeight="1" x14ac:dyDescent="0.35">
      <c r="A71" s="240" t="s">
        <v>169</v>
      </c>
      <c r="B71" s="196" t="s">
        <v>1414</v>
      </c>
      <c r="C71" s="63">
        <v>3</v>
      </c>
      <c r="D71" s="1129">
        <v>1</v>
      </c>
      <c r="E71" s="63">
        <v>5</v>
      </c>
      <c r="F71" s="63"/>
      <c r="G71" s="68">
        <v>1.3</v>
      </c>
      <c r="H71" s="63">
        <v>70</v>
      </c>
      <c r="I71" s="163">
        <f t="shared" si="11"/>
        <v>210</v>
      </c>
      <c r="J71" s="164">
        <f t="shared" si="12"/>
        <v>321.75</v>
      </c>
      <c r="K71" s="242"/>
      <c r="L71" s="68"/>
      <c r="M71" s="583"/>
      <c r="N71" s="48"/>
    </row>
    <row r="72" spans="1:14" s="67" customFormat="1" ht="43.5" customHeight="1" x14ac:dyDescent="0.35">
      <c r="A72" s="241">
        <v>1.2</v>
      </c>
      <c r="B72" s="51" t="s">
        <v>452</v>
      </c>
      <c r="C72" s="53">
        <f>SUM(C73:C80)</f>
        <v>27</v>
      </c>
      <c r="D72" s="1130"/>
      <c r="E72" s="53">
        <f>SUM(E73:E80)</f>
        <v>64</v>
      </c>
      <c r="F72" s="53"/>
      <c r="G72" s="70"/>
      <c r="H72" s="53"/>
      <c r="I72" s="165">
        <f>SUM(I73:I80)</f>
        <v>1890</v>
      </c>
      <c r="J72" s="165">
        <f>SUM(J73:J80)</f>
        <v>4633.2</v>
      </c>
      <c r="K72" s="71">
        <f>SUM(K73:K80)</f>
        <v>0</v>
      </c>
      <c r="L72" s="71">
        <f>SUM(L73:L80)</f>
        <v>0</v>
      </c>
      <c r="M72" s="585">
        <f>SUM(M73:M80)</f>
        <v>0</v>
      </c>
      <c r="N72" s="48"/>
    </row>
    <row r="73" spans="1:14" s="67" customFormat="1" ht="15.75" customHeight="1" x14ac:dyDescent="0.35">
      <c r="A73" s="240" t="s">
        <v>54</v>
      </c>
      <c r="B73" s="196" t="s">
        <v>1402</v>
      </c>
      <c r="C73" s="63">
        <v>4</v>
      </c>
      <c r="D73" s="1129">
        <v>1</v>
      </c>
      <c r="E73" s="63">
        <v>8</v>
      </c>
      <c r="F73" s="63"/>
      <c r="G73" s="68">
        <v>1.3</v>
      </c>
      <c r="H73" s="63">
        <v>70</v>
      </c>
      <c r="I73" s="163">
        <f t="shared" ref="I73:I80" si="13">C73*D73*H73</f>
        <v>280</v>
      </c>
      <c r="J73" s="164">
        <f t="shared" ref="J73:J80" si="14">C73*E73*G73*16.5</f>
        <v>686.4</v>
      </c>
      <c r="K73" s="68"/>
      <c r="L73" s="68"/>
      <c r="M73" s="583"/>
      <c r="N73" s="48"/>
    </row>
    <row r="74" spans="1:14" s="67" customFormat="1" ht="15.75" customHeight="1" x14ac:dyDescent="0.35">
      <c r="A74" s="240" t="s">
        <v>55</v>
      </c>
      <c r="B74" s="196" t="s">
        <v>1411</v>
      </c>
      <c r="C74" s="63">
        <v>3</v>
      </c>
      <c r="D74" s="1129">
        <v>1</v>
      </c>
      <c r="E74" s="63">
        <v>8</v>
      </c>
      <c r="F74" s="63"/>
      <c r="G74" s="68">
        <v>1.3</v>
      </c>
      <c r="H74" s="63">
        <v>70</v>
      </c>
      <c r="I74" s="163">
        <f t="shared" si="13"/>
        <v>210</v>
      </c>
      <c r="J74" s="164">
        <f t="shared" si="14"/>
        <v>514.80000000000007</v>
      </c>
      <c r="K74" s="242"/>
      <c r="L74" s="68"/>
      <c r="M74" s="583"/>
      <c r="N74" s="48"/>
    </row>
    <row r="75" spans="1:14" s="67" customFormat="1" ht="15.75" customHeight="1" x14ac:dyDescent="0.35">
      <c r="A75" s="240" t="s">
        <v>58</v>
      </c>
      <c r="B75" s="196" t="s">
        <v>1472</v>
      </c>
      <c r="C75" s="63">
        <v>5</v>
      </c>
      <c r="D75" s="1129">
        <v>1</v>
      </c>
      <c r="E75" s="63">
        <v>8</v>
      </c>
      <c r="F75" s="63"/>
      <c r="G75" s="68">
        <v>1.3</v>
      </c>
      <c r="H75" s="63">
        <v>70</v>
      </c>
      <c r="I75" s="163">
        <f t="shared" si="13"/>
        <v>350</v>
      </c>
      <c r="J75" s="164">
        <f t="shared" si="14"/>
        <v>858</v>
      </c>
      <c r="K75" s="68"/>
      <c r="L75" s="68"/>
      <c r="M75" s="583"/>
      <c r="N75" s="48"/>
    </row>
    <row r="76" spans="1:14" s="67" customFormat="1" ht="15.75" customHeight="1" x14ac:dyDescent="0.35">
      <c r="A76" s="240" t="s">
        <v>168</v>
      </c>
      <c r="B76" s="196" t="s">
        <v>1471</v>
      </c>
      <c r="C76" s="63">
        <v>5</v>
      </c>
      <c r="D76" s="1129">
        <v>1</v>
      </c>
      <c r="E76" s="63">
        <v>8</v>
      </c>
      <c r="F76" s="63"/>
      <c r="G76" s="68">
        <v>1.3</v>
      </c>
      <c r="H76" s="63">
        <v>70</v>
      </c>
      <c r="I76" s="163">
        <f t="shared" si="13"/>
        <v>350</v>
      </c>
      <c r="J76" s="164">
        <f t="shared" si="14"/>
        <v>858</v>
      </c>
      <c r="K76" s="68"/>
      <c r="L76" s="68"/>
      <c r="M76" s="583"/>
      <c r="N76" s="48"/>
    </row>
    <row r="77" spans="1:14" s="67" customFormat="1" ht="15.75" customHeight="1" x14ac:dyDescent="0.35">
      <c r="A77" s="240" t="s">
        <v>169</v>
      </c>
      <c r="B77" s="196" t="s">
        <v>1470</v>
      </c>
      <c r="C77" s="63">
        <v>3</v>
      </c>
      <c r="D77" s="1129">
        <v>1</v>
      </c>
      <c r="E77" s="63">
        <v>8</v>
      </c>
      <c r="F77" s="63"/>
      <c r="G77" s="68">
        <v>1.3</v>
      </c>
      <c r="H77" s="63">
        <v>70</v>
      </c>
      <c r="I77" s="163">
        <f t="shared" si="13"/>
        <v>210</v>
      </c>
      <c r="J77" s="164">
        <f t="shared" si="14"/>
        <v>514.80000000000007</v>
      </c>
      <c r="K77" s="68"/>
      <c r="L77" s="68"/>
      <c r="M77" s="583"/>
      <c r="N77" s="48"/>
    </row>
    <row r="78" spans="1:14" s="67" customFormat="1" ht="15.75" customHeight="1" x14ac:dyDescent="0.35">
      <c r="A78" s="240" t="s">
        <v>172</v>
      </c>
      <c r="B78" s="196" t="s">
        <v>1404</v>
      </c>
      <c r="C78" s="63">
        <v>3</v>
      </c>
      <c r="D78" s="1129">
        <v>1</v>
      </c>
      <c r="E78" s="63">
        <v>8</v>
      </c>
      <c r="F78" s="63"/>
      <c r="G78" s="68">
        <v>1.3</v>
      </c>
      <c r="H78" s="63">
        <v>70</v>
      </c>
      <c r="I78" s="163">
        <f t="shared" si="13"/>
        <v>210</v>
      </c>
      <c r="J78" s="164">
        <f t="shared" si="14"/>
        <v>514.80000000000007</v>
      </c>
      <c r="K78" s="242"/>
      <c r="L78" s="68"/>
      <c r="M78" s="583"/>
      <c r="N78" s="48"/>
    </row>
    <row r="79" spans="1:14" s="67" customFormat="1" ht="15.75" customHeight="1" x14ac:dyDescent="0.35">
      <c r="A79" s="240" t="s">
        <v>173</v>
      </c>
      <c r="B79" s="196" t="s">
        <v>1406</v>
      </c>
      <c r="C79" s="63">
        <v>2</v>
      </c>
      <c r="D79" s="1129">
        <v>1</v>
      </c>
      <c r="E79" s="63">
        <v>8</v>
      </c>
      <c r="F79" s="63"/>
      <c r="G79" s="68">
        <v>1.3</v>
      </c>
      <c r="H79" s="63">
        <v>70</v>
      </c>
      <c r="I79" s="163">
        <f t="shared" si="13"/>
        <v>140</v>
      </c>
      <c r="J79" s="164">
        <f t="shared" si="14"/>
        <v>343.2</v>
      </c>
      <c r="K79" s="242"/>
      <c r="L79" s="68"/>
      <c r="M79" s="583"/>
      <c r="N79" s="48"/>
    </row>
    <row r="80" spans="1:14" s="67" customFormat="1" ht="15.75" customHeight="1" x14ac:dyDescent="0.35">
      <c r="A80" s="240" t="s">
        <v>174</v>
      </c>
      <c r="B80" s="196" t="s">
        <v>1417</v>
      </c>
      <c r="C80" s="63">
        <v>2</v>
      </c>
      <c r="D80" s="1129">
        <v>1</v>
      </c>
      <c r="E80" s="63">
        <v>8</v>
      </c>
      <c r="F80" s="63"/>
      <c r="G80" s="68">
        <v>1.3</v>
      </c>
      <c r="H80" s="63">
        <v>70</v>
      </c>
      <c r="I80" s="163">
        <f t="shared" si="13"/>
        <v>140</v>
      </c>
      <c r="J80" s="164">
        <f t="shared" si="14"/>
        <v>343.2</v>
      </c>
      <c r="K80" s="68"/>
      <c r="L80" s="68"/>
      <c r="M80" s="583"/>
      <c r="N80" s="48"/>
    </row>
    <row r="81" spans="1:16" s="67" customFormat="1" ht="15.75" customHeight="1" x14ac:dyDescent="0.35">
      <c r="A81" s="66">
        <v>2</v>
      </c>
      <c r="B81" s="61" t="s">
        <v>190</v>
      </c>
      <c r="C81" s="62">
        <f>C82+C88</f>
        <v>0</v>
      </c>
      <c r="D81" s="1128"/>
      <c r="E81" s="62">
        <f>E82+E88</f>
        <v>0</v>
      </c>
      <c r="F81" s="62"/>
      <c r="G81" s="69"/>
      <c r="H81" s="62"/>
      <c r="I81" s="166">
        <f>I82+I88</f>
        <v>0</v>
      </c>
      <c r="J81" s="166">
        <f>J82+J88</f>
        <v>0</v>
      </c>
      <c r="K81" s="69">
        <f>K82+K88</f>
        <v>0</v>
      </c>
      <c r="L81" s="69">
        <f>L82+L88</f>
        <v>0</v>
      </c>
      <c r="M81" s="584">
        <f>M82+M88</f>
        <v>0</v>
      </c>
      <c r="N81" s="48"/>
    </row>
    <row r="82" spans="1:16" s="67" customFormat="1" ht="42" customHeight="1" x14ac:dyDescent="0.35">
      <c r="A82" s="64" t="s">
        <v>183</v>
      </c>
      <c r="B82" s="52" t="s">
        <v>451</v>
      </c>
      <c r="C82" s="62">
        <f>SUM(C83:C87)</f>
        <v>0</v>
      </c>
      <c r="D82" s="1128"/>
      <c r="E82" s="62">
        <f>SUM(E83:E87)</f>
        <v>0</v>
      </c>
      <c r="F82" s="62"/>
      <c r="G82" s="69"/>
      <c r="H82" s="62"/>
      <c r="I82" s="166">
        <f>SUM(I83:I87)</f>
        <v>0</v>
      </c>
      <c r="J82" s="166">
        <f>SUM(J83:J87)</f>
        <v>0</v>
      </c>
      <c r="K82" s="69">
        <f>SUM(K83:K87)</f>
        <v>0</v>
      </c>
      <c r="L82" s="69">
        <f>SUM(L83:L87)</f>
        <v>0</v>
      </c>
      <c r="M82" s="584">
        <f>SUM(M83:M87)</f>
        <v>0</v>
      </c>
      <c r="N82" s="48"/>
    </row>
    <row r="83" spans="1:16" s="67" customFormat="1" ht="15.75" customHeight="1" x14ac:dyDescent="0.35">
      <c r="A83" s="240" t="s">
        <v>53</v>
      </c>
      <c r="B83" s="196" t="s">
        <v>273</v>
      </c>
      <c r="C83" s="63"/>
      <c r="D83" s="1132"/>
      <c r="E83" s="63"/>
      <c r="F83" s="63"/>
      <c r="G83" s="68"/>
      <c r="H83" s="63"/>
      <c r="I83" s="163">
        <f>C83*D83*H83</f>
        <v>0</v>
      </c>
      <c r="J83" s="164">
        <f>C83*E83*G83*16.5</f>
        <v>0</v>
      </c>
      <c r="K83" s="68"/>
      <c r="L83" s="68"/>
      <c r="M83" s="583"/>
      <c r="N83" s="48"/>
    </row>
    <row r="84" spans="1:16" s="67" customFormat="1" ht="15.75" customHeight="1" x14ac:dyDescent="0.35">
      <c r="A84" s="240" t="s">
        <v>54</v>
      </c>
      <c r="B84" s="196" t="s">
        <v>273</v>
      </c>
      <c r="C84" s="63"/>
      <c r="D84" s="1132"/>
      <c r="E84" s="63"/>
      <c r="F84" s="63"/>
      <c r="G84" s="68"/>
      <c r="H84" s="63"/>
      <c r="I84" s="163">
        <f>C84*D84*H84</f>
        <v>0</v>
      </c>
      <c r="J84" s="164">
        <f>C84*E84*G84*16.5</f>
        <v>0</v>
      </c>
      <c r="K84" s="68"/>
      <c r="L84" s="68"/>
      <c r="M84" s="583"/>
      <c r="N84" s="48"/>
    </row>
    <row r="85" spans="1:16" s="67" customFormat="1" ht="15.75" customHeight="1" x14ac:dyDescent="0.35">
      <c r="A85" s="240" t="s">
        <v>55</v>
      </c>
      <c r="B85" s="196" t="s">
        <v>273</v>
      </c>
      <c r="C85" s="63"/>
      <c r="D85" s="1132"/>
      <c r="E85" s="63"/>
      <c r="F85" s="63"/>
      <c r="G85" s="68"/>
      <c r="H85" s="63"/>
      <c r="I85" s="163">
        <f>C85*D85*H85</f>
        <v>0</v>
      </c>
      <c r="J85" s="164">
        <f>C85*E85*G85*16.5</f>
        <v>0</v>
      </c>
      <c r="K85" s="68"/>
      <c r="L85" s="68"/>
      <c r="M85" s="583"/>
      <c r="N85" s="48"/>
    </row>
    <row r="86" spans="1:16" s="67" customFormat="1" ht="15.75" customHeight="1" x14ac:dyDescent="0.35">
      <c r="A86" s="240" t="s">
        <v>56</v>
      </c>
      <c r="B86" s="196" t="s">
        <v>273</v>
      </c>
      <c r="C86" s="63"/>
      <c r="D86" s="1132"/>
      <c r="E86" s="63"/>
      <c r="F86" s="63"/>
      <c r="G86" s="68"/>
      <c r="H86" s="63"/>
      <c r="I86" s="163">
        <f>C86*D86*H86</f>
        <v>0</v>
      </c>
      <c r="J86" s="164">
        <f>C86*E86*G86*16.5</f>
        <v>0</v>
      </c>
      <c r="K86" s="68"/>
      <c r="L86" s="68"/>
      <c r="M86" s="583"/>
      <c r="N86" s="48"/>
    </row>
    <row r="87" spans="1:16" s="67" customFormat="1" ht="15.75" customHeight="1" x14ac:dyDescent="0.35">
      <c r="A87" s="240" t="s">
        <v>57</v>
      </c>
      <c r="B87" s="196" t="s">
        <v>273</v>
      </c>
      <c r="C87" s="63"/>
      <c r="D87" s="1132"/>
      <c r="E87" s="63"/>
      <c r="F87" s="63"/>
      <c r="G87" s="68"/>
      <c r="H87" s="63"/>
      <c r="I87" s="163">
        <f>C87*D87*H87</f>
        <v>0</v>
      </c>
      <c r="J87" s="164">
        <f>C87*E87*G87*16.5</f>
        <v>0</v>
      </c>
      <c r="K87" s="68"/>
      <c r="L87" s="68"/>
      <c r="M87" s="583"/>
      <c r="N87" s="48"/>
    </row>
    <row r="88" spans="1:16" s="67" customFormat="1" ht="56.25" customHeight="1" x14ac:dyDescent="0.35">
      <c r="A88" s="65" t="s">
        <v>183</v>
      </c>
      <c r="B88" s="51" t="s">
        <v>452</v>
      </c>
      <c r="C88" s="53">
        <f>SUM(C89:C95)</f>
        <v>0</v>
      </c>
      <c r="D88" s="1130"/>
      <c r="E88" s="53">
        <f>SUM(E89:E95)</f>
        <v>0</v>
      </c>
      <c r="F88" s="53"/>
      <c r="G88" s="70"/>
      <c r="H88" s="53"/>
      <c r="I88" s="165">
        <f>SUM(I89:I95)</f>
        <v>0</v>
      </c>
      <c r="J88" s="165">
        <f>SUM(J89:J95)</f>
        <v>0</v>
      </c>
      <c r="K88" s="71">
        <f>SUM(K89:K95)</f>
        <v>0</v>
      </c>
      <c r="L88" s="71">
        <f>SUM(L89:L95)</f>
        <v>0</v>
      </c>
      <c r="M88" s="585">
        <f>SUM(M89:M95)</f>
        <v>0</v>
      </c>
      <c r="N88" s="48"/>
    </row>
    <row r="89" spans="1:16" s="67" customFormat="1" ht="15.75" customHeight="1" x14ac:dyDescent="0.35">
      <c r="A89" s="240" t="s">
        <v>58</v>
      </c>
      <c r="B89" s="196" t="s">
        <v>273</v>
      </c>
      <c r="C89" s="63"/>
      <c r="D89" s="1132"/>
      <c r="E89" s="63"/>
      <c r="F89" s="63"/>
      <c r="G89" s="68"/>
      <c r="H89" s="63"/>
      <c r="I89" s="163">
        <f t="shared" ref="I89:I95" si="15">C89*D89*H89</f>
        <v>0</v>
      </c>
      <c r="J89" s="164">
        <f t="shared" ref="J89:J95" si="16">C89*E89*G89*16.5</f>
        <v>0</v>
      </c>
      <c r="K89" s="68"/>
      <c r="L89" s="68"/>
      <c r="M89" s="583"/>
      <c r="N89" s="48"/>
    </row>
    <row r="90" spans="1:16" s="67" customFormat="1" ht="15.75" customHeight="1" x14ac:dyDescent="0.35">
      <c r="A90" s="240" t="s">
        <v>168</v>
      </c>
      <c r="B90" s="196" t="s">
        <v>273</v>
      </c>
      <c r="C90" s="63"/>
      <c r="D90" s="1132"/>
      <c r="E90" s="63"/>
      <c r="F90" s="63"/>
      <c r="G90" s="68"/>
      <c r="H90" s="63"/>
      <c r="I90" s="163">
        <f t="shared" si="15"/>
        <v>0</v>
      </c>
      <c r="J90" s="164">
        <f t="shared" si="16"/>
        <v>0</v>
      </c>
      <c r="K90" s="68"/>
      <c r="L90" s="68"/>
      <c r="M90" s="583"/>
      <c r="N90" s="48"/>
    </row>
    <row r="91" spans="1:16" s="67" customFormat="1" ht="15.75" customHeight="1" x14ac:dyDescent="0.35">
      <c r="A91" s="240" t="s">
        <v>169</v>
      </c>
      <c r="B91" s="196" t="s">
        <v>273</v>
      </c>
      <c r="C91" s="63"/>
      <c r="D91" s="1132"/>
      <c r="E91" s="63"/>
      <c r="F91" s="63"/>
      <c r="G91" s="68"/>
      <c r="H91" s="63"/>
      <c r="I91" s="163">
        <f t="shared" si="15"/>
        <v>0</v>
      </c>
      <c r="J91" s="164">
        <f t="shared" si="16"/>
        <v>0</v>
      </c>
      <c r="K91" s="68"/>
      <c r="L91" s="68"/>
      <c r="M91" s="583"/>
      <c r="N91" s="48"/>
    </row>
    <row r="92" spans="1:16" s="67" customFormat="1" ht="15.75" customHeight="1" x14ac:dyDescent="0.35">
      <c r="A92" s="240" t="s">
        <v>170</v>
      </c>
      <c r="B92" s="196" t="s">
        <v>273</v>
      </c>
      <c r="C92" s="63"/>
      <c r="D92" s="1132"/>
      <c r="E92" s="63"/>
      <c r="F92" s="63"/>
      <c r="G92" s="68"/>
      <c r="H92" s="63"/>
      <c r="I92" s="163">
        <f t="shared" si="15"/>
        <v>0</v>
      </c>
      <c r="J92" s="164">
        <f t="shared" si="16"/>
        <v>0</v>
      </c>
      <c r="K92" s="68"/>
      <c r="L92" s="68"/>
      <c r="M92" s="583"/>
      <c r="N92" s="48"/>
    </row>
    <row r="93" spans="1:16" s="67" customFormat="1" ht="15.75" customHeight="1" x14ac:dyDescent="0.35">
      <c r="A93" s="240" t="s">
        <v>171</v>
      </c>
      <c r="B93" s="196" t="s">
        <v>273</v>
      </c>
      <c r="C93" s="63"/>
      <c r="D93" s="1132"/>
      <c r="E93" s="63"/>
      <c r="F93" s="63"/>
      <c r="G93" s="68"/>
      <c r="H93" s="63"/>
      <c r="I93" s="163">
        <f t="shared" si="15"/>
        <v>0</v>
      </c>
      <c r="J93" s="164">
        <f t="shared" si="16"/>
        <v>0</v>
      </c>
      <c r="K93" s="68"/>
      <c r="L93" s="68"/>
      <c r="M93" s="583"/>
      <c r="N93" s="48"/>
    </row>
    <row r="94" spans="1:16" s="67" customFormat="1" ht="15.75" customHeight="1" x14ac:dyDescent="0.35">
      <c r="A94" s="240" t="s">
        <v>172</v>
      </c>
      <c r="B94" s="196" t="s">
        <v>273</v>
      </c>
      <c r="C94" s="63"/>
      <c r="D94" s="1132"/>
      <c r="E94" s="63"/>
      <c r="F94" s="63"/>
      <c r="G94" s="68"/>
      <c r="H94" s="63"/>
      <c r="I94" s="163">
        <f t="shared" si="15"/>
        <v>0</v>
      </c>
      <c r="J94" s="164">
        <f t="shared" si="16"/>
        <v>0</v>
      </c>
      <c r="K94" s="68"/>
      <c r="L94" s="68"/>
      <c r="M94" s="583"/>
      <c r="N94" s="48"/>
    </row>
    <row r="95" spans="1:16" x14ac:dyDescent="0.35">
      <c r="A95" s="348" t="s">
        <v>173</v>
      </c>
      <c r="B95" s="349" t="s">
        <v>273</v>
      </c>
      <c r="C95" s="350"/>
      <c r="D95" s="1133"/>
      <c r="E95" s="350"/>
      <c r="F95" s="350"/>
      <c r="G95" s="351"/>
      <c r="H95" s="350"/>
      <c r="I95" s="352">
        <f t="shared" si="15"/>
        <v>0</v>
      </c>
      <c r="J95" s="353">
        <f t="shared" si="16"/>
        <v>0</v>
      </c>
      <c r="K95" s="351"/>
      <c r="L95" s="351"/>
      <c r="M95" s="586"/>
      <c r="N95" s="48"/>
      <c r="O95" s="67"/>
      <c r="P95" s="67"/>
    </row>
    <row r="96" spans="1:16" s="67" customFormat="1" ht="39.9" customHeight="1" x14ac:dyDescent="0.35">
      <c r="A96" s="354" t="s">
        <v>148</v>
      </c>
      <c r="B96" s="355" t="s">
        <v>456</v>
      </c>
      <c r="C96" s="356"/>
      <c r="D96" s="1134"/>
      <c r="E96" s="356"/>
      <c r="F96" s="356"/>
      <c r="G96" s="358"/>
      <c r="H96" s="356"/>
      <c r="I96" s="359"/>
      <c r="J96" s="359"/>
      <c r="K96" s="358"/>
      <c r="L96" s="358"/>
      <c r="M96" s="587"/>
      <c r="N96" s="48"/>
    </row>
    <row r="97" spans="1:14" s="67" customFormat="1" ht="39.9" customHeight="1" x14ac:dyDescent="0.35">
      <c r="A97" s="354"/>
      <c r="B97" s="355" t="s">
        <v>454</v>
      </c>
      <c r="C97" s="356"/>
      <c r="D97" s="1134"/>
      <c r="E97" s="356"/>
      <c r="F97" s="356"/>
      <c r="G97" s="358"/>
      <c r="H97" s="356"/>
      <c r="I97" s="359"/>
      <c r="J97" s="359"/>
      <c r="K97" s="358"/>
      <c r="L97" s="358"/>
      <c r="M97" s="587"/>
      <c r="N97" s="48"/>
    </row>
    <row r="98" spans="1:14" s="67" customFormat="1" ht="39.9" customHeight="1" x14ac:dyDescent="0.35">
      <c r="A98" s="354"/>
      <c r="B98" s="355" t="s">
        <v>455</v>
      </c>
      <c r="C98" s="356"/>
      <c r="D98" s="1134"/>
      <c r="E98" s="356"/>
      <c r="F98" s="356"/>
      <c r="G98" s="358"/>
      <c r="H98" s="356"/>
      <c r="I98" s="359"/>
      <c r="J98" s="359"/>
      <c r="K98" s="358"/>
      <c r="L98" s="358"/>
      <c r="M98" s="587"/>
      <c r="N98" s="48"/>
    </row>
    <row r="99" spans="1:14" x14ac:dyDescent="0.35">
      <c r="A99" s="7"/>
      <c r="B99" s="7"/>
      <c r="C99" s="8"/>
      <c r="D99" s="1135"/>
      <c r="E99" s="8"/>
      <c r="F99" s="8"/>
      <c r="G99" s="8"/>
      <c r="H99" s="8"/>
      <c r="I99" s="8"/>
      <c r="J99" s="8"/>
      <c r="K99" s="8"/>
      <c r="L99" s="8"/>
      <c r="M99" s="8"/>
      <c r="N99" s="9"/>
    </row>
    <row r="100" spans="1:14" ht="15.5" x14ac:dyDescent="0.35">
      <c r="A100" s="7"/>
      <c r="B100" s="664"/>
      <c r="C100" s="664"/>
      <c r="D100" s="664"/>
      <c r="E100" s="1149" t="s">
        <v>435</v>
      </c>
      <c r="F100" s="1149"/>
      <c r="G100" s="1149"/>
      <c r="H100" s="1149"/>
      <c r="I100" s="1149"/>
      <c r="J100" s="1149"/>
      <c r="K100" s="1149"/>
      <c r="L100" s="1149"/>
      <c r="M100" s="1149"/>
      <c r="N100" s="9"/>
    </row>
    <row r="101" spans="1:14" ht="15.75" customHeight="1" x14ac:dyDescent="0.35">
      <c r="A101" s="7"/>
      <c r="B101" s="890" t="s">
        <v>23</v>
      </c>
      <c r="C101" s="664"/>
      <c r="D101" s="664"/>
      <c r="E101" s="1143" t="s">
        <v>953</v>
      </c>
      <c r="F101" s="1143"/>
      <c r="G101" s="1143"/>
      <c r="H101" s="1143"/>
      <c r="I101" s="1143"/>
      <c r="J101" s="1143"/>
      <c r="K101" s="1143"/>
      <c r="L101" s="1143"/>
      <c r="M101" s="1143"/>
      <c r="N101" s="9"/>
    </row>
    <row r="102" spans="1:14" ht="15.75" customHeight="1" x14ac:dyDescent="0.35">
      <c r="A102" s="7"/>
      <c r="B102" s="901" t="s">
        <v>954</v>
      </c>
      <c r="C102" s="664"/>
      <c r="D102" s="664"/>
      <c r="E102" s="1144" t="s">
        <v>954</v>
      </c>
      <c r="F102" s="1144"/>
      <c r="G102" s="1144"/>
      <c r="H102" s="1144"/>
      <c r="I102" s="1144"/>
      <c r="J102" s="1144"/>
      <c r="K102" s="1144"/>
      <c r="L102" s="1144"/>
      <c r="M102" s="1144"/>
      <c r="N102" s="9"/>
    </row>
    <row r="103" spans="1:14" x14ac:dyDescent="0.35">
      <c r="A103" s="7"/>
      <c r="B103" s="7"/>
      <c r="C103" s="8"/>
      <c r="D103" s="1135"/>
      <c r="E103" s="8"/>
      <c r="F103" s="8"/>
      <c r="G103" s="8"/>
      <c r="H103" s="8"/>
      <c r="I103" s="8"/>
      <c r="J103" s="8"/>
      <c r="K103" s="8"/>
      <c r="L103" s="8"/>
      <c r="M103" s="8"/>
      <c r="N103" s="9"/>
    </row>
    <row r="104" spans="1:14" x14ac:dyDescent="0.35">
      <c r="A104" s="7"/>
      <c r="B104" s="7"/>
      <c r="C104" s="8"/>
      <c r="D104" s="1135"/>
      <c r="E104" s="8"/>
      <c r="F104" s="8"/>
      <c r="G104" s="8"/>
      <c r="H104" s="8"/>
      <c r="I104" s="8"/>
      <c r="J104" s="8"/>
      <c r="K104" s="8"/>
      <c r="L104" s="8"/>
      <c r="M104" s="8"/>
      <c r="N104" s="9"/>
    </row>
    <row r="105" spans="1:14" x14ac:dyDescent="0.35">
      <c r="A105" s="7"/>
      <c r="B105" s="7"/>
      <c r="C105" s="8"/>
      <c r="D105" s="1135"/>
      <c r="E105" s="8"/>
      <c r="F105" s="8"/>
      <c r="G105" s="8"/>
      <c r="H105" s="8"/>
      <c r="I105" s="8"/>
      <c r="J105" s="8"/>
      <c r="K105" s="8"/>
      <c r="L105" s="8"/>
      <c r="M105" s="8"/>
      <c r="N105" s="9"/>
    </row>
    <row r="106" spans="1:14" x14ac:dyDescent="0.35">
      <c r="A106" s="7"/>
      <c r="B106" s="7"/>
      <c r="C106" s="8"/>
      <c r="D106" s="1135"/>
      <c r="E106" s="8"/>
      <c r="F106" s="8"/>
      <c r="G106" s="8"/>
      <c r="H106" s="8"/>
      <c r="I106" s="8"/>
      <c r="J106" s="8"/>
      <c r="K106" s="8"/>
      <c r="L106" s="8"/>
      <c r="M106" s="8"/>
      <c r="N106" s="9"/>
    </row>
    <row r="107" spans="1:14" x14ac:dyDescent="0.35">
      <c r="A107" s="7"/>
      <c r="B107" s="7"/>
      <c r="C107" s="8"/>
      <c r="D107" s="1135"/>
      <c r="E107" s="8"/>
      <c r="F107" s="8"/>
      <c r="G107" s="8"/>
      <c r="H107" s="8"/>
      <c r="I107" s="8"/>
      <c r="J107" s="8"/>
      <c r="K107" s="8"/>
      <c r="L107" s="8"/>
      <c r="M107" s="8"/>
      <c r="N107" s="9"/>
    </row>
    <row r="108" spans="1:14" x14ac:dyDescent="0.35">
      <c r="A108" s="7"/>
      <c r="B108" s="7"/>
      <c r="C108" s="8"/>
      <c r="D108" s="1135"/>
      <c r="E108" s="8"/>
      <c r="F108" s="8"/>
      <c r="G108" s="8"/>
      <c r="H108" s="8"/>
      <c r="I108" s="8"/>
      <c r="J108" s="8"/>
      <c r="K108" s="8"/>
      <c r="L108" s="8"/>
      <c r="M108" s="8"/>
      <c r="N108" s="9"/>
    </row>
    <row r="109" spans="1:14" x14ac:dyDescent="0.35">
      <c r="A109" s="7"/>
      <c r="B109" s="7"/>
      <c r="C109" s="8"/>
      <c r="D109" s="1135"/>
      <c r="E109" s="8"/>
      <c r="F109" s="8"/>
      <c r="G109" s="8"/>
      <c r="H109" s="8"/>
      <c r="I109" s="8"/>
      <c r="J109" s="8"/>
      <c r="K109" s="8"/>
      <c r="L109" s="8"/>
      <c r="M109" s="8"/>
      <c r="N109" s="9"/>
    </row>
    <row r="110" spans="1:14" x14ac:dyDescent="0.35">
      <c r="A110" s="7"/>
      <c r="B110" s="7"/>
      <c r="C110" s="8"/>
      <c r="D110" s="1135"/>
      <c r="E110" s="8"/>
      <c r="F110" s="8"/>
      <c r="G110" s="8"/>
      <c r="H110" s="8"/>
      <c r="I110" s="8"/>
      <c r="J110" s="8"/>
      <c r="K110" s="8"/>
      <c r="L110" s="8"/>
      <c r="M110" s="8"/>
      <c r="N110" s="9"/>
    </row>
    <row r="111" spans="1:14" x14ac:dyDescent="0.35">
      <c r="A111" s="7"/>
      <c r="B111" s="7"/>
      <c r="C111" s="8"/>
      <c r="D111" s="1135"/>
      <c r="E111" s="8"/>
      <c r="F111" s="8"/>
      <c r="G111" s="8"/>
      <c r="H111" s="8"/>
      <c r="I111" s="8"/>
      <c r="J111" s="8"/>
      <c r="K111" s="8"/>
      <c r="L111" s="8"/>
      <c r="M111" s="8"/>
      <c r="N111" s="9"/>
    </row>
    <row r="112" spans="1:14" x14ac:dyDescent="0.35">
      <c r="A112" s="7"/>
      <c r="B112" s="7"/>
      <c r="C112" s="8"/>
      <c r="D112" s="1135"/>
      <c r="E112" s="8"/>
      <c r="F112" s="8"/>
      <c r="G112" s="8"/>
      <c r="H112" s="8"/>
      <c r="I112" s="8"/>
      <c r="J112" s="8"/>
      <c r="K112" s="8"/>
      <c r="L112" s="8"/>
      <c r="M112" s="8"/>
      <c r="N112" s="9"/>
    </row>
    <row r="113" spans="1:14" x14ac:dyDescent="0.35">
      <c r="A113" s="7"/>
      <c r="B113" s="7"/>
      <c r="C113" s="8"/>
      <c r="D113" s="1135"/>
      <c r="E113" s="8"/>
      <c r="F113" s="8"/>
      <c r="G113" s="8"/>
      <c r="H113" s="8"/>
      <c r="I113" s="8"/>
      <c r="J113" s="8"/>
      <c r="K113" s="8"/>
      <c r="L113" s="8"/>
      <c r="M113" s="8"/>
      <c r="N113" s="9"/>
    </row>
    <row r="114" spans="1:14" x14ac:dyDescent="0.35">
      <c r="A114" s="7"/>
      <c r="B114" s="7"/>
      <c r="C114" s="8"/>
      <c r="D114" s="1135"/>
      <c r="E114" s="8"/>
      <c r="F114" s="8"/>
      <c r="G114" s="8"/>
      <c r="H114" s="8"/>
      <c r="I114" s="8"/>
      <c r="J114" s="8"/>
      <c r="K114" s="8"/>
      <c r="L114" s="8"/>
      <c r="M114" s="8"/>
      <c r="N114" s="9"/>
    </row>
    <row r="115" spans="1:14" x14ac:dyDescent="0.35">
      <c r="A115" s="7"/>
      <c r="B115" s="7"/>
      <c r="C115" s="8"/>
      <c r="D115" s="1135"/>
      <c r="E115" s="8"/>
      <c r="F115" s="8"/>
      <c r="G115" s="8"/>
      <c r="H115" s="8"/>
      <c r="I115" s="8"/>
      <c r="J115" s="8"/>
      <c r="K115" s="8"/>
      <c r="L115" s="8"/>
      <c r="M115" s="8"/>
      <c r="N115" s="9"/>
    </row>
    <row r="116" spans="1:14" x14ac:dyDescent="0.35">
      <c r="A116" s="7"/>
      <c r="B116" s="7"/>
      <c r="C116" s="8"/>
      <c r="D116" s="1135"/>
      <c r="E116" s="8"/>
      <c r="F116" s="8"/>
      <c r="G116" s="8"/>
      <c r="H116" s="8"/>
      <c r="I116" s="8"/>
      <c r="J116" s="8"/>
      <c r="K116" s="8"/>
      <c r="L116" s="8"/>
      <c r="M116" s="8"/>
      <c r="N116" s="9"/>
    </row>
    <row r="117" spans="1:14" x14ac:dyDescent="0.35">
      <c r="A117" s="7"/>
      <c r="B117" s="7"/>
      <c r="C117" s="8"/>
      <c r="D117" s="1135"/>
      <c r="E117" s="8"/>
      <c r="F117" s="8"/>
      <c r="G117" s="8"/>
      <c r="H117" s="8"/>
      <c r="I117" s="8"/>
      <c r="J117" s="8"/>
      <c r="K117" s="8"/>
      <c r="L117" s="8"/>
      <c r="M117" s="8"/>
      <c r="N117" s="9"/>
    </row>
    <row r="118" spans="1:14" x14ac:dyDescent="0.35">
      <c r="A118" s="7"/>
      <c r="B118" s="7"/>
      <c r="C118" s="8"/>
      <c r="D118" s="1135"/>
      <c r="E118" s="8"/>
      <c r="F118" s="8"/>
      <c r="G118" s="8"/>
      <c r="H118" s="8"/>
      <c r="I118" s="8"/>
      <c r="J118" s="8"/>
      <c r="K118" s="8"/>
      <c r="L118" s="8"/>
      <c r="M118" s="8"/>
      <c r="N118" s="9"/>
    </row>
    <row r="119" spans="1:14" x14ac:dyDescent="0.35">
      <c r="A119" s="7"/>
      <c r="B119" s="7"/>
      <c r="C119" s="8"/>
      <c r="D119" s="1135"/>
      <c r="E119" s="8"/>
      <c r="F119" s="8"/>
      <c r="G119" s="8"/>
      <c r="H119" s="8"/>
      <c r="I119" s="8"/>
      <c r="J119" s="8"/>
      <c r="K119" s="8"/>
      <c r="L119" s="8"/>
      <c r="M119" s="8"/>
    </row>
  </sheetData>
  <mergeCells count="23">
    <mergeCell ref="E102:M102"/>
    <mergeCell ref="H10:H11"/>
    <mergeCell ref="I10:I11"/>
    <mergeCell ref="J10:J11"/>
    <mergeCell ref="K10:M10"/>
    <mergeCell ref="E100:M100"/>
    <mergeCell ref="E101:M101"/>
    <mergeCell ref="A6:M6"/>
    <mergeCell ref="A7:M7"/>
    <mergeCell ref="A8:M8"/>
    <mergeCell ref="L9:M9"/>
    <mergeCell ref="A10:A11"/>
    <mergeCell ref="B10:B11"/>
    <mergeCell ref="C10:C11"/>
    <mergeCell ref="D10:D11"/>
    <mergeCell ref="E10:E11"/>
    <mergeCell ref="F10:F11"/>
    <mergeCell ref="G10:G11"/>
    <mergeCell ref="B1:C1"/>
    <mergeCell ref="B2:C2"/>
    <mergeCell ref="K2:M2"/>
    <mergeCell ref="B3:C3"/>
    <mergeCell ref="B4:C4"/>
  </mergeCells>
  <phoneticPr fontId="48" type="noConversion"/>
  <pageMargins left="0" right="0" top="0" bottom="0" header="0" footer="0"/>
  <pageSetup paperSize="9" scale="8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N64"/>
  <sheetViews>
    <sheetView topLeftCell="A8" workbookViewId="0">
      <selection activeCell="R36" sqref="R36"/>
    </sheetView>
  </sheetViews>
  <sheetFormatPr defaultColWidth="8.6328125" defaultRowHeight="14.5" x14ac:dyDescent="0.35"/>
  <cols>
    <col min="1" max="1" width="4.6328125" style="172" customWidth="1"/>
    <col min="2" max="2" width="37.6328125" style="172" customWidth="1"/>
    <col min="3" max="3" width="8.453125" style="169" customWidth="1"/>
    <col min="4" max="4" width="7.08984375" style="245" bestFit="1" customWidth="1"/>
    <col min="5" max="5" width="7.6328125" style="169" customWidth="1"/>
    <col min="6" max="6" width="6.453125" style="169" customWidth="1"/>
    <col min="7" max="7" width="6.6328125" style="169" customWidth="1"/>
    <col min="8" max="8" width="12" style="169" customWidth="1"/>
    <col min="9" max="9" width="25.6328125" style="169" bestFit="1" customWidth="1"/>
    <col min="10" max="10" width="9" style="169" customWidth="1"/>
    <col min="11" max="11" width="6.6328125" style="169" customWidth="1"/>
    <col min="12" max="12" width="9.90625" style="169" customWidth="1"/>
    <col min="13" max="16384" width="8.6328125" style="2"/>
  </cols>
  <sheetData>
    <row r="1" spans="1:12" ht="14.25" customHeight="1" x14ac:dyDescent="0.35">
      <c r="A1" s="558"/>
      <c r="B1" s="194" t="s">
        <v>0</v>
      </c>
      <c r="C1" s="12"/>
      <c r="D1" s="231"/>
      <c r="E1" s="43"/>
      <c r="F1" s="43"/>
      <c r="G1" s="43"/>
      <c r="H1" s="43"/>
      <c r="I1" s="243"/>
      <c r="J1" s="1183" t="s">
        <v>955</v>
      </c>
      <c r="K1" s="1183"/>
      <c r="L1" s="1183"/>
    </row>
    <row r="2" spans="1:12" ht="14.25" customHeight="1" x14ac:dyDescent="0.35">
      <c r="A2" s="347"/>
      <c r="B2" s="87" t="s">
        <v>949</v>
      </c>
      <c r="C2" s="19"/>
      <c r="D2" s="231"/>
      <c r="E2" s="43"/>
      <c r="F2" s="43"/>
      <c r="G2" s="43"/>
      <c r="H2" s="43"/>
      <c r="I2" s="243"/>
      <c r="J2" s="5"/>
      <c r="K2" s="5"/>
      <c r="L2" s="5"/>
    </row>
    <row r="3" spans="1:12" ht="14.25" customHeight="1" x14ac:dyDescent="0.35">
      <c r="A3" s="347"/>
      <c r="B3" s="87"/>
      <c r="C3" s="19"/>
      <c r="D3" s="231"/>
      <c r="E3" s="43"/>
      <c r="F3" s="43"/>
      <c r="G3" s="43"/>
      <c r="H3" s="43"/>
      <c r="I3" s="243"/>
      <c r="J3" s="5"/>
      <c r="K3" s="5"/>
      <c r="L3" s="5"/>
    </row>
    <row r="4" spans="1:12" ht="14.25" customHeight="1" x14ac:dyDescent="0.35">
      <c r="A4" s="347"/>
      <c r="B4" s="87" t="s">
        <v>951</v>
      </c>
      <c r="C4" s="19"/>
      <c r="D4" s="231"/>
      <c r="E4" s="43"/>
      <c r="F4" s="43"/>
      <c r="G4" s="43"/>
      <c r="H4" s="43"/>
      <c r="I4" s="243"/>
      <c r="J4" s="5"/>
      <c r="K4" s="5"/>
      <c r="L4" s="5"/>
    </row>
    <row r="5" spans="1:12" x14ac:dyDescent="0.35">
      <c r="A5" s="48"/>
      <c r="B5" s="48"/>
      <c r="C5" s="48"/>
      <c r="D5" s="232"/>
      <c r="E5" s="200"/>
      <c r="F5" s="200"/>
      <c r="G5" s="200"/>
      <c r="H5" s="200"/>
      <c r="I5" s="8"/>
      <c r="J5" s="1163"/>
      <c r="K5" s="1163"/>
      <c r="L5" s="1163"/>
    </row>
    <row r="6" spans="1:12" ht="15" x14ac:dyDescent="0.35">
      <c r="A6" s="1146" t="s">
        <v>944</v>
      </c>
      <c r="B6" s="1146"/>
      <c r="C6" s="1146"/>
      <c r="D6" s="1146"/>
      <c r="E6" s="1146"/>
      <c r="F6" s="1146"/>
      <c r="G6" s="1146"/>
      <c r="H6" s="1146"/>
      <c r="I6" s="1146"/>
      <c r="J6" s="1146"/>
      <c r="K6" s="1146"/>
      <c r="L6" s="1146"/>
    </row>
    <row r="7" spans="1:12" ht="15.5" x14ac:dyDescent="0.35">
      <c r="A7" s="1164" t="s">
        <v>447</v>
      </c>
      <c r="B7" s="1164"/>
      <c r="C7" s="1164"/>
      <c r="D7" s="1164"/>
      <c r="E7" s="1164"/>
      <c r="F7" s="1164"/>
      <c r="G7" s="1164"/>
      <c r="H7" s="1164"/>
      <c r="I7" s="1164"/>
      <c r="J7" s="1164"/>
      <c r="K7" s="1164"/>
      <c r="L7" s="1164"/>
    </row>
    <row r="8" spans="1:12" s="233" customFormat="1" x14ac:dyDescent="0.35">
      <c r="A8" s="1165" t="s">
        <v>936</v>
      </c>
      <c r="B8" s="1165"/>
      <c r="C8" s="1165"/>
      <c r="D8" s="1165"/>
      <c r="E8" s="1165"/>
      <c r="F8" s="1165"/>
      <c r="G8" s="1165"/>
      <c r="H8" s="1165"/>
      <c r="I8" s="1165"/>
      <c r="J8" s="1165"/>
      <c r="K8" s="1165"/>
      <c r="L8" s="1165"/>
    </row>
    <row r="9" spans="1:12" ht="15" thickBot="1" x14ac:dyDescent="0.4">
      <c r="A9" s="11"/>
      <c r="B9" s="11"/>
      <c r="C9" s="11"/>
      <c r="D9" s="234"/>
      <c r="E9" s="11"/>
      <c r="F9" s="11"/>
      <c r="G9" s="11"/>
      <c r="H9" s="11"/>
      <c r="I9" s="11"/>
      <c r="J9" s="11"/>
      <c r="K9" s="11"/>
      <c r="L9" s="11" t="s">
        <v>30</v>
      </c>
    </row>
    <row r="10" spans="1:12" s="235" customFormat="1" ht="56.25" customHeight="1" x14ac:dyDescent="0.35">
      <c r="A10" s="1167" t="s">
        <v>1</v>
      </c>
      <c r="B10" s="1179" t="s">
        <v>31</v>
      </c>
      <c r="C10" s="1169" t="s">
        <v>32</v>
      </c>
      <c r="D10" s="1181" t="s">
        <v>204</v>
      </c>
      <c r="E10" s="1169" t="s">
        <v>33</v>
      </c>
      <c r="F10" s="1169" t="s">
        <v>133</v>
      </c>
      <c r="G10" s="1169" t="s">
        <v>134</v>
      </c>
      <c r="H10" s="1175" t="s">
        <v>103</v>
      </c>
      <c r="I10" s="1177" t="s">
        <v>34</v>
      </c>
      <c r="J10" s="1169" t="s">
        <v>35</v>
      </c>
      <c r="K10" s="1169"/>
      <c r="L10" s="1169"/>
    </row>
    <row r="11" spans="1:12" s="235" customFormat="1" ht="69" customHeight="1" thickBot="1" x14ac:dyDescent="0.4">
      <c r="A11" s="1168"/>
      <c r="B11" s="1180"/>
      <c r="C11" s="1170"/>
      <c r="D11" s="1182"/>
      <c r="E11" s="1170"/>
      <c r="F11" s="1170"/>
      <c r="G11" s="1170"/>
      <c r="H11" s="1176"/>
      <c r="I11" s="1178"/>
      <c r="J11" s="79" t="s">
        <v>36</v>
      </c>
      <c r="K11" s="79" t="s">
        <v>37</v>
      </c>
      <c r="L11" s="79" t="s">
        <v>38</v>
      </c>
    </row>
    <row r="12" spans="1:12" s="237" customFormat="1" ht="24.75" customHeight="1" x14ac:dyDescent="0.35">
      <c r="A12" s="155" t="s">
        <v>39</v>
      </c>
      <c r="B12" s="156" t="s">
        <v>40</v>
      </c>
      <c r="C12" s="156" t="s">
        <v>41</v>
      </c>
      <c r="D12" s="892" t="s">
        <v>42</v>
      </c>
      <c r="E12" s="72" t="s">
        <v>43</v>
      </c>
      <c r="F12" s="72" t="s">
        <v>66</v>
      </c>
      <c r="G12" s="72" t="s">
        <v>44</v>
      </c>
      <c r="H12" s="158" t="s">
        <v>67</v>
      </c>
      <c r="I12" s="263" t="s">
        <v>79</v>
      </c>
      <c r="J12" s="72" t="s">
        <v>45</v>
      </c>
      <c r="K12" s="72" t="s">
        <v>46</v>
      </c>
      <c r="L12" s="72" t="s">
        <v>47</v>
      </c>
    </row>
    <row r="13" spans="1:12" s="237" customFormat="1" ht="40.5" customHeight="1" x14ac:dyDescent="0.35">
      <c r="A13" s="155"/>
      <c r="B13" s="156" t="s">
        <v>299</v>
      </c>
      <c r="C13" s="156"/>
      <c r="D13" s="156"/>
      <c r="E13" s="72"/>
      <c r="F13" s="72"/>
      <c r="G13" s="72"/>
      <c r="H13" s="736" t="s">
        <v>917</v>
      </c>
      <c r="I13" s="737" t="s">
        <v>918</v>
      </c>
      <c r="J13" s="72"/>
      <c r="K13" s="72"/>
      <c r="L13" s="579"/>
    </row>
    <row r="14" spans="1:12" s="235" customFormat="1" ht="17.25" customHeight="1" x14ac:dyDescent="0.35">
      <c r="A14" s="66" t="s">
        <v>13</v>
      </c>
      <c r="B14" s="59" t="s">
        <v>272</v>
      </c>
      <c r="C14" s="73">
        <f>C15</f>
        <v>39</v>
      </c>
      <c r="D14" s="73">
        <f t="shared" ref="D14:L14" si="0">D15</f>
        <v>0</v>
      </c>
      <c r="E14" s="73">
        <f t="shared" si="0"/>
        <v>52</v>
      </c>
      <c r="F14" s="73">
        <f t="shared" si="0"/>
        <v>0</v>
      </c>
      <c r="G14" s="73">
        <f t="shared" si="0"/>
        <v>169</v>
      </c>
      <c r="H14" s="73">
        <f t="shared" si="0"/>
        <v>4497</v>
      </c>
      <c r="I14" s="73">
        <f t="shared" si="0"/>
        <v>87887.25</v>
      </c>
      <c r="J14" s="73">
        <f t="shared" si="0"/>
        <v>68532.800000000003</v>
      </c>
      <c r="K14" s="73">
        <f t="shared" si="0"/>
        <v>0</v>
      </c>
      <c r="L14" s="73">
        <f t="shared" si="0"/>
        <v>19948.5</v>
      </c>
    </row>
    <row r="15" spans="1:12" s="741" customFormat="1" ht="27" customHeight="1" x14ac:dyDescent="0.35">
      <c r="A15" s="738" t="s">
        <v>15</v>
      </c>
      <c r="B15" s="739" t="s">
        <v>946</v>
      </c>
      <c r="C15" s="740">
        <f t="shared" ref="C15:L15" si="1">C16+C27</f>
        <v>39</v>
      </c>
      <c r="D15" s="740">
        <f t="shared" si="1"/>
        <v>0</v>
      </c>
      <c r="E15" s="740">
        <f t="shared" si="1"/>
        <v>52</v>
      </c>
      <c r="F15" s="740">
        <f t="shared" si="1"/>
        <v>0</v>
      </c>
      <c r="G15" s="740">
        <f t="shared" si="1"/>
        <v>169</v>
      </c>
      <c r="H15" s="740">
        <f t="shared" si="1"/>
        <v>4497</v>
      </c>
      <c r="I15" s="740">
        <f t="shared" si="1"/>
        <v>87887.25</v>
      </c>
      <c r="J15" s="740">
        <f t="shared" si="1"/>
        <v>68532.800000000003</v>
      </c>
      <c r="K15" s="740">
        <f t="shared" si="1"/>
        <v>0</v>
      </c>
      <c r="L15" s="740">
        <f t="shared" si="1"/>
        <v>19948.5</v>
      </c>
    </row>
    <row r="16" spans="1:12" s="747" customFormat="1" ht="21.75" customHeight="1" x14ac:dyDescent="0.35">
      <c r="A16" s="745" t="s">
        <v>19</v>
      </c>
      <c r="B16" s="746" t="s">
        <v>451</v>
      </c>
      <c r="C16" s="742">
        <f>C17+C26</f>
        <v>12</v>
      </c>
      <c r="D16" s="743"/>
      <c r="E16" s="742">
        <f>E17+E26</f>
        <v>16</v>
      </c>
      <c r="F16" s="742"/>
      <c r="G16" s="742">
        <f>G17+G26</f>
        <v>52</v>
      </c>
      <c r="H16" s="744">
        <f>H17+H22</f>
        <v>2391</v>
      </c>
      <c r="I16" s="744">
        <f>I17+I22</f>
        <v>85214.25</v>
      </c>
      <c r="J16" s="744">
        <f>J17+J22</f>
        <v>66156.800000000003</v>
      </c>
      <c r="K16" s="744">
        <f>K17+K22</f>
        <v>0</v>
      </c>
      <c r="L16" s="744">
        <f>L17+L22</f>
        <v>19057.5</v>
      </c>
    </row>
    <row r="17" spans="1:12" s="747" customFormat="1" ht="15.75" customHeight="1" x14ac:dyDescent="0.35">
      <c r="A17" s="745" t="s">
        <v>52</v>
      </c>
      <c r="B17" s="746" t="s">
        <v>945</v>
      </c>
      <c r="C17" s="742">
        <f>SUM(C18:C21)</f>
        <v>12</v>
      </c>
      <c r="D17" s="743"/>
      <c r="E17" s="742">
        <f>SUM(E18:E21)</f>
        <v>16</v>
      </c>
      <c r="F17" s="742"/>
      <c r="G17" s="742">
        <f t="shared" ref="G17:L17" si="2">SUM(G18:G21)</f>
        <v>52</v>
      </c>
      <c r="H17" s="744">
        <f t="shared" si="2"/>
        <v>936</v>
      </c>
      <c r="I17" s="744">
        <f t="shared" si="2"/>
        <v>1188</v>
      </c>
      <c r="J17" s="742">
        <f t="shared" si="2"/>
        <v>1188</v>
      </c>
      <c r="K17" s="742">
        <f t="shared" si="2"/>
        <v>0</v>
      </c>
      <c r="L17" s="748">
        <f t="shared" si="2"/>
        <v>0</v>
      </c>
    </row>
    <row r="18" spans="1:12" s="757" customFormat="1" ht="15.75" customHeight="1" x14ac:dyDescent="0.35">
      <c r="A18" s="749" t="s">
        <v>53</v>
      </c>
      <c r="B18" s="750" t="s">
        <v>1430</v>
      </c>
      <c r="C18" s="751">
        <v>3</v>
      </c>
      <c r="D18" s="752">
        <v>1.5</v>
      </c>
      <c r="E18" s="751">
        <v>4</v>
      </c>
      <c r="F18" s="753">
        <v>1</v>
      </c>
      <c r="G18" s="751">
        <v>13</v>
      </c>
      <c r="H18" s="754">
        <f>C18*D18*E18*F18*G18</f>
        <v>234</v>
      </c>
      <c r="I18" s="755">
        <f>C18*E18*F18*16.5*1.5</f>
        <v>297</v>
      </c>
      <c r="J18" s="753">
        <v>297</v>
      </c>
      <c r="K18" s="753"/>
      <c r="L18" s="756"/>
    </row>
    <row r="19" spans="1:12" s="757" customFormat="1" ht="15.75" customHeight="1" x14ac:dyDescent="0.35">
      <c r="A19" s="749" t="s">
        <v>54</v>
      </c>
      <c r="B19" s="750" t="s">
        <v>1403</v>
      </c>
      <c r="C19" s="751">
        <v>3</v>
      </c>
      <c r="D19" s="752">
        <v>1.5</v>
      </c>
      <c r="E19" s="751">
        <v>4</v>
      </c>
      <c r="F19" s="753">
        <v>1</v>
      </c>
      <c r="G19" s="751">
        <v>13</v>
      </c>
      <c r="H19" s="754">
        <f t="shared" ref="H19:H21" si="3">C19*D19*E19*F19*G19</f>
        <v>234</v>
      </c>
      <c r="I19" s="755">
        <f t="shared" ref="I19:I21" si="4">C19*E19*F19*16.5*1.5</f>
        <v>297</v>
      </c>
      <c r="J19" s="753">
        <v>297</v>
      </c>
      <c r="K19" s="753"/>
      <c r="L19" s="756"/>
    </row>
    <row r="20" spans="1:12" s="757" customFormat="1" ht="15.75" customHeight="1" x14ac:dyDescent="0.35">
      <c r="A20" s="749" t="s">
        <v>55</v>
      </c>
      <c r="B20" s="750" t="s">
        <v>1406</v>
      </c>
      <c r="C20" s="751">
        <v>3</v>
      </c>
      <c r="D20" s="752">
        <v>1.5</v>
      </c>
      <c r="E20" s="751">
        <v>4</v>
      </c>
      <c r="F20" s="753">
        <v>1</v>
      </c>
      <c r="G20" s="751">
        <v>13</v>
      </c>
      <c r="H20" s="754">
        <f t="shared" si="3"/>
        <v>234</v>
      </c>
      <c r="I20" s="755">
        <f t="shared" si="4"/>
        <v>297</v>
      </c>
      <c r="J20" s="753">
        <v>297</v>
      </c>
      <c r="K20" s="753"/>
      <c r="L20" s="756"/>
    </row>
    <row r="21" spans="1:12" s="757" customFormat="1" ht="15.75" customHeight="1" x14ac:dyDescent="0.35">
      <c r="A21" s="749" t="s">
        <v>56</v>
      </c>
      <c r="B21" s="750" t="s">
        <v>1431</v>
      </c>
      <c r="C21" s="751">
        <v>3</v>
      </c>
      <c r="D21" s="752">
        <v>1.5</v>
      </c>
      <c r="E21" s="751">
        <v>4</v>
      </c>
      <c r="F21" s="753">
        <v>1</v>
      </c>
      <c r="G21" s="751">
        <v>13</v>
      </c>
      <c r="H21" s="754">
        <f t="shared" si="3"/>
        <v>234</v>
      </c>
      <c r="I21" s="755">
        <f t="shared" si="4"/>
        <v>297</v>
      </c>
      <c r="J21" s="753">
        <v>297</v>
      </c>
      <c r="K21" s="753"/>
      <c r="L21" s="756"/>
    </row>
    <row r="22" spans="1:12" s="757" customFormat="1" ht="15.75" customHeight="1" x14ac:dyDescent="0.35">
      <c r="A22" s="762" t="s">
        <v>59</v>
      </c>
      <c r="B22" s="763" t="s">
        <v>919</v>
      </c>
      <c r="C22" s="751"/>
      <c r="D22" s="752"/>
      <c r="E22" s="751"/>
      <c r="F22" s="753"/>
      <c r="G22" s="751"/>
      <c r="H22" s="764">
        <f>SUM(H23:H26)</f>
        <v>1455</v>
      </c>
      <c r="I22" s="765">
        <f>SUM(I23:I26)</f>
        <v>84026.25</v>
      </c>
      <c r="J22" s="765">
        <f t="shared" ref="J22:L22" si="5">SUM(J23:J26)</f>
        <v>64968.800000000003</v>
      </c>
      <c r="K22" s="765">
        <f t="shared" si="5"/>
        <v>0</v>
      </c>
      <c r="L22" s="765">
        <f t="shared" si="5"/>
        <v>19057.5</v>
      </c>
    </row>
    <row r="23" spans="1:12" s="767" customFormat="1" ht="15.75" customHeight="1" x14ac:dyDescent="0.35">
      <c r="A23" s="766" t="s">
        <v>920</v>
      </c>
      <c r="B23" s="750" t="s">
        <v>921</v>
      </c>
      <c r="C23" s="751">
        <v>6</v>
      </c>
      <c r="D23" s="751">
        <v>14</v>
      </c>
      <c r="E23" s="751"/>
      <c r="F23" s="753"/>
      <c r="G23" s="751">
        <v>73</v>
      </c>
      <c r="H23" s="754">
        <f>C23*G23</f>
        <v>438</v>
      </c>
      <c r="I23" s="755">
        <f>D23*G23*16.5*1.5</f>
        <v>25294.5</v>
      </c>
      <c r="J23" s="753">
        <v>17671.5</v>
      </c>
      <c r="K23" s="753"/>
      <c r="L23" s="756">
        <v>7623</v>
      </c>
    </row>
    <row r="24" spans="1:12" s="767" customFormat="1" ht="15.75" customHeight="1" x14ac:dyDescent="0.35">
      <c r="A24" s="766" t="s">
        <v>922</v>
      </c>
      <c r="B24" s="768" t="s">
        <v>60</v>
      </c>
      <c r="C24" s="751">
        <v>15</v>
      </c>
      <c r="D24" s="751">
        <v>35</v>
      </c>
      <c r="E24" s="751"/>
      <c r="F24" s="753"/>
      <c r="G24" s="751">
        <v>24</v>
      </c>
      <c r="H24" s="754">
        <f t="shared" ref="H24:H25" si="6">C24*G24</f>
        <v>360</v>
      </c>
      <c r="I24" s="755">
        <f t="shared" ref="I24:I25" si="7">D24*G24*16.5*1.5</f>
        <v>20790</v>
      </c>
      <c r="J24" s="753">
        <v>20790</v>
      </c>
      <c r="K24" s="753"/>
      <c r="L24" s="756"/>
    </row>
    <row r="25" spans="1:12" s="767" customFormat="1" ht="15.75" customHeight="1" x14ac:dyDescent="0.35">
      <c r="A25" s="766" t="s">
        <v>923</v>
      </c>
      <c r="B25" s="768" t="s">
        <v>924</v>
      </c>
      <c r="C25" s="751">
        <v>9</v>
      </c>
      <c r="D25" s="751">
        <v>21</v>
      </c>
      <c r="E25" s="751"/>
      <c r="F25" s="753"/>
      <c r="G25" s="751">
        <v>73</v>
      </c>
      <c r="H25" s="754">
        <f t="shared" si="6"/>
        <v>657</v>
      </c>
      <c r="I25" s="755">
        <f t="shared" si="7"/>
        <v>37941.75</v>
      </c>
      <c r="J25" s="753">
        <v>26507.3</v>
      </c>
      <c r="K25" s="753"/>
      <c r="L25" s="756">
        <v>11434.5</v>
      </c>
    </row>
    <row r="26" spans="1:12" s="772" customFormat="1" ht="15.75" customHeight="1" x14ac:dyDescent="0.35">
      <c r="A26" s="769" t="s">
        <v>925</v>
      </c>
      <c r="B26" s="770" t="s">
        <v>947</v>
      </c>
      <c r="C26" s="758">
        <v>0</v>
      </c>
      <c r="D26" s="758">
        <v>0</v>
      </c>
      <c r="E26" s="758"/>
      <c r="F26" s="759"/>
      <c r="G26" s="758">
        <v>0</v>
      </c>
      <c r="H26" s="760">
        <f>D26*G26</f>
        <v>0</v>
      </c>
      <c r="I26" s="771">
        <f>D26*G26*16.5*2</f>
        <v>0</v>
      </c>
      <c r="J26" s="759">
        <v>0</v>
      </c>
      <c r="K26" s="759"/>
      <c r="L26" s="761"/>
    </row>
    <row r="27" spans="1:12" s="757" customFormat="1" ht="44.25" customHeight="1" x14ac:dyDescent="0.35">
      <c r="A27" s="773" t="s">
        <v>184</v>
      </c>
      <c r="B27" s="774" t="s">
        <v>926</v>
      </c>
      <c r="C27" s="775">
        <f>SUM(C28:C38)</f>
        <v>27</v>
      </c>
      <c r="D27" s="776"/>
      <c r="E27" s="775">
        <f>SUM(E28:E38)</f>
        <v>36</v>
      </c>
      <c r="F27" s="777"/>
      <c r="G27" s="778">
        <f t="shared" ref="G27:L27" si="8">SUM(G28:G38)</f>
        <v>117</v>
      </c>
      <c r="H27" s="764">
        <f t="shared" si="8"/>
        <v>2106</v>
      </c>
      <c r="I27" s="764">
        <f t="shared" si="8"/>
        <v>2673</v>
      </c>
      <c r="J27" s="764">
        <f t="shared" si="8"/>
        <v>2376</v>
      </c>
      <c r="K27" s="764">
        <f t="shared" si="8"/>
        <v>0</v>
      </c>
      <c r="L27" s="764">
        <f t="shared" si="8"/>
        <v>891</v>
      </c>
    </row>
    <row r="28" spans="1:12" s="757" customFormat="1" ht="15.75" customHeight="1" x14ac:dyDescent="0.35">
      <c r="A28" s="749" t="s">
        <v>58</v>
      </c>
      <c r="B28" s="750" t="s">
        <v>1432</v>
      </c>
      <c r="C28" s="751">
        <v>3</v>
      </c>
      <c r="D28" s="752">
        <v>1.5</v>
      </c>
      <c r="E28" s="751">
        <v>4</v>
      </c>
      <c r="F28" s="753">
        <v>1</v>
      </c>
      <c r="G28" s="751">
        <v>13</v>
      </c>
      <c r="H28" s="754">
        <v>234</v>
      </c>
      <c r="I28" s="755">
        <v>297</v>
      </c>
      <c r="J28" s="753"/>
      <c r="K28" s="753"/>
      <c r="L28" s="756">
        <v>297</v>
      </c>
    </row>
    <row r="29" spans="1:12" s="757" customFormat="1" ht="15.75" customHeight="1" x14ac:dyDescent="0.35">
      <c r="A29" s="749" t="s">
        <v>168</v>
      </c>
      <c r="B29" s="750" t="s">
        <v>1433</v>
      </c>
      <c r="C29" s="751">
        <v>3</v>
      </c>
      <c r="D29" s="752">
        <v>1.5</v>
      </c>
      <c r="E29" s="751">
        <v>4</v>
      </c>
      <c r="F29" s="753">
        <v>1</v>
      </c>
      <c r="G29" s="751">
        <v>13</v>
      </c>
      <c r="H29" s="754">
        <v>234</v>
      </c>
      <c r="I29" s="755">
        <v>297</v>
      </c>
      <c r="J29" s="753"/>
      <c r="K29" s="753"/>
      <c r="L29" s="756">
        <v>297</v>
      </c>
    </row>
    <row r="30" spans="1:12" s="757" customFormat="1" ht="15.75" customHeight="1" x14ac:dyDescent="0.35">
      <c r="A30" s="749" t="s">
        <v>169</v>
      </c>
      <c r="B30" s="750" t="s">
        <v>1434</v>
      </c>
      <c r="C30" s="751">
        <v>3</v>
      </c>
      <c r="D30" s="752">
        <v>1.5</v>
      </c>
      <c r="E30" s="751">
        <v>4</v>
      </c>
      <c r="F30" s="753">
        <v>1</v>
      </c>
      <c r="G30" s="751">
        <v>13</v>
      </c>
      <c r="H30" s="754">
        <v>234</v>
      </c>
      <c r="I30" s="755">
        <v>297</v>
      </c>
      <c r="J30" s="753"/>
      <c r="K30" s="753"/>
      <c r="L30" s="756">
        <v>297</v>
      </c>
    </row>
    <row r="31" spans="1:12" s="757" customFormat="1" ht="15.75" customHeight="1" x14ac:dyDescent="0.35">
      <c r="A31" s="749" t="s">
        <v>170</v>
      </c>
      <c r="B31" s="750" t="s">
        <v>1435</v>
      </c>
      <c r="C31" s="751">
        <v>3</v>
      </c>
      <c r="D31" s="752">
        <v>1.5</v>
      </c>
      <c r="E31" s="751">
        <v>4</v>
      </c>
      <c r="F31" s="753">
        <v>1</v>
      </c>
      <c r="G31" s="751">
        <v>13</v>
      </c>
      <c r="H31" s="754">
        <v>234</v>
      </c>
      <c r="I31" s="755">
        <v>297</v>
      </c>
      <c r="J31" s="753">
        <v>297</v>
      </c>
      <c r="K31" s="753"/>
      <c r="L31" s="756"/>
    </row>
    <row r="32" spans="1:12" s="757" customFormat="1" ht="15.75" customHeight="1" x14ac:dyDescent="0.35">
      <c r="A32" s="749" t="s">
        <v>171</v>
      </c>
      <c r="B32" s="750" t="s">
        <v>1436</v>
      </c>
      <c r="C32" s="751">
        <v>3</v>
      </c>
      <c r="D32" s="752">
        <v>1.5</v>
      </c>
      <c r="E32" s="751">
        <v>4</v>
      </c>
      <c r="F32" s="753">
        <v>1</v>
      </c>
      <c r="G32" s="751">
        <v>13</v>
      </c>
      <c r="H32" s="754">
        <v>234</v>
      </c>
      <c r="I32" s="755">
        <v>297</v>
      </c>
      <c r="J32" s="753">
        <v>297</v>
      </c>
      <c r="K32" s="753"/>
      <c r="L32" s="756"/>
    </row>
    <row r="33" spans="1:14" s="757" customFormat="1" ht="15.75" customHeight="1" x14ac:dyDescent="0.35">
      <c r="A33" s="749" t="s">
        <v>172</v>
      </c>
      <c r="B33" s="750" t="s">
        <v>1437</v>
      </c>
      <c r="C33" s="751">
        <v>3</v>
      </c>
      <c r="D33" s="752">
        <v>1.5</v>
      </c>
      <c r="E33" s="751">
        <v>4</v>
      </c>
      <c r="F33" s="753">
        <v>1</v>
      </c>
      <c r="G33" s="751">
        <v>13</v>
      </c>
      <c r="H33" s="754">
        <v>234</v>
      </c>
      <c r="I33" s="755">
        <v>297</v>
      </c>
      <c r="J33" s="753">
        <v>297</v>
      </c>
      <c r="K33" s="753"/>
      <c r="L33" s="756"/>
    </row>
    <row r="34" spans="1:14" s="757" customFormat="1" ht="15.75" customHeight="1" x14ac:dyDescent="0.35">
      <c r="A34" s="749" t="s">
        <v>173</v>
      </c>
      <c r="B34" s="750" t="s">
        <v>1438</v>
      </c>
      <c r="C34" s="751">
        <v>3</v>
      </c>
      <c r="D34" s="752">
        <v>1.5</v>
      </c>
      <c r="E34" s="751">
        <v>4</v>
      </c>
      <c r="F34" s="753">
        <v>1</v>
      </c>
      <c r="G34" s="751">
        <v>13</v>
      </c>
      <c r="H34" s="754">
        <v>234</v>
      </c>
      <c r="I34" s="755">
        <v>297</v>
      </c>
      <c r="J34" s="753">
        <v>297</v>
      </c>
      <c r="K34" s="753"/>
      <c r="L34" s="756"/>
    </row>
    <row r="35" spans="1:14" s="757" customFormat="1" ht="15.75" customHeight="1" x14ac:dyDescent="0.35">
      <c r="A35" s="749" t="s">
        <v>168</v>
      </c>
      <c r="B35" s="750" t="s">
        <v>1439</v>
      </c>
      <c r="C35" s="751">
        <v>3</v>
      </c>
      <c r="D35" s="752">
        <v>1.5</v>
      </c>
      <c r="E35" s="751">
        <v>4</v>
      </c>
      <c r="F35" s="753">
        <v>1</v>
      </c>
      <c r="G35" s="751">
        <v>13</v>
      </c>
      <c r="H35" s="754">
        <v>234</v>
      </c>
      <c r="I35" s="755">
        <v>297</v>
      </c>
      <c r="J35" s="753">
        <v>297</v>
      </c>
      <c r="K35" s="753"/>
      <c r="L35" s="756"/>
    </row>
    <row r="36" spans="1:14" s="757" customFormat="1" ht="15.75" customHeight="1" x14ac:dyDescent="0.35">
      <c r="A36" s="749" t="s">
        <v>169</v>
      </c>
      <c r="B36" s="750" t="s">
        <v>1440</v>
      </c>
      <c r="C36" s="751">
        <v>3</v>
      </c>
      <c r="D36" s="752">
        <v>1.5</v>
      </c>
      <c r="E36" s="751">
        <v>4</v>
      </c>
      <c r="F36" s="753">
        <v>1</v>
      </c>
      <c r="G36" s="751">
        <v>13</v>
      </c>
      <c r="H36" s="754">
        <v>234</v>
      </c>
      <c r="I36" s="755">
        <v>297</v>
      </c>
      <c r="J36" s="753">
        <v>297</v>
      </c>
      <c r="K36" s="753"/>
      <c r="L36" s="756"/>
    </row>
    <row r="37" spans="1:14" s="757" customFormat="1" ht="15.75" customHeight="1" x14ac:dyDescent="0.35">
      <c r="A37" s="749" t="s">
        <v>170</v>
      </c>
      <c r="B37" s="750" t="s">
        <v>1441</v>
      </c>
      <c r="C37" s="751"/>
      <c r="D37" s="752"/>
      <c r="E37" s="751"/>
      <c r="F37" s="753"/>
      <c r="G37" s="751"/>
      <c r="H37" s="754">
        <f t="shared" ref="H37:H38" si="9">C37*D37*E37*F37*G37</f>
        <v>0</v>
      </c>
      <c r="I37" s="755">
        <f t="shared" ref="I37:I38" si="10">C37*E37*F37*16.5*1.5</f>
        <v>0</v>
      </c>
      <c r="J37" s="753">
        <v>297</v>
      </c>
      <c r="K37" s="753"/>
      <c r="L37" s="756"/>
    </row>
    <row r="38" spans="1:14" s="757" customFormat="1" ht="15.75" customHeight="1" x14ac:dyDescent="0.35">
      <c r="A38" s="749" t="s">
        <v>171</v>
      </c>
      <c r="B38" s="750" t="s">
        <v>1442</v>
      </c>
      <c r="C38" s="751"/>
      <c r="D38" s="752"/>
      <c r="E38" s="751"/>
      <c r="F38" s="753"/>
      <c r="G38" s="751"/>
      <c r="H38" s="754">
        <f t="shared" si="9"/>
        <v>0</v>
      </c>
      <c r="I38" s="755">
        <f t="shared" si="10"/>
        <v>0</v>
      </c>
      <c r="J38" s="753">
        <v>297</v>
      </c>
      <c r="K38" s="753"/>
      <c r="L38" s="756"/>
    </row>
    <row r="39" spans="1:14" s="67" customFormat="1" ht="39.9" customHeight="1" x14ac:dyDescent="0.35">
      <c r="A39" s="354" t="s">
        <v>148</v>
      </c>
      <c r="B39" s="355" t="s">
        <v>456</v>
      </c>
      <c r="C39" s="356"/>
      <c r="D39" s="357"/>
      <c r="E39" s="356"/>
      <c r="F39" s="358"/>
      <c r="G39" s="356"/>
      <c r="H39" s="359"/>
      <c r="I39" s="359"/>
      <c r="J39" s="358"/>
      <c r="K39" s="358"/>
      <c r="L39" s="587"/>
    </row>
    <row r="40" spans="1:14" x14ac:dyDescent="0.35">
      <c r="A40" s="47"/>
      <c r="B40" s="343"/>
      <c r="C40" s="344"/>
      <c r="D40" s="345"/>
      <c r="E40" s="344"/>
      <c r="F40" s="346"/>
      <c r="G40" s="344"/>
      <c r="H40" s="904"/>
      <c r="I40" s="346"/>
      <c r="J40" s="346"/>
      <c r="K40" s="346"/>
      <c r="L40" s="346"/>
      <c r="M40" s="67"/>
      <c r="N40" s="67"/>
    </row>
    <row r="41" spans="1:14" ht="13.5" customHeight="1" x14ac:dyDescent="0.35">
      <c r="A41" s="7"/>
      <c r="B41" s="664"/>
      <c r="C41" s="664"/>
      <c r="D41" s="812"/>
      <c r="E41" s="1149" t="s">
        <v>435</v>
      </c>
      <c r="F41" s="1149"/>
      <c r="G41" s="1149"/>
      <c r="H41" s="1149"/>
      <c r="I41" s="1149"/>
      <c r="J41" s="1149"/>
      <c r="K41" s="1149"/>
      <c r="L41" s="1149"/>
    </row>
    <row r="42" spans="1:14" s="195" customFormat="1" ht="15.5" x14ac:dyDescent="0.35">
      <c r="A42" s="200"/>
      <c r="B42" s="890" t="s">
        <v>23</v>
      </c>
      <c r="C42" s="664"/>
      <c r="D42" s="812"/>
      <c r="E42" s="1143" t="s">
        <v>953</v>
      </c>
      <c r="F42" s="1143"/>
      <c r="G42" s="1143"/>
      <c r="H42" s="1143"/>
      <c r="I42" s="1143"/>
      <c r="J42" s="1143"/>
      <c r="K42" s="1143"/>
      <c r="L42" s="1143"/>
    </row>
    <row r="43" spans="1:14" ht="15.5" x14ac:dyDescent="0.35">
      <c r="A43" s="7"/>
      <c r="B43" s="901" t="s">
        <v>954</v>
      </c>
      <c r="C43" s="664"/>
      <c r="D43" s="664"/>
      <c r="E43" s="1144" t="s">
        <v>954</v>
      </c>
      <c r="F43" s="1144"/>
      <c r="G43" s="1144"/>
      <c r="H43" s="1144"/>
      <c r="I43" s="1144"/>
      <c r="J43" s="1144"/>
      <c r="K43" s="1144"/>
      <c r="L43" s="1144"/>
    </row>
    <row r="44" spans="1:14" x14ac:dyDescent="0.35">
      <c r="A44" s="7"/>
      <c r="B44" s="7"/>
      <c r="C44" s="8"/>
      <c r="D44" s="244"/>
      <c r="E44" s="8"/>
      <c r="F44" s="8"/>
      <c r="G44" s="8"/>
      <c r="H44" s="8"/>
      <c r="I44" s="8"/>
      <c r="J44" s="8"/>
      <c r="K44" s="8"/>
      <c r="L44" s="8"/>
    </row>
    <row r="45" spans="1:14" x14ac:dyDescent="0.35">
      <c r="A45" s="7"/>
      <c r="B45" s="7"/>
      <c r="C45" s="8"/>
      <c r="D45" s="244"/>
      <c r="E45" s="8"/>
      <c r="F45" s="8"/>
      <c r="G45" s="8"/>
      <c r="H45" s="8"/>
      <c r="I45" s="8"/>
      <c r="J45" s="8"/>
      <c r="K45" s="8"/>
      <c r="L45" s="8"/>
    </row>
    <row r="46" spans="1:14" x14ac:dyDescent="0.35">
      <c r="A46" s="7"/>
      <c r="B46" s="7"/>
      <c r="C46" s="8"/>
      <c r="D46" s="244"/>
      <c r="E46" s="8"/>
      <c r="F46" s="8"/>
      <c r="G46" s="8"/>
      <c r="H46" s="8"/>
      <c r="I46" s="8"/>
      <c r="J46" s="8"/>
      <c r="K46" s="8"/>
      <c r="L46" s="8"/>
    </row>
    <row r="47" spans="1:14" x14ac:dyDescent="0.35">
      <c r="A47" s="7"/>
      <c r="B47" s="7"/>
      <c r="C47" s="8"/>
      <c r="D47" s="244"/>
      <c r="E47" s="8"/>
      <c r="F47" s="8"/>
      <c r="G47" s="8"/>
      <c r="H47" s="8"/>
      <c r="I47" s="8"/>
      <c r="J47" s="8"/>
      <c r="K47" s="8"/>
      <c r="L47" s="8"/>
    </row>
    <row r="48" spans="1:14" x14ac:dyDescent="0.35">
      <c r="A48" s="7"/>
      <c r="B48" s="7"/>
      <c r="C48" s="8"/>
      <c r="D48" s="244"/>
      <c r="E48" s="8"/>
      <c r="F48" s="8"/>
      <c r="G48" s="8"/>
      <c r="H48" s="8"/>
      <c r="I48" s="8"/>
      <c r="J48" s="8"/>
      <c r="K48" s="8"/>
      <c r="L48" s="8"/>
    </row>
    <row r="49" spans="1:12" x14ac:dyDescent="0.35">
      <c r="A49" s="7"/>
      <c r="B49" s="7"/>
      <c r="C49" s="8"/>
      <c r="D49" s="244"/>
      <c r="E49" s="8"/>
      <c r="F49" s="8"/>
      <c r="G49" s="8"/>
      <c r="H49" s="8"/>
      <c r="I49" s="8"/>
      <c r="J49" s="8"/>
      <c r="K49" s="8"/>
      <c r="L49" s="8"/>
    </row>
    <row r="50" spans="1:12" x14ac:dyDescent="0.35">
      <c r="A50" s="7"/>
      <c r="B50" s="7"/>
      <c r="C50" s="8"/>
      <c r="D50" s="244"/>
      <c r="E50" s="8"/>
      <c r="F50" s="8"/>
      <c r="G50" s="8"/>
      <c r="H50" s="8"/>
      <c r="I50" s="8"/>
      <c r="J50" s="8"/>
      <c r="K50" s="8"/>
      <c r="L50" s="8"/>
    </row>
    <row r="51" spans="1:12" x14ac:dyDescent="0.35">
      <c r="A51" s="7"/>
      <c r="B51" s="7"/>
      <c r="C51" s="8"/>
      <c r="D51" s="244"/>
      <c r="E51" s="8"/>
      <c r="F51" s="8"/>
      <c r="G51" s="8"/>
      <c r="H51" s="8"/>
      <c r="I51" s="8"/>
      <c r="J51" s="8"/>
      <c r="K51" s="8"/>
      <c r="L51" s="8"/>
    </row>
    <row r="52" spans="1:12" x14ac:dyDescent="0.35">
      <c r="A52" s="7"/>
      <c r="B52" s="7"/>
      <c r="C52" s="8"/>
      <c r="D52" s="244"/>
      <c r="E52" s="8"/>
      <c r="F52" s="8"/>
      <c r="G52" s="8"/>
      <c r="H52" s="8"/>
      <c r="I52" s="8"/>
      <c r="J52" s="8"/>
      <c r="K52" s="8"/>
      <c r="L52" s="8"/>
    </row>
    <row r="53" spans="1:12" x14ac:dyDescent="0.35">
      <c r="A53" s="7"/>
      <c r="B53" s="7"/>
      <c r="C53" s="8"/>
      <c r="D53" s="244"/>
      <c r="E53" s="8"/>
      <c r="F53" s="8"/>
      <c r="G53" s="8"/>
      <c r="H53" s="8"/>
      <c r="I53" s="8"/>
      <c r="J53" s="8"/>
      <c r="K53" s="8"/>
      <c r="L53" s="8"/>
    </row>
    <row r="54" spans="1:12" x14ac:dyDescent="0.35">
      <c r="A54" s="7"/>
      <c r="B54" s="7"/>
      <c r="C54" s="8"/>
      <c r="D54" s="244"/>
      <c r="E54" s="8"/>
      <c r="F54" s="8"/>
      <c r="G54" s="8"/>
      <c r="H54" s="8"/>
      <c r="I54" s="8"/>
      <c r="J54" s="8"/>
      <c r="K54" s="8"/>
      <c r="L54" s="8"/>
    </row>
    <row r="55" spans="1:12" x14ac:dyDescent="0.35">
      <c r="A55" s="7"/>
      <c r="B55" s="7"/>
      <c r="C55" s="8"/>
      <c r="D55" s="244"/>
      <c r="E55" s="8"/>
      <c r="F55" s="8"/>
      <c r="G55" s="8"/>
      <c r="H55" s="8"/>
      <c r="I55" s="8"/>
      <c r="J55" s="8"/>
      <c r="K55" s="8"/>
      <c r="L55" s="8"/>
    </row>
    <row r="56" spans="1:12" x14ac:dyDescent="0.35">
      <c r="A56" s="7"/>
      <c r="B56" s="7"/>
      <c r="C56" s="8"/>
      <c r="D56" s="244"/>
      <c r="E56" s="8"/>
      <c r="F56" s="8"/>
      <c r="G56" s="8"/>
      <c r="H56" s="8"/>
      <c r="I56" s="8"/>
      <c r="J56" s="8"/>
      <c r="K56" s="8"/>
      <c r="L56" s="8"/>
    </row>
    <row r="57" spans="1:12" x14ac:dyDescent="0.35">
      <c r="A57" s="7"/>
      <c r="B57" s="7"/>
      <c r="C57" s="8"/>
      <c r="D57" s="244"/>
      <c r="E57" s="8"/>
      <c r="F57" s="8"/>
      <c r="G57" s="8"/>
      <c r="H57" s="8"/>
      <c r="I57" s="8"/>
      <c r="J57" s="8"/>
      <c r="K57" s="8"/>
      <c r="L57" s="8"/>
    </row>
    <row r="58" spans="1:12" x14ac:dyDescent="0.35">
      <c r="A58" s="7"/>
      <c r="B58" s="7"/>
      <c r="C58" s="8"/>
      <c r="D58" s="244"/>
      <c r="E58" s="8"/>
      <c r="F58" s="8"/>
      <c r="G58" s="8"/>
      <c r="H58" s="8"/>
      <c r="I58" s="8"/>
      <c r="J58" s="8"/>
      <c r="K58" s="8"/>
      <c r="L58" s="8"/>
    </row>
    <row r="59" spans="1:12" x14ac:dyDescent="0.35">
      <c r="A59" s="7"/>
      <c r="B59" s="7"/>
      <c r="C59" s="8"/>
      <c r="D59" s="244"/>
      <c r="E59" s="8"/>
      <c r="F59" s="8"/>
      <c r="G59" s="8"/>
      <c r="H59" s="8"/>
      <c r="I59" s="8"/>
      <c r="J59" s="8"/>
      <c r="K59" s="8"/>
      <c r="L59" s="8"/>
    </row>
    <row r="60" spans="1:12" x14ac:dyDescent="0.35">
      <c r="A60" s="7"/>
      <c r="B60" s="7"/>
      <c r="C60" s="8"/>
      <c r="D60" s="244"/>
      <c r="E60" s="8"/>
      <c r="F60" s="8"/>
      <c r="G60" s="8"/>
      <c r="H60" s="8"/>
      <c r="I60" s="8"/>
      <c r="J60" s="8"/>
      <c r="K60" s="8"/>
      <c r="L60" s="8"/>
    </row>
    <row r="61" spans="1:12" x14ac:dyDescent="0.35">
      <c r="A61" s="7"/>
      <c r="B61" s="7"/>
      <c r="C61" s="8"/>
      <c r="D61" s="244"/>
      <c r="E61" s="8"/>
      <c r="F61" s="8"/>
      <c r="G61" s="8"/>
      <c r="H61" s="8"/>
      <c r="I61" s="8"/>
      <c r="J61" s="8"/>
      <c r="K61" s="8"/>
      <c r="L61" s="8"/>
    </row>
    <row r="62" spans="1:12" x14ac:dyDescent="0.35">
      <c r="A62" s="7"/>
      <c r="B62" s="7"/>
      <c r="C62" s="8"/>
      <c r="D62" s="244"/>
      <c r="E62" s="8"/>
      <c r="F62" s="8"/>
      <c r="G62" s="8"/>
      <c r="H62" s="8"/>
      <c r="I62" s="8"/>
      <c r="J62" s="8"/>
      <c r="K62" s="8"/>
      <c r="L62" s="8"/>
    </row>
    <row r="63" spans="1:12" x14ac:dyDescent="0.35">
      <c r="A63" s="7"/>
      <c r="B63" s="7"/>
      <c r="C63" s="8"/>
      <c r="D63" s="244"/>
      <c r="E63" s="8"/>
      <c r="F63" s="8"/>
      <c r="G63" s="8"/>
      <c r="H63" s="8"/>
      <c r="I63" s="8"/>
      <c r="J63" s="8"/>
      <c r="K63" s="8"/>
      <c r="L63" s="8"/>
    </row>
    <row r="64" spans="1:12" x14ac:dyDescent="0.35">
      <c r="A64" s="7"/>
      <c r="B64" s="7"/>
      <c r="C64" s="8"/>
      <c r="D64" s="244"/>
      <c r="E64" s="8"/>
      <c r="F64" s="8"/>
      <c r="G64" s="8"/>
      <c r="H64" s="8"/>
      <c r="I64" s="8"/>
      <c r="J64" s="8"/>
      <c r="K64" s="8"/>
      <c r="L64" s="8"/>
    </row>
  </sheetData>
  <mergeCells count="18">
    <mergeCell ref="I10:I11"/>
    <mergeCell ref="J10:L10"/>
    <mergeCell ref="E41:L41"/>
    <mergeCell ref="E42:L42"/>
    <mergeCell ref="E43:L43"/>
    <mergeCell ref="F10:F11"/>
    <mergeCell ref="G10:G11"/>
    <mergeCell ref="H10:H11"/>
    <mergeCell ref="J1:L1"/>
    <mergeCell ref="J5:L5"/>
    <mergeCell ref="A6:L6"/>
    <mergeCell ref="A7:L7"/>
    <mergeCell ref="A8:L8"/>
    <mergeCell ref="A10:A11"/>
    <mergeCell ref="B10:B11"/>
    <mergeCell ref="C10:C11"/>
    <mergeCell ref="D10:D11"/>
    <mergeCell ref="E10:E11"/>
  </mergeCells>
  <phoneticPr fontId="48" type="noConversion"/>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Q40"/>
  <sheetViews>
    <sheetView topLeftCell="A6" zoomScale="131" workbookViewId="0">
      <selection activeCell="B30" sqref="B30"/>
    </sheetView>
  </sheetViews>
  <sheetFormatPr defaultColWidth="8.6328125" defaultRowHeight="15.5" x14ac:dyDescent="0.35"/>
  <cols>
    <col min="1" max="1" width="4.6328125" style="407" customWidth="1"/>
    <col min="2" max="2" width="28.36328125" style="408" customWidth="1"/>
    <col min="3" max="3" width="12.36328125" style="408" bestFit="1" customWidth="1"/>
    <col min="4" max="5" width="7.08984375" style="361" customWidth="1"/>
    <col min="6" max="6" width="7.90625" style="361" bestFit="1" customWidth="1"/>
    <col min="7" max="7" width="8.08984375" style="361" customWidth="1"/>
    <col min="8" max="8" width="6.6328125" style="361" customWidth="1"/>
    <col min="9" max="9" width="7.08984375" style="361" customWidth="1"/>
    <col min="10" max="10" width="6.453125" style="361" customWidth="1"/>
    <col min="11" max="11" width="8.6328125" style="361" customWidth="1"/>
    <col min="12" max="12" width="7.6328125" style="410" customWidth="1"/>
    <col min="13" max="13" width="7.453125" style="410" customWidth="1"/>
    <col min="14" max="14" width="7.453125" style="361" customWidth="1"/>
    <col min="15" max="15" width="9.08984375" style="361" customWidth="1"/>
    <col min="16" max="16" width="18.453125" style="361" customWidth="1"/>
    <col min="17" max="16384" width="8.6328125" style="361"/>
  </cols>
  <sheetData>
    <row r="1" spans="1:16" x14ac:dyDescent="0.35">
      <c r="A1" s="410"/>
      <c r="B1" s="194" t="s">
        <v>0</v>
      </c>
      <c r="C1" s="410"/>
      <c r="D1" s="1184"/>
      <c r="E1" s="1184"/>
      <c r="F1" s="1184"/>
      <c r="G1" s="1184"/>
      <c r="H1" s="1184"/>
      <c r="I1" s="1184"/>
      <c r="J1" s="1184"/>
      <c r="K1" s="1184"/>
      <c r="L1" s="1184"/>
      <c r="M1" s="1184"/>
      <c r="N1" s="1184"/>
      <c r="O1" s="1184"/>
      <c r="P1" s="3" t="s">
        <v>69</v>
      </c>
    </row>
    <row r="2" spans="1:16" x14ac:dyDescent="0.35">
      <c r="A2" s="884"/>
      <c r="B2" s="87" t="s">
        <v>949</v>
      </c>
      <c r="C2" s="884"/>
      <c r="D2" s="885"/>
      <c r="E2" s="885"/>
      <c r="F2" s="885"/>
      <c r="G2" s="885"/>
      <c r="H2" s="885"/>
      <c r="I2" s="885"/>
      <c r="J2" s="885"/>
      <c r="K2" s="885"/>
      <c r="L2" s="885"/>
      <c r="M2" s="885"/>
      <c r="N2" s="885"/>
      <c r="O2" s="885"/>
      <c r="P2" s="3"/>
    </row>
    <row r="3" spans="1:16" x14ac:dyDescent="0.35">
      <c r="A3" s="884"/>
      <c r="B3" s="87"/>
      <c r="C3" s="884"/>
      <c r="D3" s="885"/>
      <c r="E3" s="885"/>
      <c r="F3" s="885"/>
      <c r="G3" s="885"/>
      <c r="H3" s="885"/>
      <c r="I3" s="885"/>
      <c r="J3" s="885"/>
      <c r="K3" s="885"/>
      <c r="L3" s="885"/>
      <c r="M3" s="885"/>
      <c r="N3" s="885"/>
      <c r="O3" s="885"/>
      <c r="P3" s="3"/>
    </row>
    <row r="4" spans="1:16" x14ac:dyDescent="0.35">
      <c r="A4" s="884"/>
      <c r="B4" s="87" t="s">
        <v>951</v>
      </c>
      <c r="C4" s="884"/>
      <c r="D4" s="885"/>
      <c r="E4" s="885"/>
      <c r="F4" s="885"/>
      <c r="G4" s="885"/>
      <c r="H4" s="885"/>
      <c r="I4" s="885"/>
      <c r="J4" s="885"/>
      <c r="K4" s="885"/>
      <c r="L4" s="885"/>
      <c r="M4" s="885"/>
      <c r="N4" s="885"/>
      <c r="O4" s="885"/>
      <c r="P4" s="3"/>
    </row>
    <row r="5" spans="1:16" x14ac:dyDescent="0.35">
      <c r="A5" s="1146" t="s">
        <v>466</v>
      </c>
      <c r="B5" s="1146"/>
      <c r="C5" s="1146"/>
      <c r="D5" s="1146"/>
      <c r="E5" s="1146"/>
      <c r="F5" s="1146"/>
      <c r="G5" s="1146"/>
      <c r="H5" s="1146"/>
      <c r="I5" s="1146"/>
      <c r="J5" s="1146"/>
      <c r="K5" s="1146"/>
      <c r="L5" s="1146"/>
      <c r="M5" s="1146"/>
      <c r="N5" s="1146"/>
      <c r="O5" s="1146"/>
      <c r="P5" s="1146"/>
    </row>
    <row r="6" spans="1:16" x14ac:dyDescent="0.35">
      <c r="A6" s="1147" t="s">
        <v>461</v>
      </c>
      <c r="B6" s="1147"/>
      <c r="C6" s="1147"/>
      <c r="D6" s="1147"/>
      <c r="E6" s="1147"/>
      <c r="F6" s="1147"/>
      <c r="G6" s="1147"/>
      <c r="H6" s="1147"/>
      <c r="I6" s="1147"/>
      <c r="J6" s="1147"/>
      <c r="K6" s="1147"/>
      <c r="L6" s="1147"/>
      <c r="M6" s="1147"/>
      <c r="N6" s="1147"/>
      <c r="O6" s="1147"/>
      <c r="P6" s="1147"/>
    </row>
    <row r="7" spans="1:16" ht="16" thickBot="1" x14ac:dyDescent="0.4">
      <c r="A7" s="362"/>
      <c r="B7" s="362"/>
      <c r="C7" s="362"/>
      <c r="D7" s="362"/>
      <c r="E7" s="362"/>
      <c r="F7" s="362"/>
      <c r="G7" s="1186" t="s">
        <v>70</v>
      </c>
      <c r="H7" s="1186"/>
      <c r="I7" s="1186"/>
      <c r="J7" s="1186"/>
      <c r="K7" s="1186"/>
      <c r="L7" s="1186"/>
      <c r="M7" s="1186"/>
      <c r="N7" s="1186"/>
      <c r="O7" s="1186"/>
      <c r="P7" s="1186"/>
    </row>
    <row r="8" spans="1:16" ht="29.25" customHeight="1" x14ac:dyDescent="0.35">
      <c r="A8" s="1189" t="s">
        <v>1</v>
      </c>
      <c r="B8" s="1191" t="s">
        <v>71</v>
      </c>
      <c r="C8" s="1191" t="s">
        <v>65</v>
      </c>
      <c r="D8" s="1185" t="s">
        <v>72</v>
      </c>
      <c r="E8" s="1185"/>
      <c r="F8" s="1185"/>
      <c r="G8" s="1185"/>
      <c r="H8" s="1185" t="s">
        <v>73</v>
      </c>
      <c r="I8" s="1185"/>
      <c r="J8" s="1185"/>
      <c r="K8" s="1185"/>
      <c r="L8" s="1185" t="s">
        <v>74</v>
      </c>
      <c r="M8" s="1185"/>
      <c r="N8" s="1185"/>
      <c r="O8" s="1185"/>
      <c r="P8" s="1187" t="s">
        <v>275</v>
      </c>
    </row>
    <row r="9" spans="1:16" ht="45" x14ac:dyDescent="0.35">
      <c r="A9" s="1190"/>
      <c r="B9" s="1192"/>
      <c r="C9" s="1192"/>
      <c r="D9" s="363" t="s">
        <v>75</v>
      </c>
      <c r="E9" s="363" t="s">
        <v>76</v>
      </c>
      <c r="F9" s="363" t="s">
        <v>77</v>
      </c>
      <c r="G9" s="363" t="s">
        <v>78</v>
      </c>
      <c r="H9" s="364" t="s">
        <v>75</v>
      </c>
      <c r="I9" s="364" t="s">
        <v>76</v>
      </c>
      <c r="J9" s="363" t="s">
        <v>77</v>
      </c>
      <c r="K9" s="363" t="s">
        <v>78</v>
      </c>
      <c r="L9" s="365" t="s">
        <v>75</v>
      </c>
      <c r="M9" s="365" t="s">
        <v>76</v>
      </c>
      <c r="N9" s="363" t="s">
        <v>77</v>
      </c>
      <c r="O9" s="363" t="s">
        <v>78</v>
      </c>
      <c r="P9" s="1188"/>
    </row>
    <row r="10" spans="1:16" x14ac:dyDescent="0.35">
      <c r="A10" s="366" t="s">
        <v>39</v>
      </c>
      <c r="B10" s="367" t="s">
        <v>40</v>
      </c>
      <c r="C10" s="368" t="s">
        <v>41</v>
      </c>
      <c r="D10" s="368" t="s">
        <v>42</v>
      </c>
      <c r="E10" s="368" t="s">
        <v>43</v>
      </c>
      <c r="F10" s="368" t="s">
        <v>66</v>
      </c>
      <c r="G10" s="368" t="s">
        <v>44</v>
      </c>
      <c r="H10" s="368" t="s">
        <v>67</v>
      </c>
      <c r="I10" s="368" t="s">
        <v>79</v>
      </c>
      <c r="J10" s="368" t="s">
        <v>45</v>
      </c>
      <c r="K10" s="367" t="s">
        <v>46</v>
      </c>
      <c r="L10" s="369" t="s">
        <v>47</v>
      </c>
      <c r="M10" s="369" t="s">
        <v>48</v>
      </c>
      <c r="N10" s="368" t="s">
        <v>49</v>
      </c>
      <c r="O10" s="368" t="s">
        <v>50</v>
      </c>
      <c r="P10" s="370" t="s">
        <v>51</v>
      </c>
    </row>
    <row r="11" spans="1:16" s="377" customFormat="1" ht="31" x14ac:dyDescent="0.35">
      <c r="A11" s="371"/>
      <c r="B11" s="372" t="s">
        <v>462</v>
      </c>
      <c r="C11" s="373"/>
      <c r="D11" s="373"/>
      <c r="E11" s="373"/>
      <c r="F11" s="373"/>
      <c r="G11" s="373"/>
      <c r="H11" s="374"/>
      <c r="I11" s="374"/>
      <c r="J11" s="373"/>
      <c r="K11" s="373"/>
      <c r="L11" s="375"/>
      <c r="M11" s="375"/>
      <c r="N11" s="373"/>
      <c r="O11" s="373"/>
      <c r="P11" s="376"/>
    </row>
    <row r="12" spans="1:16" x14ac:dyDescent="0.35">
      <c r="A12" s="371"/>
      <c r="B12" s="372" t="s">
        <v>463</v>
      </c>
      <c r="C12" s="373"/>
      <c r="D12" s="373"/>
      <c r="E12" s="373"/>
      <c r="F12" s="373"/>
      <c r="G12" s="373"/>
      <c r="H12" s="374"/>
      <c r="I12" s="374"/>
      <c r="J12" s="373"/>
      <c r="K12" s="373"/>
      <c r="L12" s="375"/>
      <c r="M12" s="375"/>
      <c r="N12" s="373"/>
      <c r="O12" s="373"/>
      <c r="P12" s="376"/>
    </row>
    <row r="13" spans="1:16" x14ac:dyDescent="0.35">
      <c r="A13" s="371"/>
      <c r="B13" s="372" t="s">
        <v>464</v>
      </c>
      <c r="C13" s="373"/>
      <c r="D13" s="373"/>
      <c r="E13" s="373"/>
      <c r="F13" s="373"/>
      <c r="G13" s="373"/>
      <c r="H13" s="374"/>
      <c r="I13" s="374"/>
      <c r="J13" s="373"/>
      <c r="K13" s="373"/>
      <c r="L13" s="375"/>
      <c r="M13" s="375"/>
      <c r="N13" s="373"/>
      <c r="O13" s="373"/>
      <c r="P13" s="376"/>
    </row>
    <row r="14" spans="1:16" ht="31" x14ac:dyDescent="0.35">
      <c r="A14" s="371"/>
      <c r="B14" s="372" t="s">
        <v>176</v>
      </c>
      <c r="C14" s="373"/>
      <c r="D14" s="373"/>
      <c r="E14" s="373"/>
      <c r="F14" s="373"/>
      <c r="G14" s="373"/>
      <c r="H14" s="374"/>
      <c r="I14" s="374"/>
      <c r="J14" s="373"/>
      <c r="K14" s="373"/>
      <c r="L14" s="375"/>
      <c r="M14" s="375"/>
      <c r="N14" s="373"/>
      <c r="O14" s="373"/>
      <c r="P14" s="376"/>
    </row>
    <row r="15" spans="1:16" ht="31" x14ac:dyDescent="0.35">
      <c r="A15" s="371"/>
      <c r="B15" s="372" t="s">
        <v>465</v>
      </c>
      <c r="C15" s="373"/>
      <c r="D15" s="373"/>
      <c r="E15" s="373"/>
      <c r="F15" s="373"/>
      <c r="G15" s="373"/>
      <c r="H15" s="374"/>
      <c r="I15" s="374"/>
      <c r="J15" s="373"/>
      <c r="K15" s="373"/>
      <c r="L15" s="375"/>
      <c r="M15" s="375"/>
      <c r="N15" s="373"/>
      <c r="O15" s="373"/>
      <c r="P15" s="376"/>
    </row>
    <row r="16" spans="1:16" ht="31" x14ac:dyDescent="0.35">
      <c r="A16" s="371"/>
      <c r="B16" s="372" t="s">
        <v>177</v>
      </c>
      <c r="C16" s="373"/>
      <c r="D16" s="373"/>
      <c r="E16" s="373"/>
      <c r="F16" s="373"/>
      <c r="G16" s="373"/>
      <c r="H16" s="374"/>
      <c r="I16" s="374"/>
      <c r="J16" s="373"/>
      <c r="K16" s="373"/>
      <c r="L16" s="375"/>
      <c r="M16" s="375"/>
      <c r="N16" s="373"/>
      <c r="O16" s="373"/>
      <c r="P16" s="376"/>
    </row>
    <row r="17" spans="1:17" s="382" customFormat="1" ht="20.149999999999999" customHeight="1" x14ac:dyDescent="0.3">
      <c r="A17" s="371" t="s">
        <v>15</v>
      </c>
      <c r="B17" s="378" t="s">
        <v>274</v>
      </c>
      <c r="C17" s="373"/>
      <c r="D17" s="379">
        <f>SUM(D18:D35)</f>
        <v>7800</v>
      </c>
      <c r="E17" s="379">
        <f>SUM(E18:E35)</f>
        <v>2550</v>
      </c>
      <c r="F17" s="379">
        <f t="shared" ref="F17:L17" si="0">SUM(F18:F35)</f>
        <v>3220</v>
      </c>
      <c r="G17" s="379">
        <f t="shared" si="0"/>
        <v>2030</v>
      </c>
      <c r="H17" s="380">
        <f t="shared" si="0"/>
        <v>1037</v>
      </c>
      <c r="I17" s="380">
        <f t="shared" si="0"/>
        <v>525</v>
      </c>
      <c r="J17" s="379">
        <f t="shared" si="0"/>
        <v>421</v>
      </c>
      <c r="K17" s="379">
        <f t="shared" si="0"/>
        <v>91</v>
      </c>
      <c r="L17" s="381">
        <f t="shared" si="0"/>
        <v>6763</v>
      </c>
      <c r="M17" s="381">
        <f>E17-I17</f>
        <v>2025</v>
      </c>
      <c r="N17" s="379">
        <f>F17-J17</f>
        <v>2799</v>
      </c>
      <c r="O17" s="379">
        <f>G17-K17</f>
        <v>1939</v>
      </c>
      <c r="P17" s="376"/>
      <c r="Q17" s="360"/>
    </row>
    <row r="18" spans="1:17" s="382" customFormat="1" ht="20.149999999999999" customHeight="1" x14ac:dyDescent="0.35">
      <c r="A18" s="383">
        <v>1</v>
      </c>
      <c r="B18" s="384" t="s">
        <v>1147</v>
      </c>
      <c r="C18" s="385"/>
      <c r="D18" s="386">
        <v>650</v>
      </c>
      <c r="E18" s="386">
        <v>200</v>
      </c>
      <c r="F18" s="386">
        <v>295</v>
      </c>
      <c r="G18" s="386">
        <v>155</v>
      </c>
      <c r="H18" s="386">
        <v>149</v>
      </c>
      <c r="I18" s="386">
        <v>60</v>
      </c>
      <c r="J18" s="386">
        <v>89</v>
      </c>
      <c r="K18" s="386">
        <v>0</v>
      </c>
      <c r="L18" s="387">
        <f t="shared" ref="L18:O28" si="1">D18-H18</f>
        <v>501</v>
      </c>
      <c r="M18" s="387">
        <f t="shared" si="1"/>
        <v>140</v>
      </c>
      <c r="N18" s="386">
        <f t="shared" si="1"/>
        <v>206</v>
      </c>
      <c r="O18" s="386">
        <f t="shared" si="1"/>
        <v>155</v>
      </c>
      <c r="P18" s="388"/>
      <c r="Q18" s="361"/>
    </row>
    <row r="19" spans="1:17" s="382" customFormat="1" ht="20.149999999999999" customHeight="1" x14ac:dyDescent="0.35">
      <c r="A19" s="383">
        <v>2</v>
      </c>
      <c r="B19" s="384" t="s">
        <v>1150</v>
      </c>
      <c r="C19" s="385"/>
      <c r="D19" s="386">
        <v>650</v>
      </c>
      <c r="E19" s="386">
        <v>200</v>
      </c>
      <c r="F19" s="386">
        <v>350</v>
      </c>
      <c r="G19" s="386">
        <v>100</v>
      </c>
      <c r="H19" s="386">
        <v>220</v>
      </c>
      <c r="I19" s="386">
        <v>80</v>
      </c>
      <c r="J19" s="386">
        <v>140</v>
      </c>
      <c r="K19" s="386">
        <v>0</v>
      </c>
      <c r="L19" s="387">
        <f t="shared" si="1"/>
        <v>430</v>
      </c>
      <c r="M19" s="387">
        <f t="shared" si="1"/>
        <v>120</v>
      </c>
      <c r="N19" s="386">
        <f t="shared" si="1"/>
        <v>210</v>
      </c>
      <c r="O19" s="386">
        <f t="shared" si="1"/>
        <v>100</v>
      </c>
      <c r="P19" s="388"/>
      <c r="Q19" s="361"/>
    </row>
    <row r="20" spans="1:17" s="382" customFormat="1" ht="20.149999999999999" customHeight="1" x14ac:dyDescent="0.35">
      <c r="A20" s="383">
        <v>3</v>
      </c>
      <c r="B20" s="389" t="s">
        <v>1156</v>
      </c>
      <c r="C20" s="385"/>
      <c r="D20" s="386">
        <v>650</v>
      </c>
      <c r="E20" s="386">
        <v>200</v>
      </c>
      <c r="F20" s="386">
        <v>295</v>
      </c>
      <c r="G20" s="386">
        <v>155</v>
      </c>
      <c r="H20" s="386">
        <v>149</v>
      </c>
      <c r="I20" s="386">
        <v>60</v>
      </c>
      <c r="J20" s="386">
        <v>89</v>
      </c>
      <c r="K20" s="386">
        <v>0</v>
      </c>
      <c r="L20" s="387">
        <f t="shared" si="1"/>
        <v>501</v>
      </c>
      <c r="M20" s="387">
        <f t="shared" si="1"/>
        <v>140</v>
      </c>
      <c r="N20" s="386">
        <f t="shared" si="1"/>
        <v>206</v>
      </c>
      <c r="O20" s="386">
        <f t="shared" si="1"/>
        <v>155</v>
      </c>
      <c r="P20" s="388"/>
      <c r="Q20" s="361"/>
    </row>
    <row r="21" spans="1:17" s="382" customFormat="1" ht="20.149999999999999" customHeight="1" x14ac:dyDescent="0.35">
      <c r="A21" s="383">
        <v>4</v>
      </c>
      <c r="B21" s="390" t="s">
        <v>1157</v>
      </c>
      <c r="C21" s="385"/>
      <c r="D21" s="386">
        <v>650</v>
      </c>
      <c r="E21" s="386">
        <v>200</v>
      </c>
      <c r="F21" s="386">
        <v>295</v>
      </c>
      <c r="G21" s="386">
        <v>155</v>
      </c>
      <c r="H21" s="391">
        <v>0</v>
      </c>
      <c r="I21" s="391">
        <v>0</v>
      </c>
      <c r="J21" s="391">
        <v>0</v>
      </c>
      <c r="K21" s="391">
        <v>0</v>
      </c>
      <c r="L21" s="387">
        <f t="shared" si="1"/>
        <v>650</v>
      </c>
      <c r="M21" s="387">
        <f t="shared" si="1"/>
        <v>200</v>
      </c>
      <c r="N21" s="386">
        <f t="shared" si="1"/>
        <v>295</v>
      </c>
      <c r="O21" s="386">
        <f t="shared" si="1"/>
        <v>155</v>
      </c>
      <c r="P21" s="388"/>
      <c r="Q21" s="361"/>
    </row>
    <row r="22" spans="1:17" s="382" customFormat="1" ht="20.149999999999999" customHeight="1" x14ac:dyDescent="0.35">
      <c r="A22" s="383">
        <v>5</v>
      </c>
      <c r="B22" s="390" t="s">
        <v>1159</v>
      </c>
      <c r="C22" s="385"/>
      <c r="D22" s="386">
        <v>650</v>
      </c>
      <c r="E22" s="386">
        <v>200</v>
      </c>
      <c r="F22" s="386">
        <v>235</v>
      </c>
      <c r="G22" s="386">
        <v>215</v>
      </c>
      <c r="H22" s="391">
        <v>44</v>
      </c>
      <c r="I22" s="391">
        <v>20</v>
      </c>
      <c r="J22" s="391">
        <v>24</v>
      </c>
      <c r="K22" s="391">
        <v>0</v>
      </c>
      <c r="L22" s="387">
        <f t="shared" si="1"/>
        <v>606</v>
      </c>
      <c r="M22" s="387">
        <f t="shared" si="1"/>
        <v>180</v>
      </c>
      <c r="N22" s="386">
        <f t="shared" si="1"/>
        <v>211</v>
      </c>
      <c r="O22" s="386">
        <f t="shared" si="1"/>
        <v>215</v>
      </c>
      <c r="P22" s="388"/>
      <c r="Q22" s="361"/>
    </row>
    <row r="23" spans="1:17" s="382" customFormat="1" ht="20.149999999999999" customHeight="1" x14ac:dyDescent="0.35">
      <c r="A23" s="383">
        <v>6</v>
      </c>
      <c r="B23" s="390" t="s">
        <v>1162</v>
      </c>
      <c r="C23" s="385"/>
      <c r="D23" s="386">
        <v>650</v>
      </c>
      <c r="E23" s="386">
        <v>200</v>
      </c>
      <c r="F23" s="386">
        <v>295</v>
      </c>
      <c r="G23" s="386">
        <v>155</v>
      </c>
      <c r="H23" s="391">
        <v>0</v>
      </c>
      <c r="I23" s="391">
        <v>0</v>
      </c>
      <c r="J23" s="391">
        <v>0</v>
      </c>
      <c r="K23" s="391">
        <v>0</v>
      </c>
      <c r="L23" s="387">
        <f t="shared" si="1"/>
        <v>650</v>
      </c>
      <c r="M23" s="387">
        <f t="shared" si="1"/>
        <v>200</v>
      </c>
      <c r="N23" s="386">
        <f t="shared" si="1"/>
        <v>295</v>
      </c>
      <c r="O23" s="386">
        <f t="shared" si="1"/>
        <v>155</v>
      </c>
      <c r="P23" s="388"/>
      <c r="Q23" s="361"/>
    </row>
    <row r="24" spans="1:17" s="382" customFormat="1" ht="24.75" customHeight="1" x14ac:dyDescent="0.35">
      <c r="A24" s="383">
        <v>7</v>
      </c>
      <c r="B24" s="390" t="s">
        <v>1166</v>
      </c>
      <c r="C24" s="385"/>
      <c r="D24" s="386">
        <v>650</v>
      </c>
      <c r="E24" s="386">
        <v>350</v>
      </c>
      <c r="F24" s="386">
        <v>170</v>
      </c>
      <c r="G24" s="386">
        <v>130</v>
      </c>
      <c r="H24" s="386">
        <v>336</v>
      </c>
      <c r="I24" s="386">
        <v>245</v>
      </c>
      <c r="J24" s="386">
        <v>0</v>
      </c>
      <c r="K24" s="386">
        <v>91</v>
      </c>
      <c r="L24" s="387">
        <f t="shared" si="1"/>
        <v>314</v>
      </c>
      <c r="M24" s="387">
        <f t="shared" si="1"/>
        <v>105</v>
      </c>
      <c r="N24" s="386">
        <f t="shared" si="1"/>
        <v>170</v>
      </c>
      <c r="O24" s="386">
        <f t="shared" si="1"/>
        <v>39</v>
      </c>
      <c r="P24" s="388"/>
      <c r="Q24" s="361"/>
    </row>
    <row r="25" spans="1:17" s="382" customFormat="1" ht="27" customHeight="1" x14ac:dyDescent="0.35">
      <c r="A25" s="383">
        <v>8</v>
      </c>
      <c r="B25" s="390" t="s">
        <v>1167</v>
      </c>
      <c r="C25" s="385"/>
      <c r="D25" s="386">
        <v>650</v>
      </c>
      <c r="E25" s="386">
        <v>200</v>
      </c>
      <c r="F25" s="386">
        <v>235</v>
      </c>
      <c r="G25" s="386">
        <v>215</v>
      </c>
      <c r="H25" s="386">
        <v>65</v>
      </c>
      <c r="I25" s="386">
        <v>30</v>
      </c>
      <c r="J25" s="386">
        <v>35</v>
      </c>
      <c r="K25" s="386">
        <v>0</v>
      </c>
      <c r="L25" s="387">
        <f t="shared" si="1"/>
        <v>585</v>
      </c>
      <c r="M25" s="387">
        <f t="shared" si="1"/>
        <v>170</v>
      </c>
      <c r="N25" s="386">
        <f t="shared" si="1"/>
        <v>200</v>
      </c>
      <c r="O25" s="386">
        <f t="shared" si="1"/>
        <v>215</v>
      </c>
      <c r="P25" s="388"/>
      <c r="Q25" s="361" t="s">
        <v>161</v>
      </c>
    </row>
    <row r="26" spans="1:17" s="382" customFormat="1" ht="20.149999999999999" customHeight="1" x14ac:dyDescent="0.35">
      <c r="A26" s="383">
        <v>9</v>
      </c>
      <c r="B26" s="390" t="s">
        <v>1169</v>
      </c>
      <c r="C26" s="385"/>
      <c r="D26" s="386"/>
      <c r="E26" s="386"/>
      <c r="F26" s="386"/>
      <c r="G26" s="386"/>
      <c r="H26" s="386"/>
      <c r="I26" s="386"/>
      <c r="J26" s="391"/>
      <c r="K26" s="391"/>
      <c r="L26" s="387">
        <f t="shared" si="1"/>
        <v>0</v>
      </c>
      <c r="M26" s="387">
        <f t="shared" si="1"/>
        <v>0</v>
      </c>
      <c r="N26" s="386">
        <f t="shared" si="1"/>
        <v>0</v>
      </c>
      <c r="O26" s="386">
        <f t="shared" si="1"/>
        <v>0</v>
      </c>
      <c r="P26" s="388"/>
      <c r="Q26" s="361"/>
    </row>
    <row r="27" spans="1:17" s="382" customFormat="1" ht="28.5" customHeight="1" x14ac:dyDescent="0.35">
      <c r="A27" s="383">
        <v>10</v>
      </c>
      <c r="B27" s="390" t="s">
        <v>1170</v>
      </c>
      <c r="C27" s="385"/>
      <c r="D27" s="386">
        <v>650</v>
      </c>
      <c r="E27" s="386">
        <v>200</v>
      </c>
      <c r="F27" s="386">
        <v>235</v>
      </c>
      <c r="G27" s="386">
        <v>215</v>
      </c>
      <c r="H27" s="386">
        <v>0</v>
      </c>
      <c r="I27" s="386">
        <v>0</v>
      </c>
      <c r="J27" s="386">
        <v>0</v>
      </c>
      <c r="K27" s="386">
        <v>0</v>
      </c>
      <c r="L27" s="387">
        <f t="shared" si="1"/>
        <v>650</v>
      </c>
      <c r="M27" s="387">
        <f t="shared" si="1"/>
        <v>200</v>
      </c>
      <c r="N27" s="386">
        <f t="shared" si="1"/>
        <v>235</v>
      </c>
      <c r="O27" s="386">
        <f t="shared" si="1"/>
        <v>215</v>
      </c>
      <c r="P27" s="392"/>
      <c r="Q27" s="361"/>
    </row>
    <row r="28" spans="1:17" s="382" customFormat="1" ht="28.5" customHeight="1" x14ac:dyDescent="0.35">
      <c r="A28" s="383">
        <v>11</v>
      </c>
      <c r="B28" s="390" t="s">
        <v>1172</v>
      </c>
      <c r="C28" s="385"/>
      <c r="D28" s="386">
        <v>650</v>
      </c>
      <c r="E28" s="386">
        <v>200</v>
      </c>
      <c r="F28" s="386">
        <v>295</v>
      </c>
      <c r="G28" s="386">
        <v>155</v>
      </c>
      <c r="H28" s="386">
        <v>74</v>
      </c>
      <c r="I28" s="386">
        <v>30</v>
      </c>
      <c r="J28" s="386">
        <v>44</v>
      </c>
      <c r="K28" s="386">
        <v>0</v>
      </c>
      <c r="L28" s="387">
        <f t="shared" si="1"/>
        <v>576</v>
      </c>
      <c r="M28" s="387">
        <v>0</v>
      </c>
      <c r="N28" s="386">
        <f t="shared" si="1"/>
        <v>251</v>
      </c>
      <c r="O28" s="393">
        <v>0</v>
      </c>
      <c r="P28" s="388"/>
      <c r="Q28" s="361"/>
    </row>
    <row r="29" spans="1:17" s="382" customFormat="1" ht="20.149999999999999" customHeight="1" x14ac:dyDescent="0.35">
      <c r="A29" s="383">
        <v>12</v>
      </c>
      <c r="B29" s="394" t="s">
        <v>1420</v>
      </c>
      <c r="C29" s="385"/>
      <c r="D29" s="395">
        <v>650</v>
      </c>
      <c r="E29" s="395">
        <v>200</v>
      </c>
      <c r="F29" s="395">
        <v>295</v>
      </c>
      <c r="G29" s="395">
        <v>155</v>
      </c>
      <c r="H29" s="395">
        <v>0</v>
      </c>
      <c r="I29" s="395">
        <v>0</v>
      </c>
      <c r="J29" s="395">
        <v>0</v>
      </c>
      <c r="K29" s="395">
        <v>0</v>
      </c>
      <c r="L29" s="396">
        <f>SUM(M29:O29)</f>
        <v>650</v>
      </c>
      <c r="M29" s="396">
        <f t="shared" ref="M29:O35" si="2">E29-I29</f>
        <v>200</v>
      </c>
      <c r="N29" s="395">
        <f t="shared" si="2"/>
        <v>295</v>
      </c>
      <c r="O29" s="395">
        <f t="shared" si="2"/>
        <v>155</v>
      </c>
      <c r="P29" s="388"/>
    </row>
    <row r="30" spans="1:17" s="382" customFormat="1" ht="20.149999999999999" customHeight="1" x14ac:dyDescent="0.35">
      <c r="A30" s="383">
        <v>13</v>
      </c>
      <c r="B30" s="397" t="s">
        <v>1661</v>
      </c>
      <c r="C30" s="385"/>
      <c r="D30" s="395">
        <v>650</v>
      </c>
      <c r="E30" s="395">
        <v>200</v>
      </c>
      <c r="F30" s="395">
        <v>225</v>
      </c>
      <c r="G30" s="395">
        <v>225</v>
      </c>
      <c r="H30" s="395">
        <v>0</v>
      </c>
      <c r="I30" s="395">
        <v>0</v>
      </c>
      <c r="J30" s="395">
        <v>0</v>
      </c>
      <c r="K30" s="395">
        <v>0</v>
      </c>
      <c r="L30" s="396">
        <f>SUM(M30:O30)</f>
        <v>650</v>
      </c>
      <c r="M30" s="396">
        <f t="shared" si="2"/>
        <v>200</v>
      </c>
      <c r="N30" s="395">
        <f t="shared" si="2"/>
        <v>225</v>
      </c>
      <c r="O30" s="395">
        <f t="shared" si="2"/>
        <v>225</v>
      </c>
      <c r="P30" s="388"/>
    </row>
    <row r="31" spans="1:17" s="382" customFormat="1" ht="20.149999999999999" customHeight="1" x14ac:dyDescent="0.35">
      <c r="A31" s="383">
        <v>14</v>
      </c>
      <c r="B31" s="397"/>
      <c r="C31" s="385"/>
      <c r="D31" s="395">
        <f t="shared" ref="D31:D35" si="3">E31+F31+G31</f>
        <v>0</v>
      </c>
      <c r="E31" s="395"/>
      <c r="F31" s="395"/>
      <c r="G31" s="395"/>
      <c r="H31" s="391">
        <v>0</v>
      </c>
      <c r="I31" s="391"/>
      <c r="J31" s="391"/>
      <c r="K31" s="391"/>
      <c r="L31" s="396">
        <f t="shared" ref="L31:L35" si="4">SUM(M31:O31)</f>
        <v>0</v>
      </c>
      <c r="M31" s="396">
        <f t="shared" si="2"/>
        <v>0</v>
      </c>
      <c r="N31" s="395">
        <f t="shared" si="2"/>
        <v>0</v>
      </c>
      <c r="O31" s="395">
        <f t="shared" si="2"/>
        <v>0</v>
      </c>
      <c r="P31" s="388"/>
    </row>
    <row r="32" spans="1:17" s="382" customFormat="1" ht="20.149999999999999" customHeight="1" x14ac:dyDescent="0.35">
      <c r="A32" s="383">
        <v>15</v>
      </c>
      <c r="B32" s="390"/>
      <c r="C32" s="385"/>
      <c r="D32" s="395">
        <f t="shared" si="3"/>
        <v>0</v>
      </c>
      <c r="E32" s="395"/>
      <c r="F32" s="395"/>
      <c r="G32" s="395"/>
      <c r="H32" s="395">
        <f t="shared" ref="H32:H35" si="5">SUM(I32+J32+K32)</f>
        <v>0</v>
      </c>
      <c r="I32" s="395"/>
      <c r="J32" s="393"/>
      <c r="K32" s="395"/>
      <c r="L32" s="396">
        <f t="shared" si="4"/>
        <v>0</v>
      </c>
      <c r="M32" s="387">
        <v>0</v>
      </c>
      <c r="N32" s="395">
        <f t="shared" si="2"/>
        <v>0</v>
      </c>
      <c r="O32" s="395">
        <f t="shared" si="2"/>
        <v>0</v>
      </c>
      <c r="P32" s="388"/>
    </row>
    <row r="33" spans="1:17" s="382" customFormat="1" ht="20.149999999999999" customHeight="1" x14ac:dyDescent="0.35">
      <c r="A33" s="383">
        <v>16</v>
      </c>
      <c r="B33" s="390"/>
      <c r="C33" s="385"/>
      <c r="D33" s="395">
        <f t="shared" si="3"/>
        <v>0</v>
      </c>
      <c r="E33" s="395"/>
      <c r="F33" s="395"/>
      <c r="G33" s="395"/>
      <c r="H33" s="391">
        <v>0</v>
      </c>
      <c r="I33" s="391"/>
      <c r="J33" s="391"/>
      <c r="K33" s="391"/>
      <c r="L33" s="396">
        <f t="shared" si="4"/>
        <v>0</v>
      </c>
      <c r="M33" s="396">
        <f t="shared" si="2"/>
        <v>0</v>
      </c>
      <c r="N33" s="395">
        <f t="shared" si="2"/>
        <v>0</v>
      </c>
      <c r="O33" s="395">
        <f t="shared" si="2"/>
        <v>0</v>
      </c>
      <c r="P33" s="388"/>
    </row>
    <row r="34" spans="1:17" s="382" customFormat="1" ht="20.149999999999999" customHeight="1" x14ac:dyDescent="0.35">
      <c r="A34" s="383">
        <v>17</v>
      </c>
      <c r="B34" s="390"/>
      <c r="C34" s="385"/>
      <c r="D34" s="395">
        <f t="shared" si="3"/>
        <v>0</v>
      </c>
      <c r="E34" s="395"/>
      <c r="F34" s="395"/>
      <c r="G34" s="395"/>
      <c r="H34" s="391">
        <v>0</v>
      </c>
      <c r="I34" s="391"/>
      <c r="J34" s="391"/>
      <c r="K34" s="391"/>
      <c r="L34" s="396">
        <f t="shared" si="4"/>
        <v>0</v>
      </c>
      <c r="M34" s="396">
        <f t="shared" si="2"/>
        <v>0</v>
      </c>
      <c r="N34" s="395">
        <f t="shared" si="2"/>
        <v>0</v>
      </c>
      <c r="O34" s="395">
        <f t="shared" si="2"/>
        <v>0</v>
      </c>
      <c r="P34" s="388"/>
    </row>
    <row r="35" spans="1:17" s="382" customFormat="1" ht="20.149999999999999" customHeight="1" x14ac:dyDescent="0.35">
      <c r="A35" s="383">
        <v>18</v>
      </c>
      <c r="B35" s="390"/>
      <c r="C35" s="385"/>
      <c r="D35" s="395">
        <f t="shared" si="3"/>
        <v>0</v>
      </c>
      <c r="E35" s="395"/>
      <c r="F35" s="395"/>
      <c r="G35" s="395"/>
      <c r="H35" s="395">
        <f t="shared" si="5"/>
        <v>0</v>
      </c>
      <c r="I35" s="395"/>
      <c r="J35" s="395"/>
      <c r="K35" s="395"/>
      <c r="L35" s="396">
        <f t="shared" si="4"/>
        <v>0</v>
      </c>
      <c r="M35" s="396">
        <f t="shared" si="2"/>
        <v>0</v>
      </c>
      <c r="N35" s="395">
        <f t="shared" si="2"/>
        <v>0</v>
      </c>
      <c r="O35" s="395">
        <f t="shared" si="2"/>
        <v>0</v>
      </c>
      <c r="P35" s="388"/>
    </row>
    <row r="36" spans="1:17" s="382" customFormat="1" ht="16" thickBot="1" x14ac:dyDescent="0.4">
      <c r="A36" s="402"/>
      <c r="B36" s="403" t="s">
        <v>81</v>
      </c>
      <c r="C36" s="404"/>
      <c r="D36" s="405">
        <f>D17</f>
        <v>7800</v>
      </c>
      <c r="E36" s="405"/>
      <c r="F36" s="405"/>
      <c r="G36" s="405"/>
      <c r="H36" s="405">
        <f t="shared" ref="H36:O36" si="6">H17</f>
        <v>1037</v>
      </c>
      <c r="I36" s="405"/>
      <c r="J36" s="405"/>
      <c r="K36" s="405"/>
      <c r="L36" s="405">
        <f t="shared" si="6"/>
        <v>6763</v>
      </c>
      <c r="M36" s="405">
        <f t="shared" si="6"/>
        <v>2025</v>
      </c>
      <c r="N36" s="405">
        <f t="shared" si="6"/>
        <v>2799</v>
      </c>
      <c r="O36" s="405">
        <f t="shared" si="6"/>
        <v>1939</v>
      </c>
      <c r="P36" s="406"/>
      <c r="Q36" s="400"/>
    </row>
    <row r="37" spans="1:17" x14ac:dyDescent="0.35">
      <c r="D37" s="409"/>
      <c r="E37" s="409"/>
      <c r="F37" s="409"/>
      <c r="G37" s="409"/>
      <c r="H37" s="409"/>
      <c r="I37" s="409"/>
      <c r="J37" s="409"/>
      <c r="K37" s="409"/>
      <c r="L37" s="409"/>
      <c r="M37" s="362"/>
      <c r="N37" s="362"/>
      <c r="O37" s="362"/>
      <c r="P37" s="362"/>
    </row>
    <row r="38" spans="1:17" x14ac:dyDescent="0.35">
      <c r="B38" s="664"/>
      <c r="C38" s="664"/>
      <c r="D38" s="812"/>
      <c r="E38" s="780"/>
      <c r="F38" s="780"/>
      <c r="G38" s="780"/>
      <c r="H38" s="780"/>
      <c r="I38" s="780"/>
      <c r="J38" s="780"/>
      <c r="K38" s="780"/>
      <c r="L38" s="780"/>
      <c r="M38" s="1149" t="s">
        <v>435</v>
      </c>
      <c r="N38" s="1149"/>
      <c r="O38" s="1149"/>
      <c r="P38" s="1149"/>
    </row>
    <row r="39" spans="1:17" ht="15.75" customHeight="1" x14ac:dyDescent="0.35">
      <c r="B39" s="890" t="s">
        <v>23</v>
      </c>
      <c r="C39" s="664"/>
      <c r="D39" s="812"/>
      <c r="E39" s="902"/>
      <c r="F39" s="902"/>
      <c r="G39" s="902"/>
      <c r="H39" s="902"/>
      <c r="I39" s="902"/>
      <c r="J39" s="902"/>
      <c r="K39" s="902"/>
      <c r="L39" s="902"/>
      <c r="M39" s="1143" t="s">
        <v>953</v>
      </c>
      <c r="N39" s="1143"/>
      <c r="O39" s="1143"/>
      <c r="P39" s="1143"/>
    </row>
    <row r="40" spans="1:17" ht="15.75" customHeight="1" x14ac:dyDescent="0.35">
      <c r="B40" s="901" t="s">
        <v>954</v>
      </c>
      <c r="C40" s="664"/>
      <c r="D40" s="664"/>
      <c r="E40" s="903"/>
      <c r="F40" s="903"/>
      <c r="G40" s="903"/>
      <c r="H40" s="903"/>
      <c r="I40" s="903"/>
      <c r="J40" s="903"/>
      <c r="K40" s="903"/>
      <c r="L40" s="903"/>
      <c r="M40" s="1144" t="s">
        <v>954</v>
      </c>
      <c r="N40" s="1144"/>
      <c r="O40" s="1144"/>
      <c r="P40" s="1144"/>
    </row>
  </sheetData>
  <mergeCells count="14">
    <mergeCell ref="M39:P39"/>
    <mergeCell ref="M40:P40"/>
    <mergeCell ref="M38:P38"/>
    <mergeCell ref="A6:P6"/>
    <mergeCell ref="D1:O1"/>
    <mergeCell ref="A5:P5"/>
    <mergeCell ref="D8:G8"/>
    <mergeCell ref="H8:K8"/>
    <mergeCell ref="L8:O8"/>
    <mergeCell ref="G7:P7"/>
    <mergeCell ref="P8:P9"/>
    <mergeCell ref="A8:A9"/>
    <mergeCell ref="B8:B9"/>
    <mergeCell ref="C8:C9"/>
  </mergeCells>
  <pageMargins left="0" right="0" top="0" bottom="0" header="0" footer="0"/>
  <pageSetup paperSize="9" scale="89"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45"/>
  <sheetViews>
    <sheetView workbookViewId="0">
      <selection activeCell="B24" sqref="B24:K26"/>
    </sheetView>
  </sheetViews>
  <sheetFormatPr defaultColWidth="8.6328125" defaultRowHeight="14.5" x14ac:dyDescent="0.35"/>
  <cols>
    <col min="1" max="1" width="4.6328125" style="172" customWidth="1"/>
    <col min="2" max="2" width="38.453125" style="169" bestFit="1" customWidth="1"/>
    <col min="3" max="3" width="12.36328125" style="169" customWidth="1"/>
    <col min="4" max="4" width="11.453125" style="169" customWidth="1"/>
    <col min="5" max="5" width="15.08984375" style="169" customWidth="1"/>
    <col min="6" max="6" width="12" style="169" customWidth="1"/>
    <col min="7" max="7" width="14.08984375" style="169" customWidth="1"/>
    <col min="8" max="8" width="15.36328125" style="176" customWidth="1"/>
    <col min="9" max="9" width="25.54296875" style="2" customWidth="1"/>
    <col min="10" max="10" width="21.6328125" style="2" customWidth="1"/>
    <col min="11" max="11" width="16.6328125" style="2" customWidth="1"/>
    <col min="12" max="16384" width="8.6328125" style="2"/>
  </cols>
  <sheetData>
    <row r="1" spans="1:13" ht="15.5" x14ac:dyDescent="0.35">
      <c r="A1" s="334"/>
      <c r="B1" s="194" t="s">
        <v>0</v>
      </c>
      <c r="C1" s="5"/>
      <c r="D1" s="5"/>
      <c r="E1" s="5"/>
      <c r="F1" s="5"/>
      <c r="G1" s="5"/>
      <c r="H1" s="86"/>
      <c r="I1" s="9"/>
      <c r="J1" s="168"/>
      <c r="K1" s="6" t="s">
        <v>82</v>
      </c>
      <c r="L1" s="168"/>
      <c r="M1" s="168"/>
    </row>
    <row r="2" spans="1:13" ht="15" x14ac:dyDescent="0.35">
      <c r="A2" s="886"/>
      <c r="B2" s="87" t="s">
        <v>949</v>
      </c>
      <c r="C2" s="191"/>
      <c r="D2" s="191"/>
      <c r="E2" s="191"/>
      <c r="F2" s="191"/>
      <c r="G2" s="191"/>
      <c r="H2" s="86"/>
      <c r="I2" s="9"/>
      <c r="J2" s="168"/>
      <c r="K2" s="6"/>
      <c r="L2" s="168"/>
      <c r="M2" s="168"/>
    </row>
    <row r="3" spans="1:13" ht="15" x14ac:dyDescent="0.35">
      <c r="A3" s="886"/>
      <c r="B3" s="87"/>
      <c r="C3" s="191"/>
      <c r="D3" s="191"/>
      <c r="E3" s="191"/>
      <c r="F3" s="191"/>
      <c r="G3" s="191"/>
      <c r="H3" s="86"/>
      <c r="I3" s="9"/>
      <c r="J3" s="168"/>
      <c r="K3" s="6"/>
      <c r="L3" s="168"/>
      <c r="M3" s="168"/>
    </row>
    <row r="4" spans="1:13" ht="15" x14ac:dyDescent="0.35">
      <c r="A4" s="886"/>
      <c r="B4" s="87" t="s">
        <v>951</v>
      </c>
      <c r="C4" s="191"/>
      <c r="D4" s="191"/>
      <c r="E4" s="191"/>
      <c r="F4" s="191"/>
      <c r="G4" s="191"/>
      <c r="H4" s="86"/>
      <c r="I4" s="9"/>
      <c r="J4" s="168"/>
      <c r="K4" s="6"/>
      <c r="L4" s="168"/>
      <c r="M4" s="168"/>
    </row>
    <row r="5" spans="1:13" ht="17.5" x14ac:dyDescent="0.35">
      <c r="A5" s="1198" t="s">
        <v>472</v>
      </c>
      <c r="B5" s="1198"/>
      <c r="C5" s="1198"/>
      <c r="D5" s="1198"/>
      <c r="E5" s="1198"/>
      <c r="F5" s="1198"/>
      <c r="G5" s="1198"/>
      <c r="H5" s="1198"/>
      <c r="I5" s="1198"/>
      <c r="J5" s="1198"/>
      <c r="K5" s="1198"/>
      <c r="L5" s="168"/>
      <c r="M5" s="168"/>
    </row>
    <row r="6" spans="1:13" s="190" customFormat="1" ht="18.5" x14ac:dyDescent="0.45">
      <c r="A6" s="1199" t="s">
        <v>473</v>
      </c>
      <c r="B6" s="1199"/>
      <c r="C6" s="1199"/>
      <c r="D6" s="1199"/>
      <c r="E6" s="1199"/>
      <c r="F6" s="1199"/>
      <c r="G6" s="1199"/>
      <c r="H6" s="1199"/>
      <c r="I6" s="1199"/>
      <c r="J6" s="1199"/>
      <c r="K6" s="1199"/>
      <c r="L6" s="189"/>
      <c r="M6" s="189"/>
    </row>
    <row r="7" spans="1:13" ht="24.75" customHeight="1" x14ac:dyDescent="0.35">
      <c r="A7" s="56"/>
      <c r="B7" s="56"/>
      <c r="C7" s="56"/>
      <c r="D7" s="56"/>
      <c r="E7" s="56"/>
      <c r="F7" s="56"/>
      <c r="G7" s="56"/>
      <c r="H7" s="201"/>
      <c r="I7" s="9"/>
      <c r="J7" s="1197" t="s">
        <v>83</v>
      </c>
      <c r="K7" s="1197"/>
      <c r="L7" s="168"/>
      <c r="M7" s="168"/>
    </row>
    <row r="8" spans="1:13" ht="49.5" customHeight="1" x14ac:dyDescent="0.35">
      <c r="A8" s="1193" t="s">
        <v>1</v>
      </c>
      <c r="B8" s="1193" t="s">
        <v>84</v>
      </c>
      <c r="C8" s="1193" t="s">
        <v>85</v>
      </c>
      <c r="D8" s="1193" t="s">
        <v>86</v>
      </c>
      <c r="E8" s="1193" t="s">
        <v>87</v>
      </c>
      <c r="F8" s="1195" t="s">
        <v>68</v>
      </c>
      <c r="G8" s="1195"/>
      <c r="H8" s="1195"/>
      <c r="I8" s="588" t="s">
        <v>351</v>
      </c>
      <c r="J8" s="588" t="s">
        <v>206</v>
      </c>
      <c r="K8" s="588" t="s">
        <v>352</v>
      </c>
      <c r="L8" s="168"/>
      <c r="M8" s="168"/>
    </row>
    <row r="9" spans="1:13" ht="54.75" customHeight="1" x14ac:dyDescent="0.35">
      <c r="A9" s="1194"/>
      <c r="B9" s="1194"/>
      <c r="C9" s="1194"/>
      <c r="D9" s="1194"/>
      <c r="E9" s="1194"/>
      <c r="F9" s="177" t="s">
        <v>88</v>
      </c>
      <c r="G9" s="177" t="s">
        <v>89</v>
      </c>
      <c r="H9" s="127" t="s">
        <v>471</v>
      </c>
      <c r="I9" s="588" t="s">
        <v>88</v>
      </c>
      <c r="J9" s="588" t="s">
        <v>89</v>
      </c>
      <c r="K9" s="338" t="s">
        <v>471</v>
      </c>
      <c r="L9" s="168"/>
      <c r="M9" s="168"/>
    </row>
    <row r="10" spans="1:13" s="124" customFormat="1" ht="17.25" customHeight="1" x14ac:dyDescent="0.35">
      <c r="A10" s="292"/>
      <c r="B10" s="293"/>
      <c r="C10" s="294"/>
      <c r="D10" s="294"/>
      <c r="E10" s="294"/>
      <c r="F10" s="294"/>
      <c r="G10" s="294"/>
      <c r="H10" s="295"/>
      <c r="I10" s="294"/>
      <c r="J10" s="294"/>
      <c r="K10" s="294"/>
      <c r="L10" s="36"/>
      <c r="M10" s="36"/>
    </row>
    <row r="11" spans="1:13" s="300" customFormat="1" ht="17.25" customHeight="1" x14ac:dyDescent="0.35">
      <c r="A11" s="296"/>
      <c r="B11" s="125"/>
      <c r="C11" s="297"/>
      <c r="D11" s="297"/>
      <c r="E11" s="298"/>
      <c r="F11" s="298"/>
      <c r="G11" s="298"/>
      <c r="H11" s="299"/>
      <c r="I11" s="17"/>
      <c r="J11" s="17"/>
      <c r="K11" s="17"/>
      <c r="L11" s="90"/>
      <c r="M11" s="90"/>
    </row>
    <row r="12" spans="1:13" s="300" customFormat="1" ht="17.25" customHeight="1" x14ac:dyDescent="0.35">
      <c r="A12" s="296"/>
      <c r="B12" s="125"/>
      <c r="C12" s="297"/>
      <c r="D12" s="297"/>
      <c r="E12" s="298"/>
      <c r="F12" s="298"/>
      <c r="G12" s="298"/>
      <c r="H12" s="299"/>
      <c r="I12" s="17"/>
      <c r="J12" s="17"/>
      <c r="K12" s="17"/>
      <c r="L12" s="90"/>
      <c r="M12" s="90"/>
    </row>
    <row r="13" spans="1:13" s="300" customFormat="1" ht="17.25" customHeight="1" x14ac:dyDescent="0.35">
      <c r="A13" s="296"/>
      <c r="B13" s="125"/>
      <c r="C13" s="297"/>
      <c r="D13" s="297"/>
      <c r="E13" s="298"/>
      <c r="F13" s="298"/>
      <c r="G13" s="298"/>
      <c r="H13" s="299"/>
      <c r="I13" s="17"/>
      <c r="J13" s="17"/>
      <c r="K13" s="17"/>
      <c r="L13" s="90"/>
      <c r="M13" s="90"/>
    </row>
    <row r="14" spans="1:13" s="300" customFormat="1" ht="17.25" customHeight="1" x14ac:dyDescent="0.35">
      <c r="A14" s="306"/>
      <c r="B14" s="313"/>
      <c r="C14" s="314"/>
      <c r="D14" s="314"/>
      <c r="E14" s="315"/>
      <c r="F14" s="315"/>
      <c r="G14" s="315"/>
      <c r="H14" s="316"/>
      <c r="I14" s="28"/>
      <c r="J14" s="28"/>
      <c r="K14" s="28"/>
      <c r="L14" s="90"/>
      <c r="M14" s="90"/>
    </row>
    <row r="15" spans="1:13" s="300" customFormat="1" ht="17.25" customHeight="1" x14ac:dyDescent="0.35">
      <c r="A15" s="306"/>
      <c r="B15" s="313"/>
      <c r="C15" s="314"/>
      <c r="D15" s="314"/>
      <c r="E15" s="315"/>
      <c r="F15" s="315"/>
      <c r="G15" s="315"/>
      <c r="H15" s="316"/>
      <c r="I15" s="28"/>
      <c r="J15" s="28"/>
      <c r="K15" s="28"/>
      <c r="L15" s="90"/>
      <c r="M15" s="90"/>
    </row>
    <row r="16" spans="1:13" s="300" customFormat="1" ht="17.25" customHeight="1" x14ac:dyDescent="0.35">
      <c r="A16" s="306"/>
      <c r="B16" s="313"/>
      <c r="C16" s="314"/>
      <c r="D16" s="314"/>
      <c r="E16" s="315"/>
      <c r="F16" s="315"/>
      <c r="G16" s="315"/>
      <c r="H16" s="316"/>
      <c r="I16" s="28"/>
      <c r="J16" s="28"/>
      <c r="K16" s="28"/>
      <c r="L16" s="90"/>
      <c r="M16" s="90"/>
    </row>
    <row r="17" spans="1:13" s="300" customFormat="1" ht="17.25" customHeight="1" x14ac:dyDescent="0.35">
      <c r="A17" s="306"/>
      <c r="B17" s="313"/>
      <c r="C17" s="314"/>
      <c r="D17" s="314"/>
      <c r="E17" s="315"/>
      <c r="F17" s="315"/>
      <c r="G17" s="315"/>
      <c r="H17" s="316"/>
      <c r="I17" s="28"/>
      <c r="J17" s="28"/>
      <c r="K17" s="28"/>
      <c r="L17" s="90"/>
      <c r="M17" s="90"/>
    </row>
    <row r="18" spans="1:13" s="300" customFormat="1" ht="17.25" customHeight="1" x14ac:dyDescent="0.35">
      <c r="A18" s="306"/>
      <c r="B18" s="313"/>
      <c r="C18" s="314"/>
      <c r="D18" s="314"/>
      <c r="E18" s="315"/>
      <c r="F18" s="315"/>
      <c r="G18" s="315"/>
      <c r="H18" s="316"/>
      <c r="I18" s="28"/>
      <c r="J18" s="28"/>
      <c r="K18" s="28"/>
      <c r="L18" s="90"/>
      <c r="M18" s="90"/>
    </row>
    <row r="19" spans="1:13" s="300" customFormat="1" ht="17.25" customHeight="1" x14ac:dyDescent="0.35">
      <c r="A19" s="306"/>
      <c r="B19" s="313"/>
      <c r="C19" s="314"/>
      <c r="D19" s="314"/>
      <c r="E19" s="315"/>
      <c r="F19" s="315"/>
      <c r="G19" s="315"/>
      <c r="H19" s="316"/>
      <c r="I19" s="28"/>
      <c r="J19" s="28"/>
      <c r="K19" s="28"/>
      <c r="L19" s="90"/>
      <c r="M19" s="90"/>
    </row>
    <row r="20" spans="1:13" s="300" customFormat="1" ht="17.25" customHeight="1" x14ac:dyDescent="0.35">
      <c r="A20" s="306"/>
      <c r="B20" s="313"/>
      <c r="C20" s="314"/>
      <c r="D20" s="314"/>
      <c r="E20" s="315"/>
      <c r="F20" s="315"/>
      <c r="G20" s="315"/>
      <c r="H20" s="316"/>
      <c r="I20" s="28"/>
      <c r="J20" s="28"/>
      <c r="K20" s="28"/>
      <c r="L20" s="90"/>
      <c r="M20" s="90"/>
    </row>
    <row r="21" spans="1:13" s="124" customFormat="1" ht="15.5" x14ac:dyDescent="0.35">
      <c r="A21" s="306"/>
      <c r="B21" s="307"/>
      <c r="C21" s="307"/>
      <c r="D21" s="307"/>
      <c r="E21" s="308"/>
      <c r="F21" s="308"/>
      <c r="G21" s="308"/>
      <c r="H21" s="309"/>
      <c r="I21" s="29"/>
      <c r="J21" s="29"/>
      <c r="K21" s="29"/>
      <c r="L21" s="36"/>
      <c r="M21" s="36"/>
    </row>
    <row r="22" spans="1:13" s="124" customFormat="1" ht="15.5" x14ac:dyDescent="0.35">
      <c r="A22" s="1196" t="s">
        <v>90</v>
      </c>
      <c r="B22" s="1196"/>
      <c r="C22" s="310"/>
      <c r="D22" s="310"/>
      <c r="E22" s="311"/>
      <c r="F22" s="311"/>
      <c r="G22" s="311"/>
      <c r="H22" s="312">
        <f>SUM(H10:H21)</f>
        <v>0</v>
      </c>
      <c r="I22" s="131"/>
      <c r="J22" s="131"/>
      <c r="K22" s="131"/>
      <c r="L22" s="36"/>
      <c r="M22" s="36"/>
    </row>
    <row r="23" spans="1:13" x14ac:dyDescent="0.35">
      <c r="A23" s="7"/>
      <c r="B23" s="8"/>
      <c r="C23" s="8"/>
      <c r="D23" s="8"/>
      <c r="E23" s="8"/>
      <c r="F23" s="8"/>
      <c r="G23" s="5"/>
      <c r="H23" s="86"/>
      <c r="I23" s="9"/>
      <c r="J23" s="168"/>
      <c r="K23" s="168"/>
      <c r="L23" s="168"/>
      <c r="M23" s="168"/>
    </row>
    <row r="24" spans="1:13" ht="15.5" x14ac:dyDescent="0.35">
      <c r="A24" s="7"/>
      <c r="B24" s="664"/>
      <c r="C24" s="664"/>
      <c r="D24" s="812"/>
      <c r="E24" s="780"/>
      <c r="F24" s="780"/>
      <c r="G24" s="780"/>
      <c r="H24" s="780"/>
      <c r="I24" s="1149" t="s">
        <v>435</v>
      </c>
      <c r="J24" s="1149"/>
      <c r="K24" s="1149"/>
      <c r="L24" s="780"/>
    </row>
    <row r="25" spans="1:13" ht="15.75" customHeight="1" x14ac:dyDescent="0.35">
      <c r="A25" s="7"/>
      <c r="B25" s="890" t="s">
        <v>23</v>
      </c>
      <c r="C25" s="664"/>
      <c r="D25" s="812"/>
      <c r="E25" s="902"/>
      <c r="F25" s="902"/>
      <c r="G25" s="902"/>
      <c r="H25" s="902"/>
      <c r="I25" s="1143" t="s">
        <v>953</v>
      </c>
      <c r="J25" s="1143"/>
      <c r="K25" s="1143"/>
      <c r="L25" s="902"/>
    </row>
    <row r="26" spans="1:13" ht="15.5" x14ac:dyDescent="0.35">
      <c r="A26" s="7"/>
      <c r="B26" s="901" t="s">
        <v>954</v>
      </c>
      <c r="C26" s="664"/>
      <c r="D26" s="664"/>
      <c r="E26" s="903"/>
      <c r="F26" s="903"/>
      <c r="G26" s="903"/>
      <c r="H26" s="903"/>
      <c r="I26" s="1144" t="s">
        <v>954</v>
      </c>
      <c r="J26" s="1144"/>
      <c r="K26" s="1144"/>
      <c r="L26" s="903"/>
    </row>
    <row r="27" spans="1:13" x14ac:dyDescent="0.35">
      <c r="A27" s="7"/>
      <c r="B27" s="8"/>
      <c r="C27" s="8"/>
      <c r="D27" s="8"/>
      <c r="E27" s="8"/>
      <c r="F27" s="8"/>
      <c r="G27" s="8"/>
      <c r="H27" s="167"/>
      <c r="I27" s="9"/>
      <c r="J27" s="168"/>
      <c r="K27" s="168"/>
      <c r="L27" s="168"/>
      <c r="M27" s="168"/>
    </row>
    <row r="28" spans="1:13" x14ac:dyDescent="0.35">
      <c r="A28" s="7"/>
      <c r="B28" s="8"/>
      <c r="C28" s="8"/>
      <c r="D28" s="8"/>
      <c r="E28" s="8"/>
      <c r="F28" s="8"/>
      <c r="G28" s="8"/>
      <c r="H28" s="167"/>
      <c r="I28" s="9"/>
      <c r="J28" s="168"/>
      <c r="K28" s="168"/>
      <c r="L28" s="168"/>
      <c r="M28" s="168"/>
    </row>
    <row r="29" spans="1:13" x14ac:dyDescent="0.35">
      <c r="A29" s="7"/>
      <c r="B29" s="8"/>
      <c r="C29" s="8"/>
      <c r="D29" s="8"/>
      <c r="E29" s="8"/>
      <c r="F29" s="8"/>
      <c r="G29" s="8"/>
      <c r="H29" s="167"/>
      <c r="I29" s="9"/>
      <c r="J29" s="168"/>
      <c r="K29" s="168"/>
      <c r="L29" s="168"/>
      <c r="M29" s="168"/>
    </row>
    <row r="30" spans="1:13" x14ac:dyDescent="0.35">
      <c r="A30" s="7"/>
      <c r="B30" s="8"/>
      <c r="C30" s="8"/>
      <c r="D30" s="8"/>
      <c r="E30" s="8"/>
      <c r="F30" s="8"/>
      <c r="G30" s="8"/>
      <c r="H30" s="167"/>
      <c r="I30" s="9"/>
      <c r="J30" s="168"/>
      <c r="K30" s="168"/>
      <c r="L30" s="168"/>
      <c r="M30" s="168"/>
    </row>
    <row r="31" spans="1:13" x14ac:dyDescent="0.35">
      <c r="A31" s="7"/>
      <c r="B31" s="8"/>
      <c r="C31" s="8"/>
      <c r="D31" s="8"/>
      <c r="E31" s="8"/>
      <c r="F31" s="8"/>
      <c r="G31" s="8"/>
      <c r="H31" s="167"/>
      <c r="I31" s="9"/>
      <c r="J31" s="168"/>
      <c r="K31" s="168"/>
      <c r="L31" s="168"/>
      <c r="M31" s="168"/>
    </row>
    <row r="32" spans="1:13" x14ac:dyDescent="0.35">
      <c r="A32" s="7"/>
      <c r="B32" s="8"/>
      <c r="C32" s="8"/>
      <c r="D32" s="8"/>
      <c r="E32" s="8"/>
      <c r="F32" s="8"/>
      <c r="G32" s="8"/>
      <c r="H32" s="167"/>
      <c r="I32" s="9"/>
      <c r="J32" s="168"/>
      <c r="K32" s="168"/>
      <c r="L32" s="168"/>
      <c r="M32" s="168"/>
    </row>
    <row r="33" spans="1:13" x14ac:dyDescent="0.35">
      <c r="A33" s="7"/>
      <c r="B33" s="8"/>
      <c r="C33" s="8"/>
      <c r="D33" s="8"/>
      <c r="E33" s="8"/>
      <c r="F33" s="8"/>
      <c r="G33" s="8"/>
      <c r="H33" s="167"/>
      <c r="I33" s="9"/>
      <c r="J33" s="168"/>
      <c r="K33" s="168"/>
      <c r="L33" s="168"/>
      <c r="M33" s="168"/>
    </row>
    <row r="34" spans="1:13" x14ac:dyDescent="0.35">
      <c r="A34" s="7"/>
      <c r="B34" s="8"/>
      <c r="C34" s="8"/>
      <c r="D34" s="8"/>
      <c r="E34" s="8"/>
      <c r="F34" s="8"/>
      <c r="G34" s="8"/>
      <c r="H34" s="167"/>
      <c r="I34" s="9"/>
      <c r="J34" s="168"/>
      <c r="K34" s="168"/>
      <c r="L34" s="168"/>
      <c r="M34" s="168"/>
    </row>
    <row r="35" spans="1:13" x14ac:dyDescent="0.35">
      <c r="A35" s="7"/>
      <c r="B35" s="8"/>
      <c r="C35" s="8"/>
      <c r="D35" s="8"/>
      <c r="E35" s="8"/>
      <c r="F35" s="8"/>
      <c r="G35" s="8"/>
      <c r="H35" s="167"/>
      <c r="I35" s="9"/>
      <c r="J35" s="168"/>
      <c r="K35" s="168"/>
      <c r="L35" s="168"/>
      <c r="M35" s="168"/>
    </row>
    <row r="36" spans="1:13" x14ac:dyDescent="0.35">
      <c r="A36" s="7"/>
      <c r="B36" s="8"/>
      <c r="C36" s="8"/>
      <c r="D36" s="8"/>
      <c r="E36" s="8"/>
      <c r="F36" s="8"/>
      <c r="G36" s="8"/>
      <c r="H36" s="167"/>
      <c r="I36" s="9"/>
      <c r="J36" s="168"/>
      <c r="K36" s="168"/>
      <c r="L36" s="168"/>
      <c r="M36" s="168"/>
    </row>
    <row r="37" spans="1:13" x14ac:dyDescent="0.35">
      <c r="A37" s="7"/>
      <c r="B37" s="8"/>
      <c r="C37" s="8"/>
      <c r="D37" s="8"/>
      <c r="E37" s="8"/>
      <c r="F37" s="8"/>
      <c r="G37" s="8"/>
      <c r="H37" s="167"/>
      <c r="I37" s="168"/>
      <c r="J37" s="168"/>
      <c r="K37" s="168"/>
      <c r="L37" s="168"/>
      <c r="M37" s="168"/>
    </row>
    <row r="38" spans="1:13" x14ac:dyDescent="0.35">
      <c r="A38" s="7"/>
      <c r="B38" s="8"/>
      <c r="C38" s="8"/>
      <c r="D38" s="8"/>
      <c r="E38" s="8"/>
      <c r="F38" s="8"/>
      <c r="G38" s="8"/>
      <c r="H38" s="167"/>
    </row>
    <row r="39" spans="1:13" x14ac:dyDescent="0.35">
      <c r="A39" s="7"/>
      <c r="B39" s="8"/>
      <c r="C39" s="8"/>
      <c r="D39" s="8"/>
      <c r="E39" s="8"/>
      <c r="F39" s="8"/>
      <c r="G39" s="8"/>
      <c r="H39" s="167"/>
    </row>
    <row r="40" spans="1:13" x14ac:dyDescent="0.35">
      <c r="A40" s="7"/>
      <c r="B40" s="8"/>
      <c r="C40" s="8"/>
      <c r="D40" s="8"/>
      <c r="E40" s="8"/>
      <c r="F40" s="8"/>
      <c r="G40" s="8"/>
      <c r="H40" s="167"/>
    </row>
    <row r="41" spans="1:13" x14ac:dyDescent="0.35">
      <c r="A41" s="7"/>
      <c r="B41" s="8"/>
      <c r="C41" s="8"/>
      <c r="D41" s="8"/>
      <c r="E41" s="8"/>
      <c r="F41" s="8"/>
      <c r="G41" s="8"/>
      <c r="H41" s="167"/>
    </row>
    <row r="42" spans="1:13" x14ac:dyDescent="0.35">
      <c r="A42" s="7"/>
      <c r="B42" s="8"/>
      <c r="C42" s="8"/>
      <c r="D42" s="8"/>
      <c r="E42" s="8"/>
      <c r="F42" s="8"/>
      <c r="G42" s="8"/>
      <c r="H42" s="167"/>
    </row>
    <row r="43" spans="1:13" x14ac:dyDescent="0.35">
      <c r="A43" s="7"/>
      <c r="B43" s="8"/>
      <c r="C43" s="8"/>
      <c r="D43" s="8"/>
      <c r="E43" s="8"/>
      <c r="F43" s="8"/>
      <c r="G43" s="8"/>
      <c r="H43" s="167"/>
    </row>
    <row r="44" spans="1:13" x14ac:dyDescent="0.35">
      <c r="A44" s="7"/>
      <c r="B44" s="8"/>
      <c r="C44" s="8"/>
      <c r="D44" s="8"/>
      <c r="E44" s="8"/>
      <c r="F44" s="8"/>
      <c r="G44" s="8"/>
      <c r="H44" s="167"/>
    </row>
    <row r="45" spans="1:13" x14ac:dyDescent="0.35">
      <c r="A45" s="173"/>
      <c r="B45" s="174"/>
      <c r="C45" s="174"/>
      <c r="D45" s="174"/>
      <c r="E45" s="174"/>
      <c r="F45" s="174"/>
      <c r="G45" s="174"/>
      <c r="H45" s="175"/>
    </row>
  </sheetData>
  <mergeCells count="13">
    <mergeCell ref="J7:K7"/>
    <mergeCell ref="A5:K5"/>
    <mergeCell ref="A6:K6"/>
    <mergeCell ref="I24:K24"/>
    <mergeCell ref="I25:K25"/>
    <mergeCell ref="I26:K26"/>
    <mergeCell ref="A8:A9"/>
    <mergeCell ref="B8:B9"/>
    <mergeCell ref="C8:C9"/>
    <mergeCell ref="D8:D9"/>
    <mergeCell ref="E8:E9"/>
    <mergeCell ref="F8:H8"/>
    <mergeCell ref="A22:B22"/>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F2AD4DD63D94E46A05C5D22C210A949" ma:contentTypeVersion="15" ma:contentTypeDescription="Create a new document." ma:contentTypeScope="" ma:versionID="b1e6f0e7742be13d99436803285ebc84">
  <xsd:schema xmlns:xsd="http://www.w3.org/2001/XMLSchema" xmlns:xs="http://www.w3.org/2001/XMLSchema" xmlns:p="http://schemas.microsoft.com/office/2006/metadata/properties" xmlns:ns2="740197ad-b108-4f47-8222-499df5378a8c" targetNamespace="http://schemas.microsoft.com/office/2006/metadata/properties" ma:root="true" ma:fieldsID="301a93c0e97e2c70bc18900e0984ebee"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DDDF0D-B908-46CB-B515-E90BB1F071E5}"/>
</file>

<file path=customXml/itemProps2.xml><?xml version="1.0" encoding="utf-8"?>
<ds:datastoreItem xmlns:ds="http://schemas.openxmlformats.org/officeDocument/2006/customXml" ds:itemID="{0F10035F-B8AB-42EF-87D5-4ECC632F08A0}"/>
</file>

<file path=customXml/itemProps3.xml><?xml version="1.0" encoding="utf-8"?>
<ds:datastoreItem xmlns:ds="http://schemas.openxmlformats.org/officeDocument/2006/customXml" ds:itemID="{434E19DC-BF5E-4B6A-8CFF-E68DE9A7AF3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17</vt:i4>
      </vt:variant>
    </vt:vector>
  </HeadingPairs>
  <TitlesOfParts>
    <vt:vector size="46" baseType="lpstr">
      <vt:lpstr>Danh mục mẫu biểu</vt:lpstr>
      <vt:lpstr>Phần 1. Đánh giá thực hiện  (2)</vt:lpstr>
      <vt:lpstr>Bieu 1a - Quy mo Chinh quy</vt:lpstr>
      <vt:lpstr>Bieu 1b - Quy mo Sau dai ho (2</vt:lpstr>
      <vt:lpstr>Bieu 1c- Quy mo VLVH - TX</vt:lpstr>
      <vt:lpstr>Bieu 2a - Bậc Đại học (2)</vt:lpstr>
      <vt:lpstr>Biểu 2b SĐH</vt:lpstr>
      <vt:lpstr>Bieu 3a-Tong gio chuan</vt:lpstr>
      <vt:lpstr>Biểu 4 - Kế hoạch THTN</vt:lpstr>
      <vt:lpstr>Bieu 5 - Thực tập thực tế (2)</vt:lpstr>
      <vt:lpstr>biểu 5 phụ lục TTSP</vt:lpstr>
      <vt:lpstr>phụ lục biểu 5, hội thi</vt:lpstr>
      <vt:lpstr>phụ phục biểu 5 Tông kinh phí</vt:lpstr>
      <vt:lpstr>Biểu 6 - Bổ sung giáo trình</vt:lpstr>
      <vt:lpstr>Biểu 7 - Kế hoạch xuất bản</vt:lpstr>
      <vt:lpstr>Bieu 8 - TGĐ ĐGN</vt:lpstr>
      <vt:lpstr>Biểu 9 - Mở mã ngành</vt:lpstr>
      <vt:lpstr>Bieu 10 Ke hoach can bo (2)</vt:lpstr>
      <vt:lpstr>Bieu 11a - Mua sam đào tạo</vt:lpstr>
      <vt:lpstr>Biểu 11b - Mua sắm hành chính</vt:lpstr>
      <vt:lpstr>Bieu 12a-ke hoach NCKH (2)</vt:lpstr>
      <vt:lpstr>Bieu 12b Ke hoach cong bo</vt:lpstr>
      <vt:lpstr>Bieu 13 Ke hoach boi duong</vt:lpstr>
      <vt:lpstr>Biểu 14a - Thu ĐT ĐH trở lên</vt:lpstr>
      <vt:lpstr>Biểu 14b - Thu Lưu học sinh</vt:lpstr>
      <vt:lpstr>Biểu 14d - Thu KHÁC</vt:lpstr>
      <vt:lpstr>Biểu 15 Ke hoạch chi</vt:lpstr>
      <vt:lpstr>Biểu 17- Số liệu tham khảo</vt:lpstr>
      <vt:lpstr>Thông tin cán bộ</vt:lpstr>
      <vt:lpstr>'Bieu 11a - Mua sam đào tạo'!Print_Area</vt:lpstr>
      <vt:lpstr>'Bieu 12a-ke hoach NCKH (2)'!Print_Area</vt:lpstr>
      <vt:lpstr>'Bieu 1a - Quy mo Chinh quy'!Print_Area</vt:lpstr>
      <vt:lpstr>'Bieu 1b - Quy mo Sau dai ho (2'!Print_Area</vt:lpstr>
      <vt:lpstr>'Bieu 1c- Quy mo VLVH - TX'!Print_Area</vt:lpstr>
      <vt:lpstr>'Bieu 2a - Bậc Đại học (2)'!Print_Area</vt:lpstr>
      <vt:lpstr>'Bieu 3a-Tong gio chuan'!Print_Area</vt:lpstr>
      <vt:lpstr>'Bieu 5 - Thực tập thực tế (2)'!Print_Area</vt:lpstr>
      <vt:lpstr>'Biểu 15 Ke hoạch chi'!Print_Area</vt:lpstr>
      <vt:lpstr>'Biểu 7 - Kế hoạch xuất bản'!Print_Area</vt:lpstr>
      <vt:lpstr>'Danh mục mẫu biểu'!Print_Area</vt:lpstr>
      <vt:lpstr>'Bieu 11a - Mua sam đào tạo'!Print_Titles</vt:lpstr>
      <vt:lpstr>'Bieu 12a-ke hoach NCKH (2)'!Print_Titles</vt:lpstr>
      <vt:lpstr>'Bieu 1a - Quy mo Chinh quy'!Print_Titles</vt:lpstr>
      <vt:lpstr>'Bieu 1b - Quy mo Sau dai ho (2'!Print_Titles</vt:lpstr>
      <vt:lpstr>'Bieu 1c- Quy mo VLVH - TX'!Print_Titles</vt:lpstr>
      <vt:lpstr>'Biểu 15 Ke hoạch chi'!Print_Titles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Nguyễn Thị Châu Giang</cp:lastModifiedBy>
  <cp:lastPrinted>2023-11-03T02:41:45Z</cp:lastPrinted>
  <dcterms:created xsi:type="dcterms:W3CDTF">2021-10-22T06:56:26Z</dcterms:created>
  <dcterms:modified xsi:type="dcterms:W3CDTF">2025-08-02T01:40:07Z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