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1/H6.06.01.14/Phan công khối lượng giảng dạy/"/>
    </mc:Choice>
  </mc:AlternateContent>
  <xr:revisionPtr revIDLastSave="1" documentId="8_{ADE32328-1A12-418E-8357-7382F375BA2F}" xr6:coauthVersionLast="47" xr6:coauthVersionMax="47" xr10:uidLastSave="{6040F178-A817-4C87-B1A3-E7AC328404A7}"/>
  <bookViews>
    <workbookView xWindow="-110" yWindow="-110" windowWidth="19420" windowHeight="10300" xr2:uid="{E11C8D4D-9902-441D-A7B6-21AC2C57D18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G60" i="1"/>
  <c r="J58" i="1"/>
  <c r="I58" i="1"/>
  <c r="G58" i="1"/>
  <c r="J57" i="1"/>
  <c r="I57" i="1"/>
  <c r="G57" i="1"/>
  <c r="J56" i="1"/>
  <c r="I56" i="1"/>
  <c r="G56" i="1"/>
  <c r="J55" i="1"/>
  <c r="I55" i="1"/>
  <c r="G55" i="1"/>
  <c r="J54" i="1"/>
  <c r="I54" i="1"/>
  <c r="I52" i="1" s="1"/>
  <c r="G54" i="1"/>
  <c r="J53" i="1"/>
  <c r="J52" i="1" s="1"/>
  <c r="I53" i="1"/>
  <c r="G53" i="1"/>
  <c r="H52" i="1"/>
  <c r="F52" i="1"/>
  <c r="D52" i="1"/>
  <c r="J49" i="1"/>
  <c r="J45" i="1" s="1"/>
  <c r="I49" i="1"/>
  <c r="I45" i="1"/>
  <c r="H45" i="1"/>
  <c r="F45" i="1"/>
  <c r="D45" i="1"/>
  <c r="I44" i="1"/>
  <c r="H44" i="1"/>
  <c r="F44" i="1"/>
  <c r="J44" i="1" s="1"/>
  <c r="I43" i="1"/>
  <c r="H43" i="1"/>
  <c r="F43" i="1"/>
  <c r="J43" i="1" s="1"/>
  <c r="I42" i="1"/>
  <c r="H42" i="1"/>
  <c r="F42" i="1"/>
  <c r="J42" i="1" s="1"/>
  <c r="I41" i="1"/>
  <c r="H41" i="1"/>
  <c r="F41" i="1"/>
  <c r="J41" i="1" s="1"/>
  <c r="I40" i="1"/>
  <c r="H40" i="1"/>
  <c r="F40" i="1"/>
  <c r="J40" i="1" s="1"/>
  <c r="I39" i="1"/>
  <c r="H39" i="1"/>
  <c r="F39" i="1"/>
  <c r="J39" i="1" s="1"/>
  <c r="I38" i="1"/>
  <c r="H38" i="1"/>
  <c r="F38" i="1"/>
  <c r="J38" i="1" s="1"/>
  <c r="I37" i="1"/>
  <c r="H37" i="1"/>
  <c r="F37" i="1"/>
  <c r="J37" i="1" s="1"/>
  <c r="I36" i="1"/>
  <c r="H36" i="1"/>
  <c r="F36" i="1"/>
  <c r="J36" i="1" s="1"/>
  <c r="I35" i="1"/>
  <c r="H35" i="1"/>
  <c r="F35" i="1"/>
  <c r="J35" i="1" s="1"/>
  <c r="I34" i="1"/>
  <c r="H34" i="1"/>
  <c r="F34" i="1"/>
  <c r="J34" i="1" s="1"/>
  <c r="I33" i="1"/>
  <c r="H33" i="1"/>
  <c r="F33" i="1"/>
  <c r="J33" i="1" s="1"/>
  <c r="J32" i="1"/>
  <c r="I32" i="1"/>
  <c r="H32" i="1"/>
  <c r="F32" i="1"/>
  <c r="I31" i="1"/>
  <c r="H31" i="1"/>
  <c r="F31" i="1"/>
  <c r="J31" i="1" s="1"/>
  <c r="J30" i="1"/>
  <c r="I30" i="1"/>
  <c r="H30" i="1"/>
  <c r="F30" i="1"/>
  <c r="I29" i="1"/>
  <c r="H29" i="1"/>
  <c r="F29" i="1"/>
  <c r="J29" i="1" s="1"/>
  <c r="J28" i="1"/>
  <c r="I28" i="1"/>
  <c r="H28" i="1"/>
  <c r="F28" i="1"/>
  <c r="I27" i="1"/>
  <c r="H27" i="1"/>
  <c r="F27" i="1"/>
  <c r="J27" i="1" s="1"/>
  <c r="J26" i="1"/>
  <c r="I26" i="1"/>
  <c r="H26" i="1"/>
  <c r="F26" i="1"/>
  <c r="I25" i="1"/>
  <c r="H25" i="1"/>
  <c r="F25" i="1"/>
  <c r="J25" i="1" s="1"/>
  <c r="J24" i="1"/>
  <c r="I24" i="1"/>
  <c r="H24" i="1"/>
  <c r="F24" i="1"/>
  <c r="I23" i="1"/>
  <c r="H23" i="1"/>
  <c r="F23" i="1"/>
  <c r="J23" i="1" s="1"/>
  <c r="J22" i="1"/>
  <c r="I22" i="1"/>
  <c r="H22" i="1"/>
  <c r="F22" i="1"/>
  <c r="I21" i="1"/>
  <c r="H21" i="1"/>
  <c r="F21" i="1"/>
  <c r="J21" i="1" s="1"/>
  <c r="J20" i="1"/>
  <c r="I20" i="1"/>
  <c r="H20" i="1"/>
  <c r="F20" i="1"/>
  <c r="I19" i="1"/>
  <c r="H19" i="1"/>
  <c r="F19" i="1"/>
  <c r="J19" i="1" s="1"/>
  <c r="J18" i="1"/>
  <c r="I18" i="1"/>
  <c r="H18" i="1"/>
  <c r="F18" i="1"/>
  <c r="I17" i="1"/>
  <c r="H17" i="1"/>
  <c r="F17" i="1"/>
  <c r="J17" i="1" s="1"/>
  <c r="J16" i="1"/>
  <c r="I16" i="1"/>
  <c r="F16" i="1"/>
  <c r="H15" i="1"/>
  <c r="I15" i="1" s="1"/>
  <c r="H14" i="1"/>
  <c r="H13" i="1" s="1"/>
  <c r="F14" i="1"/>
  <c r="D13" i="1"/>
  <c r="J14" i="1" l="1"/>
  <c r="F15" i="1"/>
  <c r="J15" i="1" s="1"/>
  <c r="I14" i="1"/>
  <c r="I13" i="1" s="1"/>
  <c r="J13" i="1" l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HOANG NGUYEN</author>
  </authors>
  <commentList>
    <comment ref="N9" authorId="0" shapeId="0" xr:uid="{F4072AC2-AC66-454E-B521-2DD2B42C96B8}">
      <text>
        <r>
          <rPr>
            <b/>
            <sz val="9"/>
            <color indexed="81"/>
            <rFont val="Tahoma"/>
            <family val="2"/>
          </rPr>
          <t>HOANG NGUYEN:</t>
        </r>
        <r>
          <rPr>
            <sz val="9"/>
            <color indexed="81"/>
            <rFont val="Tahoma"/>
            <family val="2"/>
          </rPr>
          <t xml:space="preserve">
Các chỉ tiêu từ 12 - 16 lấy từ biểu số 3</t>
        </r>
      </text>
    </comment>
  </commentList>
</comments>
</file>

<file path=xl/sharedStrings.xml><?xml version="1.0" encoding="utf-8"?>
<sst xmlns="http://schemas.openxmlformats.org/spreadsheetml/2006/main" count="160" uniqueCount="144">
  <si>
    <t>TRƯỜNG SƯ PHẠM</t>
  </si>
  <si>
    <t>Biểu số 2</t>
  </si>
  <si>
    <t>Tên đơn vị : Giáo dục tiểu học</t>
  </si>
  <si>
    <t>KẾ HOẠCH ĐÀO TẠO - GIẢNG DẠY CỦA ĐƠN VỊ ĐÀO TẠO TRÌNH ĐỘ ĐẠI HỌC VÀ SAU ĐẠI HỌC  NĂM 2022</t>
  </si>
  <si>
    <t>(Bảng này dùng để thống kê chi tiết học phần giảng dạy của học kỳ II năm học 2021-2022, học kỳ hè và học kỳ I năm học 2022-2023)</t>
  </si>
  <si>
    <t>(Mẫu dành cho các đơn vị đào tạo từ bậc đại học trở lên)</t>
  </si>
  <si>
    <t xml:space="preserve">Đơn vị tính: </t>
  </si>
  <si>
    <t>STT</t>
  </si>
  <si>
    <t xml:space="preserve">Tên học phần hoặc chuyên đề; 
hướng dẫn luận văn, đồ án, luận án </t>
  </si>
  <si>
    <t>HK</t>
  </si>
  <si>
    <t>Số TC theo chương trình đào tạo</t>
  </si>
  <si>
    <t>Hệ số TC môn học tính học phí so với TC dạy lý thuyết trên lớp
CÔNG THỨC TÍNH HỆ SỐ:
[= số (TC lý thuyết x hệ số học phí + số tín chỉ thực hành x hệ số học phí + số tín chỉ thực tập/ đồ án tốt nghiệp x hệ số học phí) / tổng số tín chỉ của học phần]</t>
  </si>
  <si>
    <t>Số lớp TC dự kiến mở</t>
  </si>
  <si>
    <t>Hệ số lớp đông / lớp ít nếu có</t>
  </si>
  <si>
    <t>Số lượng sinh viên</t>
  </si>
  <si>
    <t>Số lượt tín chỉ/HSSV dự kiến đảm nhiệm</t>
  </si>
  <si>
    <t>Số tiết giảng dạy quy chuẩn</t>
  </si>
  <si>
    <t>Tổng số giờ giảng dạy quy chuẩn kế hoạch đăng ký thực hiện</t>
  </si>
  <si>
    <t>Số giờ chuẩn ĐM giảng dạy phải đảm nhận theo chức danh</t>
  </si>
  <si>
    <t>Số giờ chuẩn ĐM giảng dạy phải đảm nhận đã trừ miễn giảm</t>
  </si>
  <si>
    <t>Dự kiến thừa thiếu số giờ giảng dạy quy chuẩn</t>
  </si>
  <si>
    <t>Số giờ NCKH đăng ký thực hiện</t>
  </si>
  <si>
    <t>Số giờ HĐCM khác đăng ký thực hiện</t>
  </si>
  <si>
    <t>Ghi chú</t>
  </si>
  <si>
    <t>GV trong đơn vị đảm nhận</t>
  </si>
  <si>
    <t>GV khối HC Trường đảm nhận</t>
  </si>
  <si>
    <t>GV thỉnh giảng</t>
  </si>
  <si>
    <t>(1)</t>
  </si>
  <si>
    <t>(2)</t>
  </si>
  <si>
    <t>(3)</t>
  </si>
  <si>
    <t>(4)</t>
  </si>
  <si>
    <t>(5)</t>
  </si>
  <si>
    <t>(6)</t>
  </si>
  <si>
    <t>(7)</t>
  </si>
  <si>
    <t>(8)=(3)x(4)x(7)</t>
  </si>
  <si>
    <t>(9)=(3)x(5)x(6)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</si>
  <si>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</si>
  <si>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</si>
  <si>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</si>
  <si>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</si>
  <si>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</si>
  <si>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</si>
  <si>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</si>
  <si>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</si>
  <si>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</si>
  <si>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A</t>
  </si>
  <si>
    <t>Khoa Giáo dục Tiểu học</t>
  </si>
  <si>
    <t>I</t>
  </si>
  <si>
    <t>Đào tạo chinh quy (gồm cả trong và ngoài Trường)</t>
  </si>
  <si>
    <t>Đại học chính quy</t>
  </si>
  <si>
    <t>a</t>
  </si>
  <si>
    <t xml:space="preserve">Giảng dạy ĐH chính quy </t>
  </si>
  <si>
    <t>a.1</t>
  </si>
  <si>
    <t>Nhập môn ngành sư phạm (K63)</t>
  </si>
  <si>
    <t>a.2</t>
  </si>
  <si>
    <t>Cơ sở tự nhiên xã hội (K63)</t>
  </si>
  <si>
    <t>a.3</t>
  </si>
  <si>
    <t>Toán học 1 (K63)</t>
  </si>
  <si>
    <t>a.4</t>
  </si>
  <si>
    <t>Việt ngữ học cơ sở</t>
  </si>
  <si>
    <t>a.5</t>
  </si>
  <si>
    <t>Toán cơ sở</t>
  </si>
  <si>
    <t>a.6</t>
  </si>
  <si>
    <t>Văn học thiếu nhi (K61)</t>
  </si>
  <si>
    <t>a.7</t>
  </si>
  <si>
    <t>Ngữ dụng học (TC1)</t>
  </si>
  <si>
    <t>a.8</t>
  </si>
  <si>
    <t>Ngữ nghĩa học (TC1)</t>
  </si>
  <si>
    <t>a.9</t>
  </si>
  <si>
    <t>Từ Hán Việt (TC1)</t>
  </si>
  <si>
    <t>a.10</t>
  </si>
  <si>
    <t>Việt ngữ học hiện đại</t>
  </si>
  <si>
    <t>a.11</t>
  </si>
  <si>
    <t>Toán chuyên ngành</t>
  </si>
  <si>
    <t>a.12</t>
  </si>
  <si>
    <t>Văn học</t>
  </si>
  <si>
    <t>a.13</t>
  </si>
  <si>
    <t>Cơ sở hình học và thống kê (TC2)</t>
  </si>
  <si>
    <t>a.14</t>
  </si>
  <si>
    <t>Đại số sơ cấp (TC2)</t>
  </si>
  <si>
    <t>a.15</t>
  </si>
  <si>
    <t>Đạo đức và phương pháp dạy học đạo đức</t>
  </si>
  <si>
    <t>a.16</t>
  </si>
  <si>
    <t>Hình học sơ cấp (TC2)</t>
  </si>
  <si>
    <t>a.17</t>
  </si>
  <si>
    <t>Phương pháp dạy học Tiếng Việt</t>
  </si>
  <si>
    <t>a.18</t>
  </si>
  <si>
    <t>Tổ chức hoạt động trải nghiệm sáng tạo</t>
  </si>
  <si>
    <t>a.19</t>
  </si>
  <si>
    <t>Âm nhạc và phương pháp dạy học Âm nhạc</t>
  </si>
  <si>
    <t>a.20</t>
  </si>
  <si>
    <t>Phương pháp dạy học Toán</t>
  </si>
  <si>
    <t>a.21</t>
  </si>
  <si>
    <t>Phương pháp dạy học Tự nhiên - Xã hội</t>
  </si>
  <si>
    <t>a.22</t>
  </si>
  <si>
    <t>Rèn luyện nghiệp vụ sư phạm 2</t>
  </si>
  <si>
    <t>a.23</t>
  </si>
  <si>
    <t>Bồi dưỡng năng lực cảm thụ văn học và tư duy toán học cho học sinh (TC3)</t>
  </si>
  <si>
    <t>a.24</t>
  </si>
  <si>
    <t>Công tác chủ nhiệm lớp và sinh hoạt chuyên môn ở trường tiểu học (TC3)</t>
  </si>
  <si>
    <t>a.25</t>
  </si>
  <si>
    <t>Đánh giá kết quả học tập các môn Toán, Tiếng Việt và Tự nhiên - Xã hội (TC3)</t>
  </si>
  <si>
    <t>a.26</t>
  </si>
  <si>
    <t>Kỹ thuật dạy học tích cực và ứng dụng công nghệ thông tin trong dạy học (TC3)</t>
  </si>
  <si>
    <t>a.27</t>
  </si>
  <si>
    <t>Thực hành giải bài tập toán và tiếng Việt (TC3)</t>
  </si>
  <si>
    <t>a.28</t>
  </si>
  <si>
    <t>Kỹ thuật và phương pháp dạy học kỹ thuật</t>
  </si>
  <si>
    <t>a.29</t>
  </si>
  <si>
    <t>Mỹ thuật và phương pháp dạy học Mỹ thuật</t>
  </si>
  <si>
    <t>a.30</t>
  </si>
  <si>
    <t>Phát triển chương trình Giáo dục tiểu học</t>
  </si>
  <si>
    <t>a.31</t>
  </si>
  <si>
    <t>Thực hành phương pháp dạy học bộ môn</t>
  </si>
  <si>
    <t>b</t>
  </si>
  <si>
    <t>Hướng dẫn thực tế, thực tập; luận văn và đổ án TN</t>
  </si>
  <si>
    <t>b.1</t>
  </si>
  <si>
    <t>Tổ BM Hướng dẫn luận văn TN</t>
  </si>
  <si>
    <t>b.2</t>
  </si>
  <si>
    <t>Tổ BM hướng dẫn đồ án TN</t>
  </si>
  <si>
    <t>b.3</t>
  </si>
  <si>
    <t>Tổ BM hướng dẫn khóa luận TN</t>
  </si>
  <si>
    <t>b.4</t>
  </si>
  <si>
    <t>Tổ BM hướng dẫn thực tập</t>
  </si>
  <si>
    <t>b.5</t>
  </si>
  <si>
    <t>Tổ BM hướng dẫn đi thực tế</t>
  </si>
  <si>
    <t>Đào tạo Cao học</t>
  </si>
  <si>
    <t xml:space="preserve">Giảng dạy Thạc sỹ </t>
  </si>
  <si>
    <t>Ngữ pháp văn bản và dạy học Tập làm văn ở tiểu học</t>
  </si>
  <si>
    <t>Cơ sở ngôn ngữ học của dạy học Tiếng Việt ở tiểu học</t>
  </si>
  <si>
    <t>Cơ sở toán học của dạy học Toán ở tiểu học</t>
  </si>
  <si>
    <t>Bồi dưỡng năng khiếu và hứng thú học tập tiếng Việt cho học sinh tiểu học</t>
  </si>
  <si>
    <t>Một số vấn đề về phương pháp dạy học Toán tiểu học</t>
  </si>
  <si>
    <t>Hướng dẫn luận văn TN</t>
  </si>
  <si>
    <t>Đào tạo Nghiên cứu sinh</t>
  </si>
  <si>
    <t>Giảng dạy Nghiên cứu sinh</t>
  </si>
  <si>
    <t>Học phần ……</t>
  </si>
  <si>
    <t>Hướng dẫn chuyên đề</t>
  </si>
  <si>
    <t>Hướng dẫn chuyên đề …...............................</t>
  </si>
  <si>
    <t>c</t>
  </si>
  <si>
    <t>Hướng dẫn Luận án</t>
  </si>
  <si>
    <r>
      <t>Hướng dẫn luận văn thạc sĩ cao học</t>
    </r>
    <r>
      <rPr>
        <sz val="11"/>
        <color rgb="FFFF0000"/>
        <rFont val="Times New Roman"/>
        <family val="1"/>
      </rPr>
      <t xml:space="preserve"> 28 (15x75)</t>
    </r>
  </si>
  <si>
    <t xml:space="preserve">     TRƯỞNG ĐƠN VỊ</t>
  </si>
  <si>
    <t xml:space="preserve">  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</si>
</sst>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"/>
  </numFmts>
  <fonts count="14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charset val="163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Aptos Display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7" fillId="0" borderId="1" xfId="2" applyNumberFormat="1" applyFont="1" applyFill="1" applyBorder="1" applyAlignment="1">
      <alignment horizontal="center" vertical="center" wrapText="1"/>
    </xf>
    <xf numFmtId="49" fontId="7" fillId="0" borderId="1" xfId="2" quotePrefix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vertical="center" wrapText="1"/>
    </xf>
    <xf numFmtId="165" fontId="7" fillId="2" borderId="1" xfId="1" applyNumberFormat="1" applyFont="1" applyFill="1" applyBorder="1" applyAlignment="1">
      <alignment vertical="center" wrapText="1"/>
    </xf>
    <xf numFmtId="165" fontId="7" fillId="3" borderId="1" xfId="1" applyNumberFormat="1" applyFont="1" applyFill="1" applyBorder="1" applyAlignment="1">
      <alignment horizontal="center" vertical="center" wrapText="1"/>
    </xf>
    <xf numFmtId="165" fontId="7" fillId="3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6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 wrapText="1"/>
    </xf>
    <xf numFmtId="166" fontId="2" fillId="5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/>
    <xf numFmtId="165" fontId="7" fillId="0" borderId="1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7" fillId="0" borderId="2" xfId="2" applyNumberFormat="1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3">
    <cellStyle name="Comma" xfId="1" builtinId="3"/>
    <cellStyle name="Comma 2" xfId="2" xr:uid="{ACCFC95A-78E0-4A69-8CC2-668CFB056EB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165100</xdr:colOff>
      <xdr:row>71</xdr:row>
      <xdr:rowOff>88900</xdr:rowOff>
    </xdr:from>
    <xdr:to>
      <xdr:col>11</xdr:col>
      <xdr:colOff>279400</xdr:colOff>
      <xdr:row>74</xdr:row>
      <xdr:rowOff>134073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30E940-80A0-5FA6-DA1C-30BE5106B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4500" y="20485100"/>
          <a:ext cx="1333500" cy="5976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esktop/KE&#770;&#769;%20HOA&#803;CH%20NA&#774;M%20HO&#803;C/6.%20KHOA%20GDTH-KH%20NA&#774;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h muc bieu"/>
      <sheetName val="Bieu 1a DH Chinh quy"/>
      <sheetName val="Bieu 1b Sau dai hoc"/>
      <sheetName val="Bieu 1c VLVH - TX"/>
      <sheetName val="Bieu 1d THPT"/>
      <sheetName val="Bieu 1e THSP"/>
      <sheetName val="Bieu 2a DH va tren DH"/>
      <sheetName val="Bieu 2b DT THPT THSP"/>
      <sheetName val="Bieu 3a-Tong gio chuan chi tiet"/>
      <sheetName val="Sheet1"/>
      <sheetName val="Bieu 3b tong hop Truong"/>
      <sheetName val="Bieu 4-KP thuc hanh thi nghiem"/>
      <sheetName val="Bieu5-Nhu cau mua sam sua chua"/>
      <sheetName val="Bieu 6 P.TCCB update new"/>
      <sheetName val="Bieu7-ke hoach NCKH"/>
      <sheetName val="Bieu 7b-xuat ban"/>
      <sheetName val="Bieu8-Dao tao ngan han"/>
      <sheetName val="9a Tong thu DH va SDH"/>
      <sheetName val="Bieu 10-Tong chi"/>
      <sheetName val="Bieu 11 Chenh lech thu chi"/>
      <sheetName val="Bieu so 12 Chi phi con nguoi"/>
    </sheetNames>
    <sheetDataSet>
      <sheetData sheetId="0" refreshError="1"/>
      <sheetData sheetId="1" refreshError="1">
        <row r="11">
          <cell r="D11">
            <v>246</v>
          </cell>
        </row>
        <row r="12">
          <cell r="D12">
            <v>438</v>
          </cell>
        </row>
        <row r="13">
          <cell r="D13">
            <v>624</v>
          </cell>
        </row>
        <row r="21">
          <cell r="D21">
            <v>400</v>
          </cell>
        </row>
        <row r="28">
          <cell r="D28">
            <v>400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>
        <row r="16">
          <cell r="H16">
            <v>400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680F-5278-4CC2-8A2E-2F7473BFA72C}">
  <dimension ref="A1:S76"/>
  <sheetViews>
    <sheetView showGridLines="0" tabSelected="1" topLeftCell="A67" workbookViewId="0">
      <selection activeCell="I71" sqref="I71:L77"/>
    </sheetView>
  </sheetViews>
  <sheetFormatPr defaultRowHeight="14.5" x14ac:dyDescent="0.35"/>
  <cols>
    <col min="2" max="2" width="25.08984375" customWidth="1"/>
  </cols>
  <sheetData>
    <row r="1" spans="1:19" x14ac:dyDescent="0.35">
      <c r="A1" s="60" t="s">
        <v>0</v>
      </c>
      <c r="B1" s="60"/>
      <c r="C1" s="60"/>
      <c r="D1" s="60"/>
      <c r="E1" s="1"/>
      <c r="F1" s="1"/>
      <c r="G1" s="1"/>
      <c r="H1" s="1"/>
      <c r="I1" s="1"/>
      <c r="J1" s="4"/>
      <c r="K1" s="61"/>
      <c r="L1" s="61"/>
      <c r="M1" s="61"/>
      <c r="N1" s="61"/>
      <c r="O1" s="61"/>
      <c r="P1" s="61"/>
      <c r="Q1" s="6"/>
      <c r="R1" s="6"/>
      <c r="S1" s="7" t="s">
        <v>1</v>
      </c>
    </row>
    <row r="2" spans="1:19" x14ac:dyDescent="0.35">
      <c r="A2" s="61" t="s">
        <v>2</v>
      </c>
      <c r="B2" s="61"/>
      <c r="C2" s="61"/>
      <c r="D2" s="61"/>
      <c r="E2" s="5"/>
      <c r="F2" s="5"/>
      <c r="G2" s="5"/>
      <c r="H2" s="5"/>
      <c r="I2" s="5"/>
      <c r="J2" s="4"/>
      <c r="K2" s="61"/>
      <c r="L2" s="61"/>
      <c r="M2" s="61"/>
      <c r="N2" s="61"/>
      <c r="O2" s="61"/>
      <c r="P2" s="61"/>
      <c r="Q2" s="6"/>
      <c r="R2" s="6"/>
      <c r="S2" s="6"/>
    </row>
    <row r="3" spans="1:19" x14ac:dyDescent="0.35">
      <c r="A3" s="61" t="s">
        <v>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x14ac:dyDescent="0.35">
      <c r="A4" s="62" t="s">
        <v>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35">
      <c r="A5" s="57" t="s">
        <v>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</row>
    <row r="6" spans="1:19" ht="28" x14ac:dyDescent="0.35">
      <c r="A6" s="8"/>
      <c r="B6" s="9"/>
      <c r="C6" s="9"/>
      <c r="D6" s="9"/>
      <c r="E6" s="9"/>
      <c r="F6" s="9"/>
      <c r="G6" s="8"/>
      <c r="H6" s="9"/>
      <c r="I6" s="9"/>
      <c r="J6" s="9"/>
      <c r="K6" s="9"/>
      <c r="L6" s="9"/>
      <c r="M6" s="9"/>
      <c r="N6" s="9"/>
      <c r="O6" s="9"/>
      <c r="P6" s="9" t="s">
        <v>6</v>
      </c>
      <c r="Q6" s="9"/>
      <c r="R6" s="9"/>
      <c r="S6" s="8"/>
    </row>
    <row r="7" spans="1:19" x14ac:dyDescent="0.35">
      <c r="A7" s="56" t="s">
        <v>7</v>
      </c>
      <c r="B7" s="56" t="s">
        <v>8</v>
      </c>
      <c r="C7" s="58" t="s">
        <v>9</v>
      </c>
      <c r="D7" s="56" t="s">
        <v>10</v>
      </c>
      <c r="E7" s="56" t="s">
        <v>11</v>
      </c>
      <c r="F7" s="56" t="s">
        <v>12</v>
      </c>
      <c r="G7" s="56" t="s">
        <v>13</v>
      </c>
      <c r="H7" s="56" t="s">
        <v>14</v>
      </c>
      <c r="I7" s="56" t="s">
        <v>15</v>
      </c>
      <c r="J7" s="56" t="s">
        <v>16</v>
      </c>
      <c r="K7" s="56" t="s">
        <v>17</v>
      </c>
      <c r="L7" s="56"/>
      <c r="M7" s="56"/>
      <c r="N7" s="56" t="s">
        <v>18</v>
      </c>
      <c r="O7" s="56" t="s">
        <v>19</v>
      </c>
      <c r="P7" s="56" t="s">
        <v>20</v>
      </c>
      <c r="Q7" s="56" t="s">
        <v>21</v>
      </c>
      <c r="R7" s="56" t="s">
        <v>22</v>
      </c>
      <c r="S7" s="56" t="s">
        <v>23</v>
      </c>
    </row>
    <row r="8" spans="1:19" ht="70" x14ac:dyDescent="0.35">
      <c r="A8" s="56"/>
      <c r="B8" s="56"/>
      <c r="C8" s="59"/>
      <c r="D8" s="56"/>
      <c r="E8" s="56"/>
      <c r="F8" s="56"/>
      <c r="G8" s="56"/>
      <c r="H8" s="56"/>
      <c r="I8" s="56"/>
      <c r="J8" s="56"/>
      <c r="K8" s="10" t="s">
        <v>24</v>
      </c>
      <c r="L8" s="10" t="s">
        <v>25</v>
      </c>
      <c r="M8" s="10" t="s">
        <v>26</v>
      </c>
      <c r="N8" s="56"/>
      <c r="O8" s="56"/>
      <c r="P8" s="56"/>
      <c r="Q8" s="56"/>
      <c r="R8" s="56"/>
      <c r="S8" s="56"/>
    </row>
    <row r="9" spans="1:19" ht="28" x14ac:dyDescent="0.35">
      <c r="A9" s="11" t="s">
        <v>27</v>
      </c>
      <c r="B9" s="11" t="s">
        <v>28</v>
      </c>
      <c r="C9" s="11"/>
      <c r="D9" s="11" t="s">
        <v>29</v>
      </c>
      <c r="E9" s="12" t="s">
        <v>30</v>
      </c>
      <c r="F9" s="12" t="s">
        <v>31</v>
      </c>
      <c r="G9" s="12" t="s">
        <v>32</v>
      </c>
      <c r="H9" s="12" t="s">
        <v>33</v>
      </c>
      <c r="I9" s="12" t="s">
        <v>34</v>
      </c>
      <c r="J9" s="12" t="s">
        <v>35</v>
      </c>
      <c r="K9" s="12" t="s">
        <v>36</v>
      </c>
      <c r="L9" s="12" t="s">
        <v>37</v>
      </c>
      <c r="M9" s="12" t="s">
        <v>38</v>
      </c>
      <c r="N9" s="12" t="s">
        <v>39</v>
      </c>
      <c r="O9" s="12" t="s">
        <v>40</v>
      </c>
      <c r="P9" s="12" t="s">
        <v>41</v>
      </c>
      <c r="Q9" s="12" t="s">
        <v>42</v>
      </c>
      <c r="R9" s="12" t="s">
        <v>43</v>
      </c>
      <c r="S9" s="12" t="s">
        <v>44</v>
      </c>
    </row>
    <row r="10" spans="1:19" x14ac:dyDescent="0.35">
      <c r="A10" s="13" t="s">
        <v>45</v>
      </c>
      <c r="B10" s="14" t="s">
        <v>46</v>
      </c>
      <c r="C10" s="14"/>
      <c r="D10" s="15"/>
      <c r="E10" s="15"/>
      <c r="F10" s="15"/>
      <c r="G10" s="1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28" x14ac:dyDescent="0.35">
      <c r="A11" s="16" t="s">
        <v>47</v>
      </c>
      <c r="B11" s="17" t="s">
        <v>48</v>
      </c>
      <c r="C11" s="17"/>
      <c r="D11" s="17"/>
      <c r="E11" s="17"/>
      <c r="F11" s="17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x14ac:dyDescent="0.35">
      <c r="A12" s="18">
        <v>1</v>
      </c>
      <c r="B12" s="19" t="s">
        <v>49</v>
      </c>
      <c r="C12" s="19"/>
      <c r="D12" s="19"/>
      <c r="E12" s="19"/>
      <c r="F12" s="19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x14ac:dyDescent="0.35">
      <c r="A13" s="20" t="s">
        <v>50</v>
      </c>
      <c r="B13" s="21" t="s">
        <v>51</v>
      </c>
      <c r="C13" s="21"/>
      <c r="D13" s="22">
        <f>SUM(D14:D45)</f>
        <v>106</v>
      </c>
      <c r="E13" s="23"/>
      <c r="F13" s="22">
        <f>SUM(F14:F45)</f>
        <v>133.79666666666674</v>
      </c>
      <c r="G13" s="23"/>
      <c r="H13" s="22">
        <f>SUM(H14:H45)</f>
        <v>12441</v>
      </c>
      <c r="I13" s="22">
        <f>SUM(I14:I45)</f>
        <v>38988.6</v>
      </c>
      <c r="J13" s="22">
        <f>SUM(J14:J45)</f>
        <v>9055.9980000000014</v>
      </c>
      <c r="K13" s="20"/>
      <c r="L13" s="20"/>
      <c r="M13" s="20"/>
      <c r="N13" s="20"/>
      <c r="O13" s="20"/>
      <c r="P13" s="20"/>
      <c r="Q13" s="20"/>
      <c r="R13" s="20"/>
      <c r="S13" s="24"/>
    </row>
    <row r="14" spans="1:19" ht="29" x14ac:dyDescent="0.35">
      <c r="A14" s="25" t="s">
        <v>52</v>
      </c>
      <c r="B14" s="2" t="s">
        <v>53</v>
      </c>
      <c r="C14" s="3">
        <v>1</v>
      </c>
      <c r="D14" s="3">
        <v>2</v>
      </c>
      <c r="E14" s="26">
        <v>1</v>
      </c>
      <c r="F14" s="27">
        <f>H14/75</f>
        <v>5.333333333333333</v>
      </c>
      <c r="G14" s="26">
        <v>1.3</v>
      </c>
      <c r="H14" s="28">
        <f>'[1]Bieu 1a DH Chinh quy'!$D$21</f>
        <v>400</v>
      </c>
      <c r="I14" s="26">
        <f>D14*E14*H14</f>
        <v>800</v>
      </c>
      <c r="J14" s="29">
        <f>D14*F14*G14*16.5</f>
        <v>228.8</v>
      </c>
      <c r="K14" s="30"/>
      <c r="L14" s="30"/>
      <c r="M14" s="30"/>
      <c r="N14" s="30"/>
      <c r="O14" s="30"/>
      <c r="P14" s="30"/>
      <c r="Q14" s="30"/>
      <c r="R14" s="30"/>
      <c r="S14" s="31"/>
    </row>
    <row r="15" spans="1:19" x14ac:dyDescent="0.35">
      <c r="A15" s="25" t="s">
        <v>54</v>
      </c>
      <c r="B15" s="2" t="s">
        <v>55</v>
      </c>
      <c r="C15" s="3">
        <v>1</v>
      </c>
      <c r="D15" s="3">
        <v>4</v>
      </c>
      <c r="E15" s="26">
        <v>1</v>
      </c>
      <c r="F15" s="27">
        <f>H15/75</f>
        <v>5.333333333333333</v>
      </c>
      <c r="G15" s="26">
        <v>1.3</v>
      </c>
      <c r="H15" s="28">
        <f>'[1]Bieu 1a DH Chinh quy'!$D$21</f>
        <v>400</v>
      </c>
      <c r="I15" s="26">
        <f t="shared" ref="I15:I44" si="0">D15*E15*H15</f>
        <v>1600</v>
      </c>
      <c r="J15" s="29">
        <f t="shared" ref="J15:J44" si="1">D15*F15*G15*16.5</f>
        <v>457.6</v>
      </c>
      <c r="K15" s="30"/>
      <c r="L15" s="30"/>
      <c r="M15" s="30"/>
      <c r="N15" s="30"/>
      <c r="O15" s="30"/>
      <c r="P15" s="30"/>
      <c r="Q15" s="30"/>
      <c r="R15" s="30"/>
      <c r="S15" s="31"/>
    </row>
    <row r="16" spans="1:19" x14ac:dyDescent="0.35">
      <c r="A16" s="25" t="s">
        <v>56</v>
      </c>
      <c r="B16" s="2" t="s">
        <v>57</v>
      </c>
      <c r="C16" s="3"/>
      <c r="D16" s="3">
        <v>3</v>
      </c>
      <c r="E16" s="26">
        <v>1</v>
      </c>
      <c r="F16" s="27">
        <f>'[1]Bieu 1a DH Chinh quy'!$D$28/'[1]Bieu 2a DH va tren DH'!H16</f>
        <v>1</v>
      </c>
      <c r="G16" s="26">
        <v>1.3</v>
      </c>
      <c r="H16" s="26">
        <v>400</v>
      </c>
      <c r="I16" s="26">
        <f t="shared" si="0"/>
        <v>1200</v>
      </c>
      <c r="J16" s="29">
        <f t="shared" si="1"/>
        <v>64.350000000000009</v>
      </c>
      <c r="K16" s="30"/>
      <c r="L16" s="30"/>
      <c r="M16" s="30"/>
      <c r="N16" s="30"/>
      <c r="O16" s="30"/>
      <c r="P16" s="30"/>
      <c r="Q16" s="30"/>
      <c r="R16" s="30"/>
      <c r="S16" s="31"/>
    </row>
    <row r="17" spans="1:19" x14ac:dyDescent="0.35">
      <c r="A17" s="25" t="s">
        <v>58</v>
      </c>
      <c r="B17" s="2" t="s">
        <v>59</v>
      </c>
      <c r="C17" s="3">
        <v>2</v>
      </c>
      <c r="D17" s="3">
        <v>3</v>
      </c>
      <c r="E17" s="26">
        <v>1</v>
      </c>
      <c r="F17" s="27">
        <f>H17/75</f>
        <v>8.32</v>
      </c>
      <c r="G17" s="26">
        <v>1.3</v>
      </c>
      <c r="H17" s="28">
        <f>'[1]Bieu 1a DH Chinh quy'!$D$13</f>
        <v>624</v>
      </c>
      <c r="I17" s="26">
        <f t="shared" si="0"/>
        <v>1872</v>
      </c>
      <c r="J17" s="29">
        <f t="shared" si="1"/>
        <v>535.39200000000005</v>
      </c>
      <c r="K17" s="30"/>
      <c r="L17" s="30"/>
      <c r="M17" s="30"/>
      <c r="N17" s="30"/>
      <c r="O17" s="30"/>
      <c r="P17" s="30"/>
      <c r="Q17" s="30"/>
      <c r="R17" s="30"/>
      <c r="S17" s="31"/>
    </row>
    <row r="18" spans="1:19" x14ac:dyDescent="0.35">
      <c r="A18" s="25" t="s">
        <v>60</v>
      </c>
      <c r="B18" s="2" t="s">
        <v>61</v>
      </c>
      <c r="C18" s="3">
        <v>3</v>
      </c>
      <c r="D18" s="3">
        <v>3</v>
      </c>
      <c r="E18" s="26">
        <v>1</v>
      </c>
      <c r="F18" s="27">
        <f t="shared" ref="F18:F31" si="2">H18/75</f>
        <v>8.32</v>
      </c>
      <c r="G18" s="26">
        <v>1.3</v>
      </c>
      <c r="H18" s="28">
        <f>'[1]Bieu 1a DH Chinh quy'!$D$13</f>
        <v>624</v>
      </c>
      <c r="I18" s="26">
        <f t="shared" si="0"/>
        <v>1872</v>
      </c>
      <c r="J18" s="29">
        <f t="shared" si="1"/>
        <v>535.39200000000005</v>
      </c>
      <c r="K18" s="26"/>
      <c r="L18" s="26"/>
      <c r="M18" s="26"/>
      <c r="N18" s="26"/>
      <c r="O18" s="26"/>
      <c r="P18" s="26"/>
      <c r="Q18" s="26"/>
      <c r="R18" s="26"/>
      <c r="S18" s="32"/>
    </row>
    <row r="19" spans="1:19" x14ac:dyDescent="0.35">
      <c r="A19" s="25" t="s">
        <v>62</v>
      </c>
      <c r="B19" s="2" t="s">
        <v>63</v>
      </c>
      <c r="C19" s="3">
        <v>3</v>
      </c>
      <c r="D19" s="3">
        <v>3</v>
      </c>
      <c r="E19" s="26">
        <v>1</v>
      </c>
      <c r="F19" s="27">
        <f t="shared" si="2"/>
        <v>8.32</v>
      </c>
      <c r="G19" s="26">
        <v>1.3</v>
      </c>
      <c r="H19" s="28">
        <f>'[1]Bieu 1a DH Chinh quy'!$D$13</f>
        <v>624</v>
      </c>
      <c r="I19" s="26">
        <f t="shared" si="0"/>
        <v>1872</v>
      </c>
      <c r="J19" s="29">
        <f t="shared" si="1"/>
        <v>535.39200000000005</v>
      </c>
      <c r="K19" s="26"/>
      <c r="L19" s="26"/>
      <c r="M19" s="26"/>
      <c r="N19" s="26"/>
      <c r="O19" s="26"/>
      <c r="P19" s="26"/>
      <c r="Q19" s="26"/>
      <c r="R19" s="26"/>
      <c r="S19" s="32"/>
    </row>
    <row r="20" spans="1:19" x14ac:dyDescent="0.35">
      <c r="A20" s="25" t="s">
        <v>64</v>
      </c>
      <c r="B20" s="2" t="s">
        <v>65</v>
      </c>
      <c r="C20" s="3">
        <v>3</v>
      </c>
      <c r="D20" s="3">
        <v>2</v>
      </c>
      <c r="E20" s="26">
        <v>1</v>
      </c>
      <c r="F20" s="27">
        <f>H20/75/3</f>
        <v>2.7733333333333334</v>
      </c>
      <c r="G20" s="26">
        <v>1.3</v>
      </c>
      <c r="H20" s="28">
        <f>'[1]Bieu 1a DH Chinh quy'!$D$13</f>
        <v>624</v>
      </c>
      <c r="I20" s="26">
        <f t="shared" si="0"/>
        <v>1248</v>
      </c>
      <c r="J20" s="29">
        <f t="shared" si="1"/>
        <v>118.97600000000001</v>
      </c>
      <c r="K20" s="26"/>
      <c r="L20" s="26"/>
      <c r="M20" s="26"/>
      <c r="N20" s="26"/>
      <c r="O20" s="26"/>
      <c r="P20" s="26"/>
      <c r="Q20" s="26"/>
      <c r="R20" s="26"/>
      <c r="S20" s="32"/>
    </row>
    <row r="21" spans="1:19" x14ac:dyDescent="0.35">
      <c r="A21" s="25" t="s">
        <v>66</v>
      </c>
      <c r="B21" s="2" t="s">
        <v>67</v>
      </c>
      <c r="C21" s="3">
        <v>3</v>
      </c>
      <c r="D21" s="3">
        <v>2</v>
      </c>
      <c r="E21" s="26">
        <v>1</v>
      </c>
      <c r="F21" s="27">
        <f t="shared" ref="F21:F22" si="3">H21/75/3</f>
        <v>2.7733333333333334</v>
      </c>
      <c r="G21" s="26">
        <v>1.3</v>
      </c>
      <c r="H21" s="28">
        <f>'[1]Bieu 1a DH Chinh quy'!$D$13</f>
        <v>624</v>
      </c>
      <c r="I21" s="26">
        <f t="shared" si="0"/>
        <v>1248</v>
      </c>
      <c r="J21" s="29">
        <f t="shared" si="1"/>
        <v>118.97600000000001</v>
      </c>
      <c r="K21" s="26"/>
      <c r="L21" s="26"/>
      <c r="M21" s="26"/>
      <c r="N21" s="26"/>
      <c r="O21" s="26"/>
      <c r="P21" s="26"/>
      <c r="Q21" s="26"/>
      <c r="R21" s="26"/>
      <c r="S21" s="32"/>
    </row>
    <row r="22" spans="1:19" x14ac:dyDescent="0.35">
      <c r="A22" s="25" t="s">
        <v>68</v>
      </c>
      <c r="B22" s="2" t="s">
        <v>69</v>
      </c>
      <c r="C22" s="3">
        <v>3</v>
      </c>
      <c r="D22" s="3">
        <v>2</v>
      </c>
      <c r="E22" s="26">
        <v>1</v>
      </c>
      <c r="F22" s="27">
        <f t="shared" si="3"/>
        <v>2.7733333333333334</v>
      </c>
      <c r="G22" s="26">
        <v>1.3</v>
      </c>
      <c r="H22" s="28">
        <f>'[1]Bieu 1a DH Chinh quy'!$D$13</f>
        <v>624</v>
      </c>
      <c r="I22" s="26">
        <f t="shared" si="0"/>
        <v>1248</v>
      </c>
      <c r="J22" s="29">
        <f t="shared" si="1"/>
        <v>118.97600000000001</v>
      </c>
      <c r="K22" s="26"/>
      <c r="L22" s="26"/>
      <c r="M22" s="26"/>
      <c r="N22" s="26"/>
      <c r="O22" s="26"/>
      <c r="P22" s="26"/>
      <c r="Q22" s="26"/>
      <c r="R22" s="26"/>
      <c r="S22" s="32"/>
    </row>
    <row r="23" spans="1:19" x14ac:dyDescent="0.35">
      <c r="A23" s="25" t="s">
        <v>70</v>
      </c>
      <c r="B23" s="2" t="s">
        <v>71</v>
      </c>
      <c r="C23" s="3">
        <v>3</v>
      </c>
      <c r="D23" s="3">
        <v>3</v>
      </c>
      <c r="E23" s="26">
        <v>1</v>
      </c>
      <c r="F23" s="27">
        <f t="shared" si="2"/>
        <v>8.32</v>
      </c>
      <c r="G23" s="26">
        <v>1.3</v>
      </c>
      <c r="H23" s="28">
        <f>'[1]Bieu 1a DH Chinh quy'!$D$13</f>
        <v>624</v>
      </c>
      <c r="I23" s="26">
        <f t="shared" si="0"/>
        <v>1872</v>
      </c>
      <c r="J23" s="29">
        <f t="shared" si="1"/>
        <v>535.39200000000005</v>
      </c>
      <c r="K23" s="26"/>
      <c r="L23" s="26"/>
      <c r="M23" s="26"/>
      <c r="N23" s="26"/>
      <c r="O23" s="26"/>
      <c r="P23" s="26"/>
      <c r="Q23" s="26"/>
      <c r="R23" s="26"/>
      <c r="S23" s="32"/>
    </row>
    <row r="24" spans="1:19" x14ac:dyDescent="0.35">
      <c r="A24" s="25" t="s">
        <v>72</v>
      </c>
      <c r="B24" s="2" t="s">
        <v>73</v>
      </c>
      <c r="C24" s="3">
        <v>4</v>
      </c>
      <c r="D24" s="3">
        <v>4</v>
      </c>
      <c r="E24" s="26">
        <v>1</v>
      </c>
      <c r="F24" s="27">
        <f t="shared" si="2"/>
        <v>5.84</v>
      </c>
      <c r="G24" s="26">
        <v>1.3</v>
      </c>
      <c r="H24" s="28">
        <f>'[1]Bieu 1a DH Chinh quy'!$D$12</f>
        <v>438</v>
      </c>
      <c r="I24" s="26">
        <f t="shared" si="0"/>
        <v>1752</v>
      </c>
      <c r="J24" s="29">
        <f t="shared" si="1"/>
        <v>501.072</v>
      </c>
      <c r="K24" s="26"/>
      <c r="L24" s="26"/>
      <c r="M24" s="26"/>
      <c r="N24" s="26"/>
      <c r="O24" s="26"/>
      <c r="P24" s="26"/>
      <c r="Q24" s="26"/>
      <c r="R24" s="26"/>
      <c r="S24" s="32"/>
    </row>
    <row r="25" spans="1:19" x14ac:dyDescent="0.35">
      <c r="A25" s="25" t="s">
        <v>74</v>
      </c>
      <c r="B25" s="2" t="s">
        <v>75</v>
      </c>
      <c r="C25" s="3">
        <v>4</v>
      </c>
      <c r="D25" s="3">
        <v>3</v>
      </c>
      <c r="E25" s="26">
        <v>1</v>
      </c>
      <c r="F25" s="27">
        <f t="shared" si="2"/>
        <v>5.84</v>
      </c>
      <c r="G25" s="26">
        <v>1.3</v>
      </c>
      <c r="H25" s="28">
        <f>'[1]Bieu 1a DH Chinh quy'!$D$12</f>
        <v>438</v>
      </c>
      <c r="I25" s="26">
        <f t="shared" si="0"/>
        <v>1314</v>
      </c>
      <c r="J25" s="29">
        <f t="shared" si="1"/>
        <v>375.80399999999997</v>
      </c>
      <c r="K25" s="26"/>
      <c r="L25" s="26"/>
      <c r="M25" s="26"/>
      <c r="N25" s="26"/>
      <c r="O25" s="26"/>
      <c r="P25" s="26"/>
      <c r="Q25" s="26"/>
      <c r="R25" s="26"/>
      <c r="S25" s="32"/>
    </row>
    <row r="26" spans="1:19" ht="29" x14ac:dyDescent="0.35">
      <c r="A26" s="25" t="s">
        <v>76</v>
      </c>
      <c r="B26" s="2" t="s">
        <v>77</v>
      </c>
      <c r="C26" s="3">
        <v>5</v>
      </c>
      <c r="D26" s="3">
        <v>2</v>
      </c>
      <c r="E26" s="26">
        <v>1</v>
      </c>
      <c r="F26" s="27">
        <f>H26/75/3</f>
        <v>1.9466666666666665</v>
      </c>
      <c r="G26" s="26">
        <v>1.3</v>
      </c>
      <c r="H26" s="28">
        <f>'[1]Bieu 1a DH Chinh quy'!$D$12</f>
        <v>438</v>
      </c>
      <c r="I26" s="26">
        <f t="shared" si="0"/>
        <v>876</v>
      </c>
      <c r="J26" s="29">
        <f t="shared" si="1"/>
        <v>83.511999999999986</v>
      </c>
      <c r="K26" s="26"/>
      <c r="L26" s="26"/>
      <c r="M26" s="26"/>
      <c r="N26" s="26"/>
      <c r="O26" s="26"/>
      <c r="P26" s="26"/>
      <c r="Q26" s="26"/>
      <c r="R26" s="26"/>
      <c r="S26" s="32"/>
    </row>
    <row r="27" spans="1:19" x14ac:dyDescent="0.35">
      <c r="A27" s="25" t="s">
        <v>78</v>
      </c>
      <c r="B27" s="2" t="s">
        <v>79</v>
      </c>
      <c r="C27" s="3">
        <v>5</v>
      </c>
      <c r="D27" s="3">
        <v>2</v>
      </c>
      <c r="E27" s="26">
        <v>1</v>
      </c>
      <c r="F27" s="27">
        <f>H27/75/3</f>
        <v>1.9466666666666665</v>
      </c>
      <c r="G27" s="26">
        <v>1.3</v>
      </c>
      <c r="H27" s="28">
        <f>'[1]Bieu 1a DH Chinh quy'!$D$12</f>
        <v>438</v>
      </c>
      <c r="I27" s="26">
        <f t="shared" si="0"/>
        <v>876</v>
      </c>
      <c r="J27" s="29">
        <f t="shared" si="1"/>
        <v>83.511999999999986</v>
      </c>
      <c r="K27" s="26"/>
      <c r="L27" s="26"/>
      <c r="M27" s="26"/>
      <c r="N27" s="26"/>
      <c r="O27" s="26"/>
      <c r="P27" s="26"/>
      <c r="Q27" s="26"/>
      <c r="R27" s="26"/>
      <c r="S27" s="32"/>
    </row>
    <row r="28" spans="1:19" ht="29" x14ac:dyDescent="0.35">
      <c r="A28" s="25" t="s">
        <v>80</v>
      </c>
      <c r="B28" s="2" t="s">
        <v>81</v>
      </c>
      <c r="C28" s="3">
        <v>5</v>
      </c>
      <c r="D28" s="3">
        <v>3</v>
      </c>
      <c r="E28" s="26">
        <v>1</v>
      </c>
      <c r="F28" s="27">
        <f t="shared" si="2"/>
        <v>5.84</v>
      </c>
      <c r="G28" s="26">
        <v>1.3</v>
      </c>
      <c r="H28" s="28">
        <f>'[1]Bieu 1a DH Chinh quy'!$D$12</f>
        <v>438</v>
      </c>
      <c r="I28" s="26">
        <f t="shared" si="0"/>
        <v>1314</v>
      </c>
      <c r="J28" s="29">
        <f t="shared" si="1"/>
        <v>375.80399999999997</v>
      </c>
      <c r="K28" s="26"/>
      <c r="L28" s="26"/>
      <c r="M28" s="26"/>
      <c r="N28" s="26"/>
      <c r="O28" s="26"/>
      <c r="P28" s="26"/>
      <c r="Q28" s="26"/>
      <c r="R28" s="26"/>
      <c r="S28" s="32"/>
    </row>
    <row r="29" spans="1:19" x14ac:dyDescent="0.35">
      <c r="A29" s="25" t="s">
        <v>82</v>
      </c>
      <c r="B29" s="2" t="s">
        <v>83</v>
      </c>
      <c r="C29" s="3">
        <v>5</v>
      </c>
      <c r="D29" s="3">
        <v>2</v>
      </c>
      <c r="E29" s="26">
        <v>1</v>
      </c>
      <c r="F29" s="27">
        <f>H29/75/3</f>
        <v>1.9466666666666665</v>
      </c>
      <c r="G29" s="26">
        <v>1.3</v>
      </c>
      <c r="H29" s="28">
        <f>'[1]Bieu 1a DH Chinh quy'!$D$12</f>
        <v>438</v>
      </c>
      <c r="I29" s="26">
        <f t="shared" si="0"/>
        <v>876</v>
      </c>
      <c r="J29" s="29">
        <f t="shared" si="1"/>
        <v>83.511999999999986</v>
      </c>
      <c r="K29" s="26"/>
      <c r="L29" s="26"/>
      <c r="M29" s="26"/>
      <c r="N29" s="26"/>
      <c r="O29" s="26"/>
      <c r="P29" s="26"/>
      <c r="Q29" s="26"/>
      <c r="R29" s="26"/>
      <c r="S29" s="32"/>
    </row>
    <row r="30" spans="1:19" ht="29" x14ac:dyDescent="0.35">
      <c r="A30" s="25" t="s">
        <v>84</v>
      </c>
      <c r="B30" s="2" t="s">
        <v>85</v>
      </c>
      <c r="C30" s="3">
        <v>5</v>
      </c>
      <c r="D30" s="3">
        <v>5</v>
      </c>
      <c r="E30" s="26">
        <v>1</v>
      </c>
      <c r="F30" s="27">
        <f t="shared" si="2"/>
        <v>5.84</v>
      </c>
      <c r="G30" s="26">
        <v>1.3</v>
      </c>
      <c r="H30" s="28">
        <f>'[1]Bieu 1a DH Chinh quy'!$D$12</f>
        <v>438</v>
      </c>
      <c r="I30" s="26">
        <f t="shared" si="0"/>
        <v>2190</v>
      </c>
      <c r="J30" s="29">
        <f t="shared" si="1"/>
        <v>626.34</v>
      </c>
      <c r="K30" s="26"/>
      <c r="L30" s="26"/>
      <c r="M30" s="26"/>
      <c r="N30" s="26"/>
      <c r="O30" s="26"/>
      <c r="P30" s="26"/>
      <c r="Q30" s="26"/>
      <c r="R30" s="26"/>
      <c r="S30" s="32"/>
    </row>
    <row r="31" spans="1:19" ht="29" x14ac:dyDescent="0.35">
      <c r="A31" s="25" t="s">
        <v>86</v>
      </c>
      <c r="B31" s="2" t="s">
        <v>87</v>
      </c>
      <c r="C31" s="3">
        <v>5</v>
      </c>
      <c r="D31" s="3">
        <v>3</v>
      </c>
      <c r="E31" s="26">
        <v>1</v>
      </c>
      <c r="F31" s="27">
        <f t="shared" si="2"/>
        <v>5.84</v>
      </c>
      <c r="G31" s="26">
        <v>1.3</v>
      </c>
      <c r="H31" s="28">
        <f>'[1]Bieu 1a DH Chinh quy'!$D$12</f>
        <v>438</v>
      </c>
      <c r="I31" s="26">
        <f t="shared" si="0"/>
        <v>1314</v>
      </c>
      <c r="J31" s="29">
        <f t="shared" si="1"/>
        <v>375.80399999999997</v>
      </c>
      <c r="K31" s="26"/>
      <c r="L31" s="26"/>
      <c r="M31" s="26"/>
      <c r="N31" s="26"/>
      <c r="O31" s="26"/>
      <c r="P31" s="26"/>
      <c r="Q31" s="26"/>
      <c r="R31" s="26"/>
      <c r="S31" s="32"/>
    </row>
    <row r="32" spans="1:19" ht="29" x14ac:dyDescent="0.35">
      <c r="A32" s="25" t="s">
        <v>88</v>
      </c>
      <c r="B32" s="2" t="s">
        <v>89</v>
      </c>
      <c r="C32" s="3">
        <v>6</v>
      </c>
      <c r="D32" s="3">
        <v>5</v>
      </c>
      <c r="E32" s="26">
        <v>1</v>
      </c>
      <c r="F32" s="27">
        <f>H32/75</f>
        <v>3.28</v>
      </c>
      <c r="G32" s="26">
        <v>1.3</v>
      </c>
      <c r="H32" s="28">
        <f>'[1]Bieu 1a DH Chinh quy'!$D$11</f>
        <v>246</v>
      </c>
      <c r="I32" s="26">
        <f t="shared" si="0"/>
        <v>1230</v>
      </c>
      <c r="J32" s="29">
        <f t="shared" si="1"/>
        <v>351.78000000000003</v>
      </c>
      <c r="K32" s="26"/>
      <c r="L32" s="26"/>
      <c r="M32" s="26"/>
      <c r="N32" s="26"/>
      <c r="O32" s="26"/>
      <c r="P32" s="26"/>
      <c r="Q32" s="26"/>
      <c r="R32" s="26"/>
      <c r="S32" s="32"/>
    </row>
    <row r="33" spans="1:19" x14ac:dyDescent="0.35">
      <c r="A33" s="25" t="s">
        <v>90</v>
      </c>
      <c r="B33" s="2" t="s">
        <v>91</v>
      </c>
      <c r="C33" s="3">
        <v>6</v>
      </c>
      <c r="D33" s="3">
        <v>5</v>
      </c>
      <c r="E33" s="26">
        <v>1</v>
      </c>
      <c r="F33" s="27">
        <f t="shared" ref="F33:F44" si="4">H33/75</f>
        <v>3.28</v>
      </c>
      <c r="G33" s="26">
        <v>1.3</v>
      </c>
      <c r="H33" s="28">
        <f>'[1]Bieu 1a DH Chinh quy'!$D$11</f>
        <v>246</v>
      </c>
      <c r="I33" s="26">
        <f t="shared" si="0"/>
        <v>1230</v>
      </c>
      <c r="J33" s="29">
        <f t="shared" si="1"/>
        <v>351.78000000000003</v>
      </c>
      <c r="K33" s="26"/>
      <c r="L33" s="26"/>
      <c r="M33" s="26"/>
      <c r="N33" s="26"/>
      <c r="O33" s="26"/>
      <c r="P33" s="26"/>
      <c r="Q33" s="26"/>
      <c r="R33" s="26"/>
      <c r="S33" s="32"/>
    </row>
    <row r="34" spans="1:19" ht="29" x14ac:dyDescent="0.35">
      <c r="A34" s="25" t="s">
        <v>92</v>
      </c>
      <c r="B34" s="2" t="s">
        <v>93</v>
      </c>
      <c r="C34" s="3">
        <v>6</v>
      </c>
      <c r="D34" s="3">
        <v>5</v>
      </c>
      <c r="E34" s="26">
        <v>1</v>
      </c>
      <c r="F34" s="27">
        <f t="shared" si="4"/>
        <v>3.28</v>
      </c>
      <c r="G34" s="26">
        <v>1.3</v>
      </c>
      <c r="H34" s="28">
        <f>'[1]Bieu 1a DH Chinh quy'!$D$11</f>
        <v>246</v>
      </c>
      <c r="I34" s="26">
        <f t="shared" si="0"/>
        <v>1230</v>
      </c>
      <c r="J34" s="29">
        <f t="shared" si="1"/>
        <v>351.78000000000003</v>
      </c>
      <c r="K34" s="26"/>
      <c r="L34" s="26"/>
      <c r="M34" s="26"/>
      <c r="N34" s="26"/>
      <c r="O34" s="26"/>
      <c r="P34" s="26"/>
      <c r="Q34" s="26"/>
      <c r="R34" s="26"/>
      <c r="S34" s="32"/>
    </row>
    <row r="35" spans="1:19" ht="29" x14ac:dyDescent="0.35">
      <c r="A35" s="25" t="s">
        <v>94</v>
      </c>
      <c r="B35" s="2" t="s">
        <v>95</v>
      </c>
      <c r="C35" s="3">
        <v>6</v>
      </c>
      <c r="D35" s="3">
        <v>2</v>
      </c>
      <c r="E35" s="26">
        <v>1.3</v>
      </c>
      <c r="F35" s="27">
        <f>H35/24</f>
        <v>10.25</v>
      </c>
      <c r="G35" s="26">
        <v>1</v>
      </c>
      <c r="H35" s="28">
        <f>'[1]Bieu 1a DH Chinh quy'!$D$11</f>
        <v>246</v>
      </c>
      <c r="I35" s="26">
        <f t="shared" si="0"/>
        <v>639.6</v>
      </c>
      <c r="J35" s="29">
        <f>D35*F35*G35*15</f>
        <v>307.5</v>
      </c>
      <c r="K35" s="26"/>
      <c r="L35" s="26"/>
      <c r="M35" s="26"/>
      <c r="N35" s="26"/>
      <c r="O35" s="26"/>
      <c r="P35" s="26"/>
      <c r="Q35" s="26"/>
      <c r="R35" s="26"/>
      <c r="S35" s="32"/>
    </row>
    <row r="36" spans="1:19" ht="43.5" x14ac:dyDescent="0.35">
      <c r="A36" s="25" t="s">
        <v>96</v>
      </c>
      <c r="B36" s="2" t="s">
        <v>97</v>
      </c>
      <c r="C36" s="3">
        <v>7</v>
      </c>
      <c r="D36" s="3">
        <v>4</v>
      </c>
      <c r="E36" s="26">
        <v>1</v>
      </c>
      <c r="F36" s="27">
        <f>H36/75/5</f>
        <v>0.65599999999999992</v>
      </c>
      <c r="G36" s="26">
        <v>1.3</v>
      </c>
      <c r="H36" s="28">
        <f>'[1]Bieu 1a DH Chinh quy'!$D$11</f>
        <v>246</v>
      </c>
      <c r="I36" s="26">
        <f t="shared" si="0"/>
        <v>984</v>
      </c>
      <c r="J36" s="29">
        <f t="shared" si="1"/>
        <v>56.28479999999999</v>
      </c>
      <c r="K36" s="26"/>
      <c r="L36" s="26"/>
      <c r="M36" s="26"/>
      <c r="N36" s="26"/>
      <c r="O36" s="26"/>
      <c r="P36" s="26"/>
      <c r="Q36" s="26"/>
      <c r="R36" s="26"/>
      <c r="S36" s="32"/>
    </row>
    <row r="37" spans="1:19" ht="43.5" x14ac:dyDescent="0.35">
      <c r="A37" s="25" t="s">
        <v>98</v>
      </c>
      <c r="B37" s="2" t="s">
        <v>99</v>
      </c>
      <c r="C37" s="3">
        <v>7</v>
      </c>
      <c r="D37" s="3">
        <v>4</v>
      </c>
      <c r="E37" s="26">
        <v>1</v>
      </c>
      <c r="F37" s="27">
        <f t="shared" ref="F37:F40" si="5">H37/75/5</f>
        <v>0.65599999999999992</v>
      </c>
      <c r="G37" s="26">
        <v>1.3</v>
      </c>
      <c r="H37" s="28">
        <f>'[1]Bieu 1a DH Chinh quy'!$D$11</f>
        <v>246</v>
      </c>
      <c r="I37" s="26">
        <f t="shared" si="0"/>
        <v>984</v>
      </c>
      <c r="J37" s="29">
        <f t="shared" si="1"/>
        <v>56.28479999999999</v>
      </c>
      <c r="K37" s="26"/>
      <c r="L37" s="26"/>
      <c r="M37" s="26"/>
      <c r="N37" s="26"/>
      <c r="O37" s="26"/>
      <c r="P37" s="26"/>
      <c r="Q37" s="26"/>
      <c r="R37" s="26"/>
      <c r="S37" s="32"/>
    </row>
    <row r="38" spans="1:19" ht="43.5" x14ac:dyDescent="0.35">
      <c r="A38" s="25" t="s">
        <v>100</v>
      </c>
      <c r="B38" s="2" t="s">
        <v>101</v>
      </c>
      <c r="C38" s="3">
        <v>7</v>
      </c>
      <c r="D38" s="3">
        <v>4</v>
      </c>
      <c r="E38" s="26">
        <v>1</v>
      </c>
      <c r="F38" s="27">
        <f t="shared" si="5"/>
        <v>0.65599999999999992</v>
      </c>
      <c r="G38" s="26">
        <v>1.3</v>
      </c>
      <c r="H38" s="28">
        <f>'[1]Bieu 1a DH Chinh quy'!$D$11</f>
        <v>246</v>
      </c>
      <c r="I38" s="26">
        <f t="shared" si="0"/>
        <v>984</v>
      </c>
      <c r="J38" s="29">
        <f t="shared" si="1"/>
        <v>56.28479999999999</v>
      </c>
      <c r="K38" s="26"/>
      <c r="L38" s="26"/>
      <c r="M38" s="26"/>
      <c r="N38" s="26"/>
      <c r="O38" s="26"/>
      <c r="P38" s="26"/>
      <c r="Q38" s="26"/>
      <c r="R38" s="26"/>
      <c r="S38" s="32"/>
    </row>
    <row r="39" spans="1:19" ht="43.5" x14ac:dyDescent="0.35">
      <c r="A39" s="25" t="s">
        <v>102</v>
      </c>
      <c r="B39" s="2" t="s">
        <v>103</v>
      </c>
      <c r="C39" s="3">
        <v>7</v>
      </c>
      <c r="D39" s="3">
        <v>4</v>
      </c>
      <c r="E39" s="26">
        <v>1</v>
      </c>
      <c r="F39" s="27">
        <f t="shared" si="5"/>
        <v>0.65599999999999992</v>
      </c>
      <c r="G39" s="26">
        <v>1.3</v>
      </c>
      <c r="H39" s="28">
        <f>'[1]Bieu 1a DH Chinh quy'!$D$11</f>
        <v>246</v>
      </c>
      <c r="I39" s="26">
        <f t="shared" si="0"/>
        <v>984</v>
      </c>
      <c r="J39" s="29">
        <f t="shared" si="1"/>
        <v>56.28479999999999</v>
      </c>
      <c r="K39" s="26"/>
      <c r="L39" s="26"/>
      <c r="M39" s="26"/>
      <c r="N39" s="26"/>
      <c r="O39" s="26"/>
      <c r="P39" s="26"/>
      <c r="Q39" s="26"/>
      <c r="R39" s="26"/>
      <c r="S39" s="32"/>
    </row>
    <row r="40" spans="1:19" ht="29" x14ac:dyDescent="0.35">
      <c r="A40" s="25" t="s">
        <v>104</v>
      </c>
      <c r="B40" s="2" t="s">
        <v>105</v>
      </c>
      <c r="C40" s="3">
        <v>7</v>
      </c>
      <c r="D40" s="3">
        <v>4</v>
      </c>
      <c r="E40" s="26">
        <v>1</v>
      </c>
      <c r="F40" s="27">
        <f t="shared" si="5"/>
        <v>0.65599999999999992</v>
      </c>
      <c r="G40" s="26">
        <v>1.3</v>
      </c>
      <c r="H40" s="28">
        <f>'[1]Bieu 1a DH Chinh quy'!$D$11</f>
        <v>246</v>
      </c>
      <c r="I40" s="26">
        <f t="shared" si="0"/>
        <v>984</v>
      </c>
      <c r="J40" s="29">
        <f t="shared" si="1"/>
        <v>56.28479999999999</v>
      </c>
      <c r="K40" s="26"/>
      <c r="L40" s="26"/>
      <c r="M40" s="26"/>
      <c r="N40" s="26"/>
      <c r="O40" s="26"/>
      <c r="P40" s="26"/>
      <c r="Q40" s="26"/>
      <c r="R40" s="26"/>
      <c r="S40" s="32"/>
    </row>
    <row r="41" spans="1:19" ht="29" x14ac:dyDescent="0.35">
      <c r="A41" s="25" t="s">
        <v>106</v>
      </c>
      <c r="B41" s="2" t="s">
        <v>107</v>
      </c>
      <c r="C41" s="3">
        <v>7</v>
      </c>
      <c r="D41" s="3">
        <v>3</v>
      </c>
      <c r="E41" s="26">
        <v>1</v>
      </c>
      <c r="F41" s="27">
        <f t="shared" si="4"/>
        <v>3.28</v>
      </c>
      <c r="G41" s="26">
        <v>1.3</v>
      </c>
      <c r="H41" s="28">
        <f>'[1]Bieu 1a DH Chinh quy'!$D$11</f>
        <v>246</v>
      </c>
      <c r="I41" s="26">
        <f t="shared" si="0"/>
        <v>738</v>
      </c>
      <c r="J41" s="29">
        <f t="shared" si="1"/>
        <v>211.06799999999998</v>
      </c>
      <c r="K41" s="26"/>
      <c r="L41" s="26"/>
      <c r="M41" s="26"/>
      <c r="N41" s="26"/>
      <c r="O41" s="26"/>
      <c r="P41" s="26"/>
      <c r="Q41" s="26"/>
      <c r="R41" s="26"/>
      <c r="S41" s="32"/>
    </row>
    <row r="42" spans="1:19" ht="29" x14ac:dyDescent="0.35">
      <c r="A42" s="25" t="s">
        <v>108</v>
      </c>
      <c r="B42" s="2" t="s">
        <v>109</v>
      </c>
      <c r="C42" s="3">
        <v>7</v>
      </c>
      <c r="D42" s="3">
        <v>5</v>
      </c>
      <c r="E42" s="26">
        <v>1</v>
      </c>
      <c r="F42" s="27">
        <f t="shared" si="4"/>
        <v>3.28</v>
      </c>
      <c r="G42" s="26">
        <v>1.3</v>
      </c>
      <c r="H42" s="28">
        <f>'[1]Bieu 1a DH Chinh quy'!$D$11</f>
        <v>246</v>
      </c>
      <c r="I42" s="26">
        <f t="shared" si="0"/>
        <v>1230</v>
      </c>
      <c r="J42" s="29">
        <f t="shared" si="1"/>
        <v>351.78000000000003</v>
      </c>
      <c r="K42" s="26"/>
      <c r="L42" s="26"/>
      <c r="M42" s="26"/>
      <c r="N42" s="26"/>
      <c r="O42" s="26"/>
      <c r="P42" s="26"/>
      <c r="Q42" s="26"/>
      <c r="R42" s="26"/>
      <c r="S42" s="32"/>
    </row>
    <row r="43" spans="1:19" ht="29" x14ac:dyDescent="0.35">
      <c r="A43" s="25" t="s">
        <v>110</v>
      </c>
      <c r="B43" s="2" t="s">
        <v>111</v>
      </c>
      <c r="C43" s="3">
        <v>7</v>
      </c>
      <c r="D43" s="3">
        <v>2</v>
      </c>
      <c r="E43" s="26">
        <v>1</v>
      </c>
      <c r="F43" s="27">
        <f t="shared" si="4"/>
        <v>3.28</v>
      </c>
      <c r="G43" s="26">
        <v>1.3</v>
      </c>
      <c r="H43" s="28">
        <f>'[1]Bieu 1a DH Chinh quy'!$D$11</f>
        <v>246</v>
      </c>
      <c r="I43" s="26">
        <f t="shared" si="0"/>
        <v>492</v>
      </c>
      <c r="J43" s="29">
        <f t="shared" si="1"/>
        <v>140.71200000000002</v>
      </c>
      <c r="K43" s="26"/>
      <c r="L43" s="26"/>
      <c r="M43" s="26"/>
      <c r="N43" s="26"/>
      <c r="O43" s="26"/>
      <c r="P43" s="26"/>
      <c r="Q43" s="26"/>
      <c r="R43" s="26"/>
      <c r="S43" s="32"/>
    </row>
    <row r="44" spans="1:19" ht="29" x14ac:dyDescent="0.35">
      <c r="A44" s="25" t="s">
        <v>112</v>
      </c>
      <c r="B44" s="2" t="s">
        <v>113</v>
      </c>
      <c r="C44" s="3">
        <v>7</v>
      </c>
      <c r="D44" s="3">
        <v>3</v>
      </c>
      <c r="E44" s="26">
        <v>1</v>
      </c>
      <c r="F44" s="27">
        <f t="shared" si="4"/>
        <v>3.28</v>
      </c>
      <c r="G44" s="26">
        <v>1.3</v>
      </c>
      <c r="H44" s="28">
        <f>'[1]Bieu 1a DH Chinh quy'!$D$11</f>
        <v>246</v>
      </c>
      <c r="I44" s="26">
        <f t="shared" si="0"/>
        <v>738</v>
      </c>
      <c r="J44" s="29">
        <f t="shared" si="1"/>
        <v>211.06799999999998</v>
      </c>
      <c r="K44" s="26"/>
      <c r="L44" s="26"/>
      <c r="M44" s="26"/>
      <c r="N44" s="26"/>
      <c r="O44" s="26"/>
      <c r="P44" s="26"/>
      <c r="Q44" s="26"/>
      <c r="R44" s="26"/>
      <c r="S44" s="32"/>
    </row>
    <row r="45" spans="1:19" ht="28" x14ac:dyDescent="0.35">
      <c r="A45" s="33" t="s">
        <v>114</v>
      </c>
      <c r="B45" s="34" t="s">
        <v>115</v>
      </c>
      <c r="C45" s="34"/>
      <c r="D45" s="35">
        <f>SUM(D46:D50)</f>
        <v>5</v>
      </c>
      <c r="E45" s="35"/>
      <c r="F45" s="35">
        <f t="shared" ref="F45:J45" si="6">SUM(F46:F50)</f>
        <v>9</v>
      </c>
      <c r="G45" s="35"/>
      <c r="H45" s="35">
        <f t="shared" si="6"/>
        <v>171</v>
      </c>
      <c r="I45" s="35">
        <f t="shared" si="6"/>
        <v>1197</v>
      </c>
      <c r="J45" s="35">
        <f t="shared" si="6"/>
        <v>742.5</v>
      </c>
      <c r="K45" s="36"/>
      <c r="L45" s="36"/>
      <c r="M45" s="36"/>
      <c r="N45" s="36"/>
      <c r="O45" s="36"/>
      <c r="P45" s="36"/>
      <c r="Q45" s="36"/>
      <c r="R45" s="36"/>
      <c r="S45" s="37"/>
    </row>
    <row r="46" spans="1:19" ht="28" x14ac:dyDescent="0.35">
      <c r="A46" s="27" t="s">
        <v>116</v>
      </c>
      <c r="B46" s="38" t="s">
        <v>117</v>
      </c>
      <c r="C46" s="38"/>
      <c r="D46" s="39"/>
      <c r="E46" s="39"/>
      <c r="F46" s="39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32"/>
    </row>
    <row r="47" spans="1:19" x14ac:dyDescent="0.35">
      <c r="A47" s="27" t="s">
        <v>118</v>
      </c>
      <c r="B47" s="38" t="s">
        <v>119</v>
      </c>
      <c r="C47" s="38"/>
      <c r="D47" s="39"/>
      <c r="E47" s="39"/>
      <c r="F47" s="39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32"/>
    </row>
    <row r="48" spans="1:19" ht="28" x14ac:dyDescent="0.35">
      <c r="A48" s="27" t="s">
        <v>120</v>
      </c>
      <c r="B48" s="38" t="s">
        <v>121</v>
      </c>
      <c r="C48" s="38"/>
      <c r="D48" s="39"/>
      <c r="E48" s="39"/>
      <c r="F48" s="39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32"/>
    </row>
    <row r="49" spans="1:19" x14ac:dyDescent="0.35">
      <c r="A49" s="40" t="s">
        <v>122</v>
      </c>
      <c r="B49" s="41" t="s">
        <v>123</v>
      </c>
      <c r="C49" s="41"/>
      <c r="D49" s="42">
        <v>5</v>
      </c>
      <c r="E49" s="42">
        <v>1.4</v>
      </c>
      <c r="F49" s="42">
        <v>9</v>
      </c>
      <c r="G49" s="42">
        <v>1</v>
      </c>
      <c r="H49" s="42">
        <v>171</v>
      </c>
      <c r="I49" s="42">
        <f t="shared" ref="I49" si="7">D49*E49*H49</f>
        <v>1197</v>
      </c>
      <c r="J49" s="42">
        <f t="shared" ref="J49" si="8">D49*F49*G49*16.5</f>
        <v>742.5</v>
      </c>
      <c r="K49" s="42"/>
      <c r="L49" s="42"/>
      <c r="M49" s="42"/>
      <c r="N49" s="42"/>
      <c r="O49" s="42"/>
      <c r="P49" s="42"/>
      <c r="Q49" s="42"/>
      <c r="R49" s="42"/>
      <c r="S49" s="43"/>
    </row>
    <row r="50" spans="1:19" x14ac:dyDescent="0.35">
      <c r="A50" s="27" t="s">
        <v>124</v>
      </c>
      <c r="B50" s="38" t="s">
        <v>125</v>
      </c>
      <c r="C50" s="38"/>
      <c r="D50" s="39"/>
      <c r="E50" s="39"/>
      <c r="F50" s="39"/>
      <c r="G50" s="26"/>
      <c r="H50" s="39"/>
      <c r="I50" s="39"/>
      <c r="J50" s="39"/>
      <c r="K50" s="26"/>
      <c r="L50" s="26"/>
      <c r="M50" s="26"/>
      <c r="N50" s="26"/>
      <c r="O50" s="26"/>
      <c r="P50" s="26"/>
      <c r="Q50" s="26"/>
      <c r="R50" s="26"/>
      <c r="S50" s="32"/>
    </row>
    <row r="51" spans="1:19" x14ac:dyDescent="0.35">
      <c r="A51" s="18">
        <v>2</v>
      </c>
      <c r="B51" s="19" t="s">
        <v>126</v>
      </c>
      <c r="C51" s="19"/>
      <c r="D51" s="39"/>
      <c r="E51" s="39"/>
      <c r="F51" s="39"/>
      <c r="G51" s="26"/>
      <c r="H51" s="39"/>
      <c r="I51" s="39"/>
      <c r="J51" s="39"/>
      <c r="K51" s="26"/>
      <c r="L51" s="26"/>
      <c r="M51" s="26"/>
      <c r="N51" s="26"/>
      <c r="O51" s="26"/>
      <c r="P51" s="26"/>
      <c r="Q51" s="26"/>
      <c r="R51" s="26"/>
      <c r="S51" s="32"/>
    </row>
    <row r="52" spans="1:19" x14ac:dyDescent="0.35">
      <c r="A52" s="20" t="s">
        <v>50</v>
      </c>
      <c r="B52" s="21" t="s">
        <v>127</v>
      </c>
      <c r="C52" s="21"/>
      <c r="D52" s="35">
        <f>SUM(D53:D60)</f>
        <v>33</v>
      </c>
      <c r="E52" s="35"/>
      <c r="F52" s="35">
        <f>SUM(F53:F60)</f>
        <v>93</v>
      </c>
      <c r="G52" s="35"/>
      <c r="H52" s="35">
        <f>SUM(H53:H60)</f>
        <v>91</v>
      </c>
      <c r="I52" s="35">
        <f>SUM(I53:I60)</f>
        <v>825</v>
      </c>
      <c r="J52" s="35">
        <f>SUM(J53:J60)</f>
        <v>1748.7</v>
      </c>
      <c r="K52" s="36"/>
      <c r="L52" s="36"/>
      <c r="M52" s="36"/>
      <c r="N52" s="36"/>
      <c r="O52" s="36"/>
      <c r="P52" s="36"/>
      <c r="Q52" s="36"/>
      <c r="R52" s="36"/>
      <c r="S52" s="37"/>
    </row>
    <row r="53" spans="1:19" ht="28" x14ac:dyDescent="0.35">
      <c r="A53" s="25" t="s">
        <v>52</v>
      </c>
      <c r="B53" s="44" t="s">
        <v>128</v>
      </c>
      <c r="C53" s="44"/>
      <c r="D53" s="26">
        <v>3</v>
      </c>
      <c r="E53" s="26">
        <v>1</v>
      </c>
      <c r="F53" s="26">
        <v>3</v>
      </c>
      <c r="G53" s="26">
        <f t="shared" ref="G53:G60" si="9">IF(H53&gt;70,"1.3",IF(H53&gt;120,"1.5",1))</f>
        <v>1</v>
      </c>
      <c r="H53" s="26">
        <v>15</v>
      </c>
      <c r="I53" s="26">
        <f t="shared" ref="I53:I58" si="10">D53*F53*H53</f>
        <v>135</v>
      </c>
      <c r="J53" s="45">
        <f t="shared" ref="J53:J58" si="11">D53*F53*16.5*0.7</f>
        <v>103.94999999999999</v>
      </c>
      <c r="K53" s="26"/>
      <c r="L53" s="26"/>
      <c r="M53" s="26"/>
      <c r="N53" s="26"/>
      <c r="O53" s="26"/>
      <c r="P53" s="26"/>
      <c r="Q53" s="26"/>
      <c r="R53" s="26"/>
      <c r="S53" s="32"/>
    </row>
    <row r="54" spans="1:19" ht="28" x14ac:dyDescent="0.35">
      <c r="A54" s="25" t="s">
        <v>54</v>
      </c>
      <c r="B54" s="44" t="s">
        <v>129</v>
      </c>
      <c r="C54" s="44"/>
      <c r="D54" s="26">
        <v>3</v>
      </c>
      <c r="E54" s="26">
        <v>1</v>
      </c>
      <c r="F54" s="26">
        <v>3</v>
      </c>
      <c r="G54" s="26">
        <f t="shared" si="9"/>
        <v>1</v>
      </c>
      <c r="H54" s="26">
        <v>15</v>
      </c>
      <c r="I54" s="26">
        <f t="shared" si="10"/>
        <v>135</v>
      </c>
      <c r="J54" s="45">
        <f t="shared" si="11"/>
        <v>103.94999999999999</v>
      </c>
      <c r="K54" s="26"/>
      <c r="L54" s="26"/>
      <c r="M54" s="26"/>
      <c r="N54" s="26"/>
      <c r="O54" s="26"/>
      <c r="P54" s="26"/>
      <c r="Q54" s="26"/>
      <c r="R54" s="26"/>
      <c r="S54" s="32"/>
    </row>
    <row r="55" spans="1:19" ht="28" x14ac:dyDescent="0.35">
      <c r="A55" s="25" t="s">
        <v>56</v>
      </c>
      <c r="B55" s="44" t="s">
        <v>130</v>
      </c>
      <c r="C55" s="44"/>
      <c r="D55" s="26">
        <v>3</v>
      </c>
      <c r="E55" s="26">
        <v>1</v>
      </c>
      <c r="F55" s="26">
        <v>3</v>
      </c>
      <c r="G55" s="26">
        <f t="shared" si="9"/>
        <v>1</v>
      </c>
      <c r="H55" s="26">
        <v>15</v>
      </c>
      <c r="I55" s="26">
        <f t="shared" si="10"/>
        <v>135</v>
      </c>
      <c r="J55" s="45">
        <f t="shared" si="11"/>
        <v>103.94999999999999</v>
      </c>
      <c r="K55" s="26"/>
      <c r="L55" s="26"/>
      <c r="M55" s="26"/>
      <c r="N55" s="26"/>
      <c r="O55" s="26"/>
      <c r="P55" s="26"/>
      <c r="Q55" s="26"/>
      <c r="R55" s="26"/>
      <c r="S55" s="32"/>
    </row>
    <row r="56" spans="1:19" ht="42" x14ac:dyDescent="0.35">
      <c r="A56" s="25" t="s">
        <v>58</v>
      </c>
      <c r="B56" s="44" t="s">
        <v>131</v>
      </c>
      <c r="C56" s="44"/>
      <c r="D56" s="26">
        <v>3</v>
      </c>
      <c r="E56" s="26">
        <v>1</v>
      </c>
      <c r="F56" s="26">
        <v>3</v>
      </c>
      <c r="G56" s="26">
        <f t="shared" si="9"/>
        <v>1</v>
      </c>
      <c r="H56" s="26">
        <v>15</v>
      </c>
      <c r="I56" s="26">
        <f t="shared" si="10"/>
        <v>135</v>
      </c>
      <c r="J56" s="45">
        <f t="shared" si="11"/>
        <v>103.94999999999999</v>
      </c>
      <c r="K56" s="26"/>
      <c r="L56" s="26"/>
      <c r="M56" s="26"/>
      <c r="N56" s="26"/>
      <c r="O56" s="26"/>
      <c r="P56" s="26"/>
      <c r="Q56" s="26"/>
      <c r="R56" s="26"/>
      <c r="S56" s="32"/>
    </row>
    <row r="57" spans="1:19" ht="28" x14ac:dyDescent="0.35">
      <c r="A57" s="25" t="s">
        <v>60</v>
      </c>
      <c r="B57" s="46" t="s">
        <v>132</v>
      </c>
      <c r="C57" s="46"/>
      <c r="D57" s="26">
        <v>3</v>
      </c>
      <c r="E57" s="26">
        <v>1</v>
      </c>
      <c r="F57" s="26">
        <v>3</v>
      </c>
      <c r="G57" s="26">
        <f t="shared" si="9"/>
        <v>1</v>
      </c>
      <c r="H57" s="26">
        <v>15</v>
      </c>
      <c r="I57" s="26">
        <f t="shared" si="10"/>
        <v>135</v>
      </c>
      <c r="J57" s="45">
        <f t="shared" si="11"/>
        <v>103.94999999999999</v>
      </c>
      <c r="K57" s="26"/>
      <c r="L57" s="26"/>
      <c r="M57" s="26"/>
      <c r="N57" s="26"/>
      <c r="O57" s="26"/>
      <c r="P57" s="26"/>
      <c r="Q57" s="26"/>
      <c r="R57" s="26"/>
      <c r="S57" s="32"/>
    </row>
    <row r="58" spans="1:19" ht="28" x14ac:dyDescent="0.35">
      <c r="A58" s="25" t="s">
        <v>62</v>
      </c>
      <c r="B58" s="46" t="s">
        <v>111</v>
      </c>
      <c r="C58" s="46"/>
      <c r="D58" s="26">
        <v>3</v>
      </c>
      <c r="E58" s="26">
        <v>1</v>
      </c>
      <c r="F58" s="26">
        <v>3</v>
      </c>
      <c r="G58" s="26">
        <f t="shared" si="9"/>
        <v>1</v>
      </c>
      <c r="H58" s="26">
        <v>15</v>
      </c>
      <c r="I58" s="26">
        <f t="shared" si="10"/>
        <v>135</v>
      </c>
      <c r="J58" s="45">
        <f t="shared" si="11"/>
        <v>103.94999999999999</v>
      </c>
      <c r="K58" s="26"/>
      <c r="L58" s="26"/>
      <c r="M58" s="26"/>
      <c r="N58" s="26"/>
      <c r="O58" s="26"/>
      <c r="P58" s="26"/>
      <c r="Q58" s="26"/>
      <c r="R58" s="26"/>
      <c r="S58" s="32"/>
    </row>
    <row r="59" spans="1:19" x14ac:dyDescent="0.35">
      <c r="A59" s="47" t="s">
        <v>114</v>
      </c>
      <c r="B59" s="48" t="s">
        <v>133</v>
      </c>
      <c r="C59" s="48"/>
      <c r="D59" s="32"/>
      <c r="E59" s="32"/>
      <c r="F59" s="32"/>
      <c r="G59" s="26"/>
      <c r="H59" s="32"/>
      <c r="I59" s="32"/>
      <c r="J59" s="26"/>
      <c r="K59" s="26"/>
      <c r="L59" s="26"/>
      <c r="M59" s="26"/>
      <c r="N59" s="26"/>
      <c r="O59" s="26"/>
      <c r="P59" s="26"/>
      <c r="Q59" s="26"/>
      <c r="R59" s="26"/>
      <c r="S59" s="32"/>
    </row>
    <row r="60" spans="1:19" ht="28" x14ac:dyDescent="0.35">
      <c r="A60" s="40"/>
      <c r="B60" s="49" t="s">
        <v>141</v>
      </c>
      <c r="C60" s="49"/>
      <c r="D60" s="42">
        <v>15</v>
      </c>
      <c r="E60" s="42">
        <v>1</v>
      </c>
      <c r="F60" s="42">
        <v>75</v>
      </c>
      <c r="G60" s="42">
        <f t="shared" si="9"/>
        <v>1</v>
      </c>
      <c r="H60" s="42">
        <v>1</v>
      </c>
      <c r="I60" s="42">
        <f>D60*E60*H60</f>
        <v>15</v>
      </c>
      <c r="J60" s="50">
        <f>D60*F60*G60</f>
        <v>1125</v>
      </c>
      <c r="K60" s="42"/>
      <c r="L60" s="42"/>
      <c r="M60" s="42"/>
      <c r="N60" s="42"/>
      <c r="O60" s="42"/>
      <c r="P60" s="42"/>
      <c r="Q60" s="42"/>
      <c r="R60" s="42"/>
      <c r="S60" s="51"/>
    </row>
    <row r="61" spans="1:19" x14ac:dyDescent="0.35">
      <c r="A61" s="18">
        <v>3</v>
      </c>
      <c r="B61" s="19" t="s">
        <v>134</v>
      </c>
      <c r="C61" s="19"/>
      <c r="D61" s="32"/>
      <c r="E61" s="32"/>
      <c r="F61" s="32"/>
      <c r="G61" s="26"/>
      <c r="H61" s="32"/>
      <c r="I61" s="32"/>
      <c r="J61" s="26"/>
      <c r="K61" s="26"/>
      <c r="L61" s="26"/>
      <c r="M61" s="26"/>
      <c r="N61" s="26"/>
      <c r="O61" s="26"/>
      <c r="P61" s="26"/>
      <c r="Q61" s="26"/>
      <c r="R61" s="26"/>
      <c r="S61" s="52"/>
    </row>
    <row r="62" spans="1:19" x14ac:dyDescent="0.35">
      <c r="A62" s="30" t="s">
        <v>50</v>
      </c>
      <c r="B62" s="53" t="s">
        <v>135</v>
      </c>
      <c r="C62" s="53"/>
      <c r="D62" s="32"/>
      <c r="E62" s="32"/>
      <c r="F62" s="32"/>
      <c r="G62" s="26"/>
      <c r="H62" s="32"/>
      <c r="I62" s="32"/>
      <c r="J62" s="26"/>
      <c r="K62" s="26"/>
      <c r="L62" s="26"/>
      <c r="M62" s="26"/>
      <c r="N62" s="26"/>
      <c r="O62" s="26"/>
      <c r="P62" s="26"/>
      <c r="Q62" s="26"/>
      <c r="R62" s="26"/>
      <c r="S62" s="52"/>
    </row>
    <row r="63" spans="1:19" x14ac:dyDescent="0.35">
      <c r="A63" s="25" t="s">
        <v>52</v>
      </c>
      <c r="B63" s="54" t="s">
        <v>136</v>
      </c>
      <c r="C63" s="54"/>
      <c r="D63" s="32"/>
      <c r="E63" s="32"/>
      <c r="F63" s="32"/>
      <c r="G63" s="26"/>
      <c r="H63" s="32"/>
      <c r="I63" s="32"/>
      <c r="J63" s="26"/>
      <c r="K63" s="26"/>
      <c r="L63" s="26"/>
      <c r="M63" s="26"/>
      <c r="N63" s="26"/>
      <c r="O63" s="26"/>
      <c r="P63" s="26"/>
      <c r="Q63" s="26"/>
      <c r="R63" s="26"/>
      <c r="S63" s="52"/>
    </row>
    <row r="64" spans="1:19" x14ac:dyDescent="0.35">
      <c r="A64" s="25" t="s">
        <v>54</v>
      </c>
      <c r="B64" s="54" t="s">
        <v>136</v>
      </c>
      <c r="C64" s="54"/>
      <c r="D64" s="32"/>
      <c r="E64" s="32"/>
      <c r="F64" s="32"/>
      <c r="G64" s="26"/>
      <c r="H64" s="32"/>
      <c r="I64" s="32"/>
      <c r="J64" s="26"/>
      <c r="K64" s="26"/>
      <c r="L64" s="26"/>
      <c r="M64" s="26"/>
      <c r="N64" s="26"/>
      <c r="O64" s="26"/>
      <c r="P64" s="26"/>
      <c r="Q64" s="26"/>
      <c r="R64" s="26"/>
      <c r="S64" s="52"/>
    </row>
    <row r="65" spans="1:19" x14ac:dyDescent="0.35">
      <c r="A65" s="27"/>
      <c r="B65" s="54" t="s">
        <v>136</v>
      </c>
      <c r="C65" s="54"/>
      <c r="D65" s="32"/>
      <c r="E65" s="32"/>
      <c r="F65" s="32"/>
      <c r="G65" s="26"/>
      <c r="H65" s="32"/>
      <c r="I65" s="32"/>
      <c r="J65" s="26"/>
      <c r="K65" s="26"/>
      <c r="L65" s="26"/>
      <c r="M65" s="26"/>
      <c r="N65" s="26"/>
      <c r="O65" s="26"/>
      <c r="P65" s="26"/>
      <c r="Q65" s="26"/>
      <c r="R65" s="26"/>
      <c r="S65" s="52"/>
    </row>
    <row r="66" spans="1:19" x14ac:dyDescent="0.35">
      <c r="A66" s="47" t="s">
        <v>114</v>
      </c>
      <c r="B66" s="48" t="s">
        <v>137</v>
      </c>
      <c r="C66" s="48"/>
      <c r="D66" s="32"/>
      <c r="E66" s="32"/>
      <c r="F66" s="32"/>
      <c r="G66" s="26"/>
      <c r="H66" s="32"/>
      <c r="I66" s="32"/>
      <c r="J66" s="26"/>
      <c r="K66" s="26"/>
      <c r="L66" s="26"/>
      <c r="M66" s="26"/>
      <c r="N66" s="26"/>
      <c r="O66" s="26"/>
      <c r="P66" s="26"/>
      <c r="Q66" s="26"/>
      <c r="R66" s="26"/>
      <c r="S66" s="52"/>
    </row>
    <row r="67" spans="1:19" ht="28" x14ac:dyDescent="0.35">
      <c r="A67" s="27"/>
      <c r="B67" s="38" t="s">
        <v>138</v>
      </c>
      <c r="C67" s="38"/>
      <c r="D67" s="32"/>
      <c r="E67" s="32"/>
      <c r="F67" s="32"/>
      <c r="G67" s="26"/>
      <c r="H67" s="32"/>
      <c r="I67" s="32"/>
      <c r="J67" s="26"/>
      <c r="K67" s="26"/>
      <c r="L67" s="26"/>
      <c r="M67" s="26"/>
      <c r="N67" s="26"/>
      <c r="O67" s="26"/>
      <c r="P67" s="26"/>
      <c r="Q67" s="26"/>
      <c r="R67" s="26"/>
      <c r="S67" s="52"/>
    </row>
    <row r="68" spans="1:19" ht="28" x14ac:dyDescent="0.35">
      <c r="A68" s="27"/>
      <c r="B68" s="38" t="s">
        <v>138</v>
      </c>
      <c r="C68" s="38"/>
      <c r="D68" s="32"/>
      <c r="E68" s="32"/>
      <c r="F68" s="32"/>
      <c r="G68" s="26"/>
      <c r="H68" s="32"/>
      <c r="I68" s="32"/>
      <c r="J68" s="26"/>
      <c r="K68" s="26"/>
      <c r="L68" s="26"/>
      <c r="M68" s="26"/>
      <c r="N68" s="26"/>
      <c r="O68" s="26"/>
      <c r="P68" s="26"/>
      <c r="Q68" s="26"/>
      <c r="R68" s="26"/>
      <c r="S68" s="52"/>
    </row>
    <row r="69" spans="1:19" x14ac:dyDescent="0.35">
      <c r="A69" s="47" t="s">
        <v>139</v>
      </c>
      <c r="B69" s="48" t="s">
        <v>140</v>
      </c>
      <c r="C69" s="48"/>
      <c r="D69" s="32"/>
      <c r="E69" s="32"/>
      <c r="F69" s="32"/>
      <c r="G69" s="26"/>
      <c r="H69" s="32"/>
      <c r="I69" s="32"/>
      <c r="J69" s="26"/>
      <c r="K69" s="26"/>
      <c r="L69" s="26"/>
      <c r="M69" s="26"/>
      <c r="N69" s="26"/>
      <c r="O69" s="26"/>
      <c r="P69" s="26"/>
      <c r="Q69" s="26"/>
      <c r="R69" s="26"/>
      <c r="S69" s="52"/>
    </row>
    <row r="70" spans="1:19" ht="9.5" customHeight="1" x14ac:dyDescent="0.35"/>
    <row r="71" spans="1:19" x14ac:dyDescent="0.35">
      <c r="G71" s="55"/>
      <c r="H71" s="55"/>
      <c r="I71" s="55"/>
      <c r="J71" s="55" t="s">
        <v>142</v>
      </c>
      <c r="K71" s="55"/>
      <c r="L71" s="55"/>
    </row>
    <row r="72" spans="1:19" x14ac:dyDescent="0.35">
      <c r="G72" s="55"/>
      <c r="H72" s="55"/>
      <c r="I72" s="55"/>
      <c r="J72" s="55"/>
      <c r="K72" s="55"/>
      <c r="L72" s="55"/>
    </row>
    <row r="73" spans="1:19" x14ac:dyDescent="0.35">
      <c r="G73" s="55"/>
      <c r="H73" s="55"/>
      <c r="I73" s="55"/>
      <c r="J73" s="55"/>
      <c r="K73" s="55"/>
      <c r="L73" s="55"/>
    </row>
    <row r="74" spans="1:19" x14ac:dyDescent="0.35">
      <c r="G74" s="55"/>
      <c r="H74" s="55"/>
      <c r="I74" s="55"/>
      <c r="J74" s="55"/>
      <c r="K74" s="55"/>
      <c r="L74" s="55"/>
    </row>
    <row r="75" spans="1:19" x14ac:dyDescent="0.35">
      <c r="G75" s="55"/>
      <c r="H75" s="55"/>
      <c r="I75" s="55"/>
      <c r="J75" s="55"/>
      <c r="K75" s="55"/>
      <c r="L75" s="55"/>
    </row>
    <row r="76" spans="1:19" x14ac:dyDescent="0.35">
      <c r="G76" s="55"/>
      <c r="H76" s="55"/>
      <c r="I76" s="55"/>
      <c r="J76" s="55" t="s">
        <v>143</v>
      </c>
      <c r="K76" s="55"/>
      <c r="L76" s="55"/>
    </row>
  </sheetData>
  <mergeCells count="24">
    <mergeCell ref="A4:S4"/>
    <mergeCell ref="A1:D1"/>
    <mergeCell ref="K1:P1"/>
    <mergeCell ref="A2:D2"/>
    <mergeCell ref="K2:P2"/>
    <mergeCell ref="A3:S3"/>
    <mergeCell ref="A5:S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7:R8"/>
    <mergeCell ref="S7:S8"/>
    <mergeCell ref="J7:J8"/>
    <mergeCell ref="K7:M7"/>
    <mergeCell ref="N7:N8"/>
    <mergeCell ref="O7:O8"/>
    <mergeCell ref="P7:P8"/>
    <mergeCell ref="Q7:Q8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52E3F5-6A29-416E-A0FE-5DB452C85738}"/>
</file>

<file path=customXml/itemProps2.xml><?xml version="1.0" encoding="utf-8"?>
<ds:datastoreItem xmlns:ds="http://schemas.openxmlformats.org/officeDocument/2006/customXml" ds:itemID="{8BF03C43-FB7B-419B-BB63-28175D75B944}"/>
</file>

<file path=customXml/itemProps3.xml><?xml version="1.0" encoding="utf-8"?>
<ds:datastoreItem xmlns:ds="http://schemas.openxmlformats.org/officeDocument/2006/customXml" ds:itemID="{9510BAEA-6941-4503-9975-537564C4E9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Châu Giang</dc:creator>
  <cp:lastModifiedBy>Nguyễn Thị Châu Giang</cp:lastModifiedBy>
  <dcterms:created xsi:type="dcterms:W3CDTF">2025-08-02T15:30:43Z</dcterms:created>
  <dcterms:modified xsi:type="dcterms:W3CDTF">2025-08-02T15:42:25Z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