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1.xml" ContentType="application/vnd.openxmlformats-officedocument.spreadsheetml.comments+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8"/>
  <workbookPr/>
  <mc:AlternateContent xmlns:mc="http://schemas.openxmlformats.org/markup-compatibility/2006">
    <mc:Choice Requires="x15">
      <x15ac:absPath xmlns:x15ac="http://schemas.microsoft.com/office/spreadsheetml/2010/11/ac" url="D:\OneDrive - vinhuni.edu.vn\công việc\chính quy\ĐÀO TẠO\XDKHNH 2023-2024\"/>
    </mc:Choice>
  </mc:AlternateContent>
  <xr:revisionPtr revIDLastSave="0" documentId="11_1A08AF7770603EAA5459A2A1472BA68A3F7BE1DA" xr6:coauthVersionLast="47" xr6:coauthVersionMax="47" xr10:uidLastSave="{00000000-0000-0000-0000-000000000000}"/>
  <bookViews>
    <workbookView xWindow="28680" yWindow="-120" windowWidth="29040" windowHeight="15840" tabRatio="928" firstSheet="5" activeTab="5"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_xlnm.Extract">#REF!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62913" calcCompleted="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8" i="103" s="1"/>
  <c r="F9" i="103"/>
  <c r="D24" i="102"/>
  <c r="L14" i="102"/>
  <c r="K14" i="102"/>
  <c r="J14" i="102"/>
  <c r="I14" i="102"/>
  <c r="K13" i="102"/>
  <c r="J13" i="102"/>
  <c r="L13" i="102" s="1"/>
  <c r="I13" i="102"/>
  <c r="K12" i="102"/>
  <c r="J12" i="102"/>
  <c r="I12" i="102"/>
  <c r="L12" i="102" s="1"/>
  <c r="L11" i="102"/>
  <c r="K11" i="102"/>
  <c r="J11" i="102"/>
  <c r="I11" i="102"/>
  <c r="K10" i="102"/>
  <c r="L10" i="102" s="1"/>
  <c r="J10" i="102"/>
  <c r="I10" i="102"/>
  <c r="K9" i="102"/>
  <c r="J9" i="102"/>
  <c r="I9" i="102"/>
  <c r="L9" i="102" s="1"/>
  <c r="K8" i="102"/>
  <c r="J8" i="102"/>
  <c r="L8" i="102" s="1"/>
  <c r="I8" i="102"/>
  <c r="K7" i="102"/>
  <c r="J7" i="102"/>
  <c r="L7" i="102" s="1"/>
  <c r="I7" i="102"/>
  <c r="K6" i="102"/>
  <c r="J6" i="102"/>
  <c r="I6" i="102"/>
  <c r="L6" i="102" s="1"/>
  <c r="L5" i="102"/>
  <c r="K5" i="102"/>
  <c r="J5" i="102"/>
  <c r="I5" i="102"/>
  <c r="H18" i="13" l="1"/>
  <c r="G50" i="100" l="1"/>
  <c r="F50" i="100"/>
  <c r="E50" i="100"/>
  <c r="D50" i="100"/>
  <c r="G46" i="100"/>
  <c r="G42" i="100" s="1"/>
  <c r="F46" i="100"/>
  <c r="F42" i="100" s="1"/>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E21" i="100" s="1"/>
  <c r="D25" i="100"/>
  <c r="D21" i="100" s="1"/>
  <c r="G22" i="100"/>
  <c r="F22" i="100"/>
  <c r="E22" i="100"/>
  <c r="D22" i="100"/>
  <c r="G21" i="100" l="1"/>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L61" i="99" s="1"/>
  <c r="M81" i="99"/>
  <c r="E81" i="99"/>
  <c r="E62" i="99"/>
  <c r="C16" i="99"/>
  <c r="C15" i="99" s="1"/>
  <c r="I88" i="99"/>
  <c r="J88" i="99"/>
  <c r="J82" i="99"/>
  <c r="I72" i="99"/>
  <c r="K81" i="99"/>
  <c r="I82" i="99"/>
  <c r="I63" i="99"/>
  <c r="J72" i="99"/>
  <c r="J63" i="99"/>
  <c r="J62" i="99" s="1"/>
  <c r="C81" i="99"/>
  <c r="C61" i="99" s="1"/>
  <c r="M62" i="99"/>
  <c r="I17" i="99"/>
  <c r="L16" i="99"/>
  <c r="L15" i="99" s="1"/>
  <c r="E16" i="99"/>
  <c r="E15" i="99" s="1"/>
  <c r="I37" i="99"/>
  <c r="K17" i="99"/>
  <c r="K39" i="99"/>
  <c r="K37" i="99" s="1"/>
  <c r="J17" i="99"/>
  <c r="D12" i="98"/>
  <c r="D27" i="98" s="1"/>
  <c r="K13" i="98"/>
  <c r="K14" i="98"/>
  <c r="D15" i="98"/>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F60" i="98" s="1"/>
  <c r="G42" i="98"/>
  <c r="H42" i="98"/>
  <c r="I42" i="98"/>
  <c r="J42" i="98"/>
  <c r="K43" i="98"/>
  <c r="K44" i="98"/>
  <c r="K45" i="98"/>
  <c r="K46" i="98"/>
  <c r="K47" i="98"/>
  <c r="K48" i="98"/>
  <c r="K49" i="98"/>
  <c r="D50" i="98"/>
  <c r="E50" i="98"/>
  <c r="F50" i="98"/>
  <c r="G50" i="98"/>
  <c r="H50" i="98"/>
  <c r="I50" i="98"/>
  <c r="J50" i="98"/>
  <c r="K51" i="98"/>
  <c r="K50" i="98" s="1"/>
  <c r="K52" i="98"/>
  <c r="K53" i="98"/>
  <c r="K54" i="98"/>
  <c r="K55" i="98"/>
  <c r="K56" i="98"/>
  <c r="K57" i="98"/>
  <c r="D58" i="98"/>
  <c r="E58" i="98"/>
  <c r="F58" i="98"/>
  <c r="G58" i="98"/>
  <c r="G60" i="98" s="1"/>
  <c r="H58" i="98"/>
  <c r="I58" i="98"/>
  <c r="J58" i="98"/>
  <c r="K59" i="98"/>
  <c r="K58" i="98" s="1"/>
  <c r="D62" i="98"/>
  <c r="E62" i="98"/>
  <c r="F62" i="98"/>
  <c r="G62" i="98"/>
  <c r="H62" i="98"/>
  <c r="I62" i="98"/>
  <c r="I80" i="98" s="1"/>
  <c r="J62" i="98"/>
  <c r="J80" i="98" s="1"/>
  <c r="K63" i="98"/>
  <c r="K62" i="98" s="1"/>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H80" i="98" s="1"/>
  <c r="I78" i="98"/>
  <c r="J78" i="98"/>
  <c r="K78" i="98"/>
  <c r="L80" i="98"/>
  <c r="I81" i="99" l="1"/>
  <c r="I62" i="99"/>
  <c r="L14" i="99"/>
  <c r="K16" i="99"/>
  <c r="K15" i="99" s="1"/>
  <c r="M61" i="99"/>
  <c r="M14" i="99" s="1"/>
  <c r="C14" i="99"/>
  <c r="E61" i="99"/>
  <c r="E14" i="99" s="1"/>
  <c r="J16" i="99"/>
  <c r="J15" i="99" s="1"/>
  <c r="J81" i="99"/>
  <c r="J61" i="99" s="1"/>
  <c r="K61" i="99"/>
  <c r="F27" i="98"/>
  <c r="D80" i="98"/>
  <c r="G80" i="98"/>
  <c r="I60" i="98"/>
  <c r="E39" i="98"/>
  <c r="I39" i="98"/>
  <c r="I27" i="98"/>
  <c r="I16" i="99"/>
  <c r="I15" i="99" s="1"/>
  <c r="F80" i="98"/>
  <c r="H60" i="98"/>
  <c r="H39" i="98"/>
  <c r="H27" i="98"/>
  <c r="D60" i="98"/>
  <c r="K33" i="98"/>
  <c r="G39" i="98"/>
  <c r="K42" i="98"/>
  <c r="K29" i="98"/>
  <c r="K21" i="98"/>
  <c r="K15" i="98"/>
  <c r="K12" i="98" s="1"/>
  <c r="K27" i="98" s="1"/>
  <c r="E27" i="98"/>
  <c r="K70" i="98"/>
  <c r="K80" i="98" s="1"/>
  <c r="J60" i="98"/>
  <c r="F39" i="98"/>
  <c r="D39" i="98"/>
  <c r="J27" i="98"/>
  <c r="K39"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I61" i="99" l="1"/>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G41" i="3" s="1"/>
  <c r="F27" i="3"/>
  <c r="F41" i="3" s="1"/>
  <c r="E27" i="3"/>
  <c r="E41" i="3" s="1"/>
  <c r="D27" i="3"/>
  <c r="D41" i="3" s="1"/>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G25" i="3" s="1"/>
  <c r="F11" i="3"/>
  <c r="E11" i="3"/>
  <c r="E25" i="3" s="1"/>
  <c r="D11" i="3"/>
  <c r="D25" i="3" s="1"/>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D94" i="1" s="1"/>
  <c r="G78"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H78" i="1" s="1"/>
  <c r="G64" i="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G53" i="3" l="1"/>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K62" i="1" s="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41" i="3" l="1"/>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<sst xmlns="http://schemas.openxmlformats.org/spreadsheetml/2006/main" count="4999" uniqueCount="1683">
  <si>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BỘ GIÁO DỤC VÀ ĐÀO TẠO</t>
  </si>
  <si>
    <t>TRƯỜNG ĐẠI HỌC VINH</t>
  </si>
  <si>
    <t>DANH MỤC BIỂU KẾ HOẠCH NĂM 2024</t>
  </si>
  <si>
    <t>Danh mục mẫu biểu đính kèm Công văn số 1400/ĐHV-KHTC ngày 14/11/2023 về việc hướng dẫn xây dựng kế hoạch đào tạo, giảng dạy và lập dự toán năm 2024</t>
  </si>
  <si>
    <t>Ký hiệu</t>
  </si>
  <si>
    <t>Tên biểu</t>
  </si>
  <si>
    <t>Ghi chú</t>
  </si>
  <si>
    <t>Phần 1</t>
  </si>
  <si>
    <t>Phần I: Biểu thống kê đánh giá tình hình thực hiện kế hoạch năm 2023</t>
  </si>
  <si>
    <t>Tất cả các đơn vị trong toàn trường</t>
  </si>
  <si>
    <t>Phần 2</t>
  </si>
  <si>
    <t>Phần II: Biểu xây dựng kế hoạch năm 2024</t>
  </si>
  <si>
    <t>Biểu 1a - Chính quy</t>
  </si>
  <si>
    <t>Kế hoạch về quy mô đào tạo đại học chính quy năm 2024</t>
  </si>
  <si>
    <t>Các đơn vị đào tạo</t>
  </si>
  <si>
    <t>Biểu 1b - Sau ĐH</t>
  </si>
  <si>
    <t>Kế hoạch về quy mô đào tạo hệ sau đại học năm 2024</t>
  </si>
  <si>
    <t>Biểu 1c - VLVH, TX</t>
  </si>
  <si>
    <t>Kế hoạch về quy mô đào tạo hệ Vừa làm vừa học, đào tạo từ xa năm 2024</t>
  </si>
  <si>
    <t>Biểu 2a - Từ đại học trở lên</t>
  </si>
  <si>
    <t>Kế hoạch chi tiết về đào tạo, giảng dạy các loại đào tạo Đại học và trên đại học năm 2024</t>
  </si>
  <si>
    <t>Biểu 2b - Phổ thông</t>
  </si>
  <si>
    <t>Kế hoạch chi tiết về đào tạo, giảng dạy các bậc học phổ thông năm 2024</t>
  </si>
  <si>
    <t>Biểu 3</t>
  </si>
  <si>
    <t>Kế hoạch giờ giảng dạy năm 2024</t>
  </si>
  <si>
    <t>Các đơn vị đào tạo và các đơn vị hành chính có giảng viên</t>
  </si>
  <si>
    <t>Biểu 4</t>
  </si>
  <si>
    <t>Kế hoạch kinh phí thực hành thí nghiệm năm 2024</t>
  </si>
  <si>
    <t>Biểu 5</t>
  </si>
  <si>
    <t>Kế hoạch thực tập, kiến tập, thực tế năm 2024</t>
  </si>
  <si>
    <t>Các đơn vị đào tạo và Phòng Đào tạo</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</si>
  <si>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</si>
  <si>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</si>
  <si>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</si>
  <si>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</si>
  <si>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</si>
  <si>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</si>
  <si>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Biểu 8</t>
  </si>
  <si>
    <t>Kế hoạch tự đánh giá, đánh giá ngoài năm 2024</t>
  </si>
  <si>
    <t>Các đơn vị đào tạo và TT ĐBCL</t>
  </si>
  <si>
    <t>Biểu 9</t>
  </si>
  <si>
    <t>Kế hoạch đóng, mở mã ngành năm 2024</t>
  </si>
  <si>
    <t>Các đơn vị đào tạo, P. Đào tạo, P. Đào tạo Sau đại học</t>
  </si>
  <si>
    <t>Biểu 10</t>
  </si>
  <si>
    <t>Kế hoạch tuyển dụng, đào tạo, bồi dưỡng và phát triển đội ngũ năm 2024</t>
  </si>
  <si>
    <t>Biểu 11a</t>
  </si>
  <si>
    <t>Kế hoạch mua sắm trang thiết bị phục vụ dạy học và sửa chữa khác năm 2024</t>
  </si>
  <si>
    <t>Biểu 11b</t>
  </si>
  <si>
    <t>Kế hoạch mua sắm trang thiết bị phục vụ thực hiện chức năng nhiệm vụ, nhu cầu văn phòng phẩm, sửa chữa khác và kế hoạch đầu tư, xây dựng cơ bản năm 2024</t>
  </si>
  <si>
    <t>Các đơn vị hành chính</t>
  </si>
  <si>
    <t>Biểu 12a</t>
  </si>
  <si>
    <t>Kế hoạch kinh phí thực hiện nhiệm vụ khoa học công nghệ 2024</t>
  </si>
  <si>
    <t>Biểu 12b</t>
  </si>
  <si>
    <t>Kế hoạch công bố khoa học năm 2024</t>
  </si>
  <si>
    <t>Biểu 13</t>
  </si>
  <si>
    <t>Kế hoạch đào tạo, bồi dưỡng, cấp chứng chỉ ngắn hạn và chuyển giao công nghệ năm 2024</t>
  </si>
  <si>
    <t>Các đơn vị có liên quan</t>
  </si>
  <si>
    <t>Biểu 14a</t>
  </si>
  <si>
    <t>Kế hoạch thu từ các đơn vị có đào tạo từ bậc đại học trở lên năm 2024</t>
  </si>
  <si>
    <t>Biểu 14b</t>
  </si>
  <si>
    <t>Kế hoạch thu lưu học sinh tự túc năm 2024</t>
  </si>
  <si>
    <t>Biểu 14d</t>
  </si>
  <si>
    <t>Kế hoạch thu khác năm 2024</t>
  </si>
  <si>
    <t>Biểu 15</t>
  </si>
  <si>
    <t>Kế hoạch chi</t>
  </si>
  <si>
    <t>Biểu 16</t>
  </si>
  <si>
    <t>Chênh lệch thu chi</t>
  </si>
  <si>
    <t>Biểu 17</t>
  </si>
  <si>
    <t>Cung cấp số liệu tham khảo</t>
  </si>
  <si>
    <t>TRƯỜNG SƯ PHẠM</t>
  </si>
  <si>
    <t>KHOA/TRUNG TÂM: GIÁO DỤC TIỂU HỌC</t>
  </si>
  <si>
    <t>PHẦN I- BIỂU THỐNG KÊ ĐÁNH GIÁ TÌNH HÌNH THỰC HIỆN KẾ HOẠCH NĂM 2023, ĐỐI SÁNH SỐ THỰC HIỆN SO VỚI SỐ KẾ HOẠCH</t>
  </si>
  <si>
    <t>TT</t>
  </si>
  <si>
    <t>Nội dung</t>
  </si>
  <si>
    <t>Số kế hoạch  2023</t>
  </si>
  <si>
    <t>Số thực hiện 2023</t>
  </si>
  <si>
    <t>Tỷ trọng số thực hiện 2023 trên số kế hoạch 2023</t>
  </si>
  <si>
    <t>A</t>
  </si>
  <si>
    <t>B</t>
  </si>
  <si>
    <t>(1)</t>
  </si>
  <si>
    <t>(2)</t>
  </si>
  <si>
    <t>(3) = (2) / (1)</t>
  </si>
  <si>
    <t>C</t>
  </si>
  <si>
    <t>Tuyển sinh</t>
  </si>
  <si>
    <t>Đại học Chính quy
(Gồm có 51 ngành và một số ngành dự kiến mở trong năm 2023)</t>
  </si>
  <si>
    <t xml:space="preserve">Tổng đang học: 1881 </t>
  </si>
  <si>
    <t>Thạc sĩ
(Gồm có 35 ngành)</t>
  </si>
  <si>
    <t>Tổng đang học: 100</t>
  </si>
  <si>
    <t>Tiến sĩ
(Có 15 chuyên ngành)</t>
  </si>
  <si>
    <t>Đại học VLVH</t>
  </si>
  <si>
    <t>Đại học VLVH nâng chuẩn theo Nghị định 71</t>
  </si>
  <si>
    <t>Tổng đang học: 2836</t>
  </si>
  <si>
    <t>Đại học từ xa</t>
  </si>
  <si>
    <t>THPT chuyên</t>
  </si>
  <si>
    <t>THPT chất lượng cao</t>
  </si>
  <si>
    <t>Mầm non</t>
  </si>
  <si>
    <t>Tiểu học</t>
  </si>
  <si>
    <t>THCS</t>
  </si>
  <si>
    <t>Mở mã ngành</t>
  </si>
  <si>
    <t>Mở mã ngành đại học</t>
  </si>
  <si>
    <t>Mở mã ngành thạc sĩ</t>
  </si>
  <si>
    <t>Mở mã ngành tiến sĩ</t>
  </si>
  <si>
    <t>Tuyển mới</t>
  </si>
  <si>
    <t>4.1</t>
  </si>
  <si>
    <t>Đào tạo, bồi dưỡng</t>
  </si>
  <si>
    <t>Tiến sĩ</t>
  </si>
  <si>
    <t>Thạc sĩ</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</si>
  <si>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</si>
  <si>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</si>
  <si>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</si>
  <si>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</si>
  <si>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</si>
  <si>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</si>
  <si>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Thăng hạng, học hàm</t>
  </si>
  <si>
    <t>Phó Giáo sư</t>
  </si>
  <si>
    <t>Giảng viên cao cấp</t>
  </si>
  <si>
    <t>Giảng viên chính</t>
  </si>
  <si>
    <t>Giáo viên hạng I, hạng II</t>
  </si>
  <si>
    <t>Chuyên viên chính</t>
  </si>
  <si>
    <t>Chức danh nghề nghiệp khác</t>
  </si>
  <si>
    <t>Giải thưởng, công bố khoa học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</si>
  <si>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</si>
  <si>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</si>
  <si>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</si>
  <si>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</si>
  <si>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Các loại hình công bố khác</t>
  </si>
  <si>
    <t>sách chuyên khảo</t>
  </si>
  <si>
    <t>Phát minh, sáng chế, giải pháp hữu ích</t>
  </si>
  <si>
    <t>Giải thưởng "Sinh viên nghiên cứu khoa học cấp Bộ"</t>
  </si>
  <si>
    <t>Dự án khởi nghiệp</t>
  </si>
  <si>
    <t>Tự đánh giá, đánh giá ngoài chương trình đào tạo</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</si>
  <si>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</si>
  <si>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</si>
  <si>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</si>
  <si>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</si>
  <si>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</si>
  <si>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</si>
  <si>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</si>
  <si>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</si>
  <si>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</si>
  <si>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</si>
  <si>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</si>
  <si>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</si>
  <si>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</si>
  <si>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</si>
  <si>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</si>
  <si>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Nghệ An, ngày       tháng       năm 2023</t>
  </si>
  <si>
    <t>TRƯỞNG ĐƠN VỊ</t>
  </si>
  <si>
    <t>NGƯỜI LẬP KẾ HOẠCH</t>
  </si>
  <si>
    <t>(Ký và ghi rõ họ và tên)</t>
  </si>
  <si>
    <t>Biểu số …..</t>
  </si>
  <si>
    <t>KHOA: ….................</t>
  </si>
  <si>
    <t>QUY MÔ ĐÀO TẠO SINH VIÊN CHÍNH QUY NĂM 2024</t>
  </si>
  <si>
    <t>(Biểu dành cho các đơn vị có đào tạo đại học chính quy)</t>
  </si>
  <si>
    <t>Đơn vị tính: sinh viên</t>
  </si>
  <si>
    <t>STT</t>
  </si>
  <si>
    <t>Đơn vị tính</t>
  </si>
  <si>
    <t>Khối ngành 1</t>
  </si>
  <si>
    <t>Khối ngành 2</t>
  </si>
  <si>
    <t>Khối ngành 3</t>
  </si>
  <si>
    <t>Khối ngành 4</t>
  </si>
  <si>
    <t>Khối ngành 5</t>
  </si>
  <si>
    <t>Khối ngành 6</t>
  </si>
  <si>
    <t>Khối ngành 7</t>
  </si>
  <si>
    <t>Cộng toàn đơn vị</t>
  </si>
  <si>
    <t>Tên khối ngành</t>
  </si>
  <si>
    <t>Khoa học Giáo dục và đào tạo giáo viên</t>
  </si>
  <si>
    <t>Nghệ thuật</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</si>
  <si>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</si>
  <si>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</si>
  <si>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</si>
  <si>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Các khối ngành sức khỏe, y dược</t>
  </si>
  <si>
    <t>Khối ngành nhân văn, khoa học xã hội và hành vi, báo chí và thông tin, dịch vụ xã hội, du lịch, khách sạn thể dục thể thao, dịch vụ vận tải, môi trường và bảo vệ môi trường</t>
  </si>
  <si>
    <t xml:space="preserve">Đào tạo chính quy </t>
  </si>
  <si>
    <t>Sinh viên</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</si>
  <si>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</si>
  <si>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</si>
  <si>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</si>
  <si>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</si>
  <si>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I</t>
  </si>
  <si>
    <t>Sinh viên Đại học chính quy</t>
  </si>
  <si>
    <t>1.1</t>
  </si>
  <si>
    <t>Quy mô đầu năm 2024 (là số SV ĐHCQ có mặt ngày 01/01/2024 theo khối ngành = quy mô SV ĐHCQ có mặt học kỳ II năm học 2023-2024). Bao gồm:</t>
  </si>
  <si>
    <t>a</t>
  </si>
  <si>
    <t>Số lượng SV ĐHCQ tuyển sinh năm 2023 (Khóa 64)</t>
  </si>
  <si>
    <t>b</t>
  </si>
  <si>
    <t>Số lượng SV ĐHCQ tuyển sinh năm 2022 (Khóa 63)</t>
  </si>
  <si>
    <t>c</t>
  </si>
  <si>
    <t>Số lượng SV ĐHCQ tuyển sinh năm 2021 (Khóa 62)</t>
  </si>
  <si>
    <t>d</t>
  </si>
  <si>
    <t>Số lượng SV ĐHCQ tuyển sinh năm 2020 (Khóa 61)</t>
  </si>
  <si>
    <t>e</t>
  </si>
  <si>
    <t>Số lượng SV ĐHCQ tuyển sinh năm 2019 (Khóa 60) hệ 4,5-5 năm</t>
  </si>
  <si>
    <t>f</t>
  </si>
  <si>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</si>
  <si>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t>
  </si>
  <si>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</si>
  <si>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</si>
  <si>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</si>
  <si>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</si>
  <si>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</si>
  <si>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t>g</t>
  </si>
  <si>
    <r>
      <t xml:space="preserve">Số lượng SV ĐHCQ đã hết thời gian đào tạo nhưng chưa tốt nghiệp, gồm:
   - </t>
    </r>
    <r>
      <rPr>
        <i/>
        <sz val="10"/>
        <rFont val="Times New Roman"/>
        <family val="1"/>
      </rPr>
      <t>Hệ 4 năm: từ khóa 56 về trước
   - Hệ 4,5- 5 năm: từ khóa 54 về trước</t>
    </r>
  </si>
  <si>
    <t>1.2</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</si>
  <si>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</si>
  <si>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</si>
  <si>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1.3</t>
  </si>
  <si>
    <t>Số tăng trong năm 2024 gồm: Dự kiến số SV ĐHVQ tuyển mới năm 2024 theo khối ngành (trừ các ngành sư phạm)</t>
  </si>
  <si>
    <t xml:space="preserve"> - Dự kiến số lượng SV ĐHCQ tuyển sinh năm 2024 (Khóa 65)</t>
  </si>
  <si>
    <t>1.4</t>
  </si>
  <si>
    <t>Quy mô cuối năm 2024 (là số SV ĐHCQ có mặt ngày 31/12/2024 theo khối ngành = quy mô SV ĐHCQ có mặt học kỳ I năm học 2024-2025)</t>
  </si>
  <si>
    <t>II</t>
  </si>
  <si>
    <t>Sinh viên liên thông chính quy</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</si>
  <si>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</si>
  <si>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</si>
  <si>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</si>
  <si>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</si>
  <si>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</si>
  <si>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</si>
  <si>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</si>
  <si>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III</t>
  </si>
  <si>
    <t>Sinh viên văn bằng 2</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</si>
  <si>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</si>
  <si>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</si>
  <si>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</si>
  <si>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</si>
  <si>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</si>
  <si>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</si>
  <si>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</si>
  <si>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</si>
  <si>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IV</t>
  </si>
  <si>
    <t>Sinh viên ngành 2</t>
  </si>
  <si>
    <t>Quy mô đầu năm 2024 (là số SV N2 có mặt ngày 01/01/2024 theo khối ngành = quy mô SV N2 có mặt học kỳ II năm học 2023-2024). Bao gồm:</t>
  </si>
  <si>
    <t>Sinh viên ngành 2 trúng tuyển năm 2023</t>
  </si>
  <si>
    <t>Sinh viên ngành 2 trúng tuyển năm 2022</t>
  </si>
  <si>
    <t>Sinh viên ngành 2 trúng tuyển năm 2021</t>
  </si>
  <si>
    <t>Sinh viên ngành 2 trúng tuyển năm 2020</t>
  </si>
  <si>
    <t>Sinh viên ngành 2 trúng tuyển năm 2019 trở về trước</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</si>
  <si>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</si>
  <si>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</si>
  <si>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</si>
  <si>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</si>
  <si>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Lưu học sinh học đại học</t>
  </si>
  <si>
    <t>Quy mô đầu năm 2024 (là số LHS ĐH có mặt ngày 01/01/2024 theo khối ngành = quy mô LHS ĐH có mặt học kỳ II năm học 2023-2024). Bao gồm:</t>
  </si>
  <si>
    <t>LHS</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</si>
  <si>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</si>
  <si>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</si>
  <si>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</si>
  <si>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</si>
  <si>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</si>
  <si>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</si>
  <si>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</si>
  <si>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</si>
  <si>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</si>
  <si>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QUY MÔ ĐÀO TẠO SAU ĐẠI HỌC NĂM 2024</t>
  </si>
  <si>
    <t>(Biểu dành cho các đơn vị có đào tạo Sau đại học)</t>
  </si>
  <si>
    <t>Đơn vị tính: học viên, nghiên cứu sinh</t>
  </si>
  <si>
    <t>ĐÀO TẠO THẠC SỸ</t>
  </si>
  <si>
    <t>Thạc sĩ trong nước</t>
  </si>
  <si>
    <t>Quy mô đầu năm 2024 (là số HV có mặt ngày 01/01/2024 theo khối ngành = quy mô HV có mặt học kỳ II năm học 2023-2024). Bao gồm:</t>
  </si>
  <si>
    <t>Học viên</t>
  </si>
  <si>
    <t>Học viên tuyển sinh năm 2023 (Khóa 31)</t>
  </si>
  <si>
    <t>Học viên tuyển sinh năm 2022 (Khóa 30)</t>
  </si>
  <si>
    <t>Học viên tuyển sinh năm 2020 và 2021 (Khóa 28 và khóa 29)</t>
  </si>
  <si>
    <t xml:space="preserve"> + Lý do chưa tích lũy đủ tín chỉ các học phần của ngành đào tạo.</t>
  </si>
  <si>
    <t xml:space="preserve"> + Lý do chưa có chứng chỉ tiếng anh theo chuẩn đầu ra.</t>
  </si>
  <si>
    <t xml:space="preserve"> + Lý do nợ học phí</t>
  </si>
  <si>
    <t xml:space="preserve"> + Bảo lưu vì các lý do cá nhân</t>
  </si>
  <si>
    <t>Các học viên đã quá thời gian đào tạo</t>
  </si>
  <si>
    <t>Số giảm trong năm 2024 (dự kiến số HV tốt nghiệp, thôi học, xóa tên, kỷ luật trong cả năm 2024). Bao gồm:</t>
  </si>
  <si>
    <t>Học viên tuyển sinh năm 2021 (Khóa 29) trở về trước</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</si>
  <si>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</si>
  <si>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</si>
  <si>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</si>
  <si>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Thạc sĩ lưu học sinh</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</si>
  <si>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</si>
  <si>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</si>
  <si>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</si>
  <si>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</si>
  <si>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</si>
  <si>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</si>
  <si>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</si>
  <si>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</si>
  <si>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ĐÀO TẠO TIẾN SỸ</t>
  </si>
  <si>
    <t>Tiến sĩ trong nước</t>
  </si>
  <si>
    <t>Quy mô đầu năm 2024 (là số nghiên cứu sinh có mặt ngày 01/01/2024 theo khối ngành = quy mô nghiên cứu sinh có mặt học kỳ II năm học 2023-2024). Bao gồm:</t>
  </si>
  <si>
    <t>Nghiên cứu sinh</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</si>
  <si>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</si>
  <si>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</si>
  <si>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</si>
  <si>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</si>
  <si>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</si>
  <si>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</si>
  <si>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</si>
  <si>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</si>
  <si>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</si>
  <si>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</si>
  <si>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</si>
  <si>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Tiến sĩ Lưu học sinh</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</si>
  <si>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</si>
  <si>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</si>
  <si>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</si>
  <si>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</si>
  <si>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Biểu số …....</t>
  </si>
  <si>
    <t>QUY MÔ ĐÀO TẠO VỪA LÀM VỪA HỌC - ĐÀO TẠO TỪ XA NĂM 2024</t>
  </si>
  <si>
    <t>(Biểu dành cho các đơn vị có đào tạo hệ Vừa làm vừa học, từ xa)</t>
  </si>
  <si>
    <t>ĐÀO TẠO VỪA LÀM VỪA HỌC</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</si>
  <si>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</si>
  <si>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</si>
  <si>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</si>
  <si>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</si>
  <si>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</si>
  <si>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</si>
  <si>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</si>
  <si>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</si>
  <si>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VHVL tuyển mới năm 2024</t>
  </si>
  <si>
    <t>Quy mô cuối năm 2024 (là số SV VHVL có mặt ngày 31/12/2024 theo khối ngành = quy mô SV VHVL có mặt học kỳ I năm học 2024-2025)</t>
  </si>
  <si>
    <t>NÂNG CHUẨN LIÊN THÔNG HỆ SƯ PHẠM THEO NGHỊ ĐỊNH 71</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</si>
  <si>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</si>
  <si>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</si>
  <si>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</si>
  <si>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</si>
  <si>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</si>
  <si>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</si>
  <si>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</si>
  <si>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</si>
  <si>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</si>
  <si>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</si>
  <si>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ĐÀO TẠO TỪ XA TRUYỀN THỐNG</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</si>
  <si>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</si>
  <si>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</si>
  <si>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</si>
  <si>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</si>
  <si>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</si>
  <si>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</si>
  <si>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</si>
  <si>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</si>
  <si>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ĐÀO TẠO TỪ XA TRỰC TUYẾN</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</si>
  <si>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</si>
  <si>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</si>
  <si>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</si>
  <si>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</si>
  <si>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</si>
  <si>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</si>
  <si>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</si>
  <si>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</si>
  <si>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Biểu số 2a1 -  ….......................</t>
  </si>
  <si>
    <t>KHOA/TRUNG TÂM: ….................</t>
  </si>
  <si>
    <t>KẾ HOẠCH ĐÀO TẠO - GIẢNG DẠY BẬC ĐẠI HỌC NĂM 2024</t>
  </si>
  <si>
    <t>(Bảng này dùng để thống kê chi tiết học phần giảng dạy của học kỳ II năm học 2023-2024, học kỳ hè và học kỳ I năm học 2024-2025)</t>
  </si>
  <si>
    <t>(Mẫu dành cho các đơn vị đào tạo gồm: Đại học hệ chính quy và vừa làm vừa học)</t>
  </si>
  <si>
    <t xml:space="preserve">Đơn vị tính: </t>
  </si>
  <si>
    <t xml:space="preserve">Tên học phần hoặc chuyên đề; 
hướng dẫn luận văn, đồ án, luận án </t>
  </si>
  <si>
    <t>Số TC theo chương trình đào tạo</t>
  </si>
  <si>
    <t>Hệ số
môn học</t>
  </si>
  <si>
    <t>Số lớp lý thuyết dự kiến mở</t>
  </si>
  <si>
    <t>Số lớp Thực hành dự kiến mở (nếu có)</t>
  </si>
  <si>
    <t>Hệ số lớp đông / lớp ít nếu có</t>
  </si>
  <si>
    <t>Số lượng sinh viên</t>
  </si>
  <si>
    <t>Số lượt tín chỉ/HSSV dự kiến đảm nhiệm</t>
  </si>
  <si>
    <t>Số tiết giảng dạy quy chuẩn</t>
  </si>
  <si>
    <t>Tổng số giờ giảng dạy quy chuẩn kế hoạch đăng ký thực hiện</t>
  </si>
  <si>
    <t>GV trong đơn vị đảm nhận</t>
  </si>
  <si>
    <t>GV khối HC Trường đảm nhận</t>
  </si>
  <si>
    <t>GV thỉnh giảng</t>
  </si>
  <si>
    <t>(3)</t>
  </si>
  <si>
    <t>(4)</t>
  </si>
  <si>
    <t>(5)</t>
  </si>
  <si>
    <t>(6)</t>
  </si>
  <si>
    <t>(7)</t>
  </si>
  <si>
    <t>(8)</t>
  </si>
  <si>
    <t>(9)</t>
  </si>
  <si>
    <t>(10)</t>
  </si>
  <si>
    <t>(11)</t>
  </si>
  <si>
    <t>(12)</t>
  </si>
  <si>
    <t>Công thức</t>
  </si>
  <si>
    <t>=(3)x(4)x(8)</t>
  </si>
  <si>
    <t>+ Dạy  lý thuyết = (3)*(5)*(7)*16,5;
+ Dạy học phần dự án Dự án = (3)*(5)*(7) *16,5* 1,3;
+ Dạy thực hành = (3)*(6)*15;
+ Thực tập ngoài SP = 2*(8);</t>
  </si>
  <si>
    <t>Khoa ….......................</t>
  </si>
  <si>
    <t>Đào tạo chính quy</t>
  </si>
  <si>
    <t>Đại học chính quy</t>
  </si>
  <si>
    <t>Học kỳ 2 + Học kỳ Hè (2023-2024) (Từ tháng 1 đến tháng 8/2024)</t>
  </si>
  <si>
    <t>a.1</t>
  </si>
  <si>
    <t>Văn học thiếu nhi</t>
  </si>
  <si>
    <t>a.2</t>
  </si>
  <si>
    <t>Giáo dục sức khỏe</t>
  </si>
  <si>
    <t>a.3</t>
  </si>
  <si>
    <t>Toán học 2</t>
  </si>
  <si>
    <t>a.4</t>
  </si>
  <si>
    <t>Âm nhạc và phương pháp dạy học Âm nhạc</t>
  </si>
  <si>
    <t>a.5</t>
  </si>
  <si>
    <t>Phương pháp dạy học Tự nhiên - Xã hội</t>
  </si>
  <si>
    <t>a.6</t>
  </si>
  <si>
    <t xml:space="preserve">Thực tập sư phạm </t>
  </si>
  <si>
    <t>a.7</t>
  </si>
  <si>
    <t>Cơ sở hình học và thống kê</t>
  </si>
  <si>
    <t>a.8</t>
  </si>
  <si>
    <t>Đại số sơ cấp (TC2)</t>
  </si>
  <si>
    <t>a.9</t>
  </si>
  <si>
    <t>Giáo dục hòa nhập (TC2)</t>
  </si>
  <si>
    <t>a.10</t>
  </si>
  <si>
    <t>Lịch sử và Địa lý địa phương (TC2)</t>
  </si>
  <si>
    <t>a.11</t>
  </si>
  <si>
    <t>Phương pháp giáo dục mầm non tiên tiến (TC2)</t>
  </si>
  <si>
    <t>a.12</t>
  </si>
  <si>
    <t>Số học (TC2)</t>
  </si>
  <si>
    <t>a.13</t>
  </si>
  <si>
    <t>Công tác chủ nhiệm lớp và sinh hoạt chuyên môn ở trường tiểu học (TC3)</t>
  </si>
  <si>
    <t>a.14</t>
  </si>
  <si>
    <t>Dạy học tích hợp trong Tự nhiên - xã hội (TC3)</t>
  </si>
  <si>
    <t>a.15</t>
  </si>
  <si>
    <t>Dạy học Tự nhiên - xã hội bằng phương pháp Bàn tay nặn bột (TC3)</t>
  </si>
  <si>
    <t>a.16</t>
  </si>
  <si>
    <t>Giáo dục môi trường cho học sinh tiểu học (TC3)</t>
  </si>
  <si>
    <t>a.17</t>
  </si>
  <si>
    <t>Giáo dục STEM ở tiểu học (TC3)</t>
  </si>
  <si>
    <t>a.18</t>
  </si>
  <si>
    <t>Hoạt động Đội thiếu niên Tiền phong Hồ Chí Minh ở trường tiểu học (TC3)</t>
  </si>
  <si>
    <t>a.19</t>
  </si>
  <si>
    <t>Phương tiện kỹ thuật dạy học và ứng dụng công nghệ thông tin trong dạy học (TC3)</t>
  </si>
  <si>
    <r>
      <t>H</t>
    </r>
    <r>
      <rPr>
        <b/>
        <sz val="10"/>
        <color theme="1"/>
        <rFont val="Times New Roman"/>
        <family val="1"/>
      </rPr>
      <t>ọc kỳ 1 (2024-2025) tức từ tháng 9 đến tháng 12/2024</t>
    </r>
  </si>
  <si>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</si>
  <si>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</si>
  <si>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</si>
  <si>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</si>
  <si>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</si>
  <si>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</si>
  <si>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</si>
  <si>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</si>
  <si>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</si>
  <si>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</si>
  <si>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Bồi dưỡng học sinh giỏi tiếng Việt</t>
  </si>
  <si>
    <t>Bồi dưỡng năng lực âm nhạc cho học sinh</t>
  </si>
  <si>
    <t xml:space="preserve">Bồi dưỡng năng lực cảm thụ văn học cho học sinh </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</si>
  <si>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</si>
  <si>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</si>
  <si>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</si>
  <si>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</si>
  <si>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</si>
  <si>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</si>
  <si>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a.20</t>
  </si>
  <si>
    <t>Lý luận văn học</t>
  </si>
  <si>
    <t>a.21</t>
  </si>
  <si>
    <t>Ngữ dụng học</t>
  </si>
  <si>
    <t>a.22</t>
  </si>
  <si>
    <t>Từ Hán Việt</t>
  </si>
  <si>
    <t>a.23</t>
  </si>
  <si>
    <t>Xây dựng môi trường giáo dục lấy trẻ làm trung tâm</t>
  </si>
  <si>
    <t>Đào tạo không chính quy (gồm cả trong, ngoài Trường)</t>
  </si>
  <si>
    <t>Đào tạo ĐH vừa làm vừa học</t>
  </si>
  <si>
    <t>HỌC kỳ 2 năm học 2023 - 2024</t>
  </si>
  <si>
    <t xml:space="preserve">Cơ sở tự nhiên xã hội </t>
  </si>
  <si>
    <t xml:space="preserve">Tiếng Việt </t>
  </si>
  <si>
    <t xml:space="preserve">Tâm lí học giáo dục tiểu học </t>
  </si>
  <si>
    <t>Giáo dục học tiểu học</t>
  </si>
  <si>
    <t>Quản lí trường tiểu học</t>
  </si>
  <si>
    <r>
      <t>H</t>
    </r>
    <r>
      <rPr>
        <b/>
        <sz val="10"/>
        <color theme="1"/>
        <rFont val="Times New Roman"/>
        <family val="1"/>
      </rPr>
      <t>ọc kỳ 1 (2024-2025)</t>
    </r>
  </si>
  <si>
    <t xml:space="preserve">Phương pháp dạy học Toán  </t>
  </si>
  <si>
    <t xml:space="preserve">Phương pháp dạy học Tiếng Việt </t>
  </si>
  <si>
    <t xml:space="preserve">Phương pháp dạy học Tự nhiên - Xã hội </t>
  </si>
  <si>
    <t>Tự chọn 3</t>
  </si>
  <si>
    <t xml:space="preserve">Tự chọn 4 </t>
  </si>
  <si>
    <t>*</t>
  </si>
  <si>
    <t>HỌC kỳ 2 năm học 2023-2024</t>
  </si>
  <si>
    <t>Học phần …..........................................</t>
  </si>
  <si>
    <t>CỘNG TỔNG TOÀN KHOA / HOẶC TOÀN ĐƠN VỊ</t>
  </si>
  <si>
    <t>Đào tạo chính quy (gồm cả trong và ngoài Trường)</t>
  </si>
  <si>
    <t>Đại học VLVH (gồm cả trong và ngoài Trường)</t>
  </si>
  <si>
    <t>Biểu số 2a1</t>
  </si>
  <si>
    <t>KẾ HOẠCH ĐÀO TẠO - GIẢNG DẠY SAU ĐẠI HỌC NĂM 2024</t>
  </si>
  <si>
    <t>(Mẫu dành cho các đơn vị đào tạo gồm: Cao học,  tiến sĩ)</t>
  </si>
  <si>
    <t>Số lớp TC dự kiến mở</t>
  </si>
  <si>
    <t>=(3)x(4)x(5)x(6)x(7)</t>
  </si>
  <si>
    <t>+ Dạy  chuyên đề ThS = (3)*(5)*(6)*16,5*1,5;
 + Dạy chuyên đề TS = (3)*(6)*16,5*2</t>
  </si>
  <si>
    <t>Đào tạo cao học, Nghiên cứu sinh</t>
  </si>
  <si>
    <t>Giảng dạy Cao học</t>
  </si>
  <si>
    <t>Tự chọn 1</t>
  </si>
  <si>
    <t>Tự chọn 2</t>
  </si>
  <si>
    <t>Tự chọn 4</t>
  </si>
  <si>
    <t>Hướng dẫn Luận văn, Đồ án, Luận án</t>
  </si>
  <si>
    <t>b.1</t>
  </si>
  <si>
    <t>Thực hành đồ án</t>
  </si>
  <si>
    <t>b.2</t>
  </si>
  <si>
    <t>Hướng dẫn luận văn TN</t>
  </si>
  <si>
    <t>b.3</t>
  </si>
  <si>
    <t>Hướng dẫn đồ án TN</t>
  </si>
  <si>
    <t>b.4</t>
  </si>
  <si>
    <t>Hướng dẫn Luận án tiến sĩ</t>
  </si>
  <si>
    <t>2.2.</t>
  </si>
  <si>
    <r>
      <t>H</t>
    </r>
    <r>
      <rPr>
        <b/>
        <sz val="10"/>
        <color rgb="FF0070C0"/>
        <rFont val="Times New Roman"/>
        <family val="1"/>
      </rPr>
      <t>ọc kỳ 1 (2024-2025)</t>
    </r>
  </si>
  <si>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</si>
  <si>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</si>
  <si>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</si>
  <si>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</si>
  <si>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</si>
  <si>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</si>
  <si>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</si>
  <si>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</si>
  <si>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</si>
  <si>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</si>
  <si>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</si>
  <si>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Biểu số 3</t>
  </si>
  <si>
    <t>KẾ HOẠCH GIỜ GIẢNG DẠY NĂM 2024</t>
  </si>
  <si>
    <t>(Biểu dùng cho đơn vị đào tạo và đơn vị hành chính có giảng viên công tác tại đơn vị)</t>
  </si>
  <si>
    <t>Đơn vị tính: Tiết chuẩn</t>
  </si>
  <si>
    <t>Tổ bộ môn và họ tên giảng viên</t>
  </si>
  <si>
    <t>Chức danh</t>
  </si>
  <si>
    <t>Số giờ chuẩn theo định mức</t>
  </si>
  <si>
    <t>Số giờ chuẩn được miễn giảm</t>
  </si>
  <si>
    <t>Số giờ chuẩn còn phải đảm nhận</t>
  </si>
  <si>
    <t>Ghi chú 
(Về lý do giảm, tỷ lệ giảm, thời gian giảm, …)</t>
  </si>
  <si>
    <t>Cộng</t>
  </si>
  <si>
    <t>Giờ giảng dạy</t>
  </si>
  <si>
    <t>Giờ NCKH</t>
  </si>
  <si>
    <t>Giờ HĐCM khác</t>
  </si>
  <si>
    <t>(13)</t>
  </si>
  <si>
    <t>(14)</t>
  </si>
  <si>
    <t>(15)</t>
  </si>
  <si>
    <t>(16)</t>
  </si>
  <si>
    <t>Tổng số cán bộ của đơn vị: ….., trong đó:</t>
  </si>
  <si>
    <t>Cán bộ hành chính …...</t>
  </si>
  <si>
    <t>Cán bộ giảng dạy: ….., gồm:</t>
  </si>
  <si>
    <t>CBGD đảm nhận ĐM giờ tập sự (thử việc): 0</t>
  </si>
  <si>
    <t>CBGD đảm nhận ĐM giờ giảng viên trở lên: …..</t>
  </si>
  <si>
    <t>CBGD đảm nhận ĐM giờ giáo viên: 0</t>
  </si>
  <si>
    <t>Khoa …............</t>
  </si>
  <si>
    <t>Chu Thị Hà Thanh</t>
  </si>
  <si>
    <t>Chu Thị Thủy An</t>
  </si>
  <si>
    <t>Nguyễn Thị Châu Giang</t>
  </si>
  <si>
    <t>Nguyễn Thị Phương Nhung (A)</t>
  </si>
  <si>
    <t>Nguyễn Thị Phương Nhung (B)</t>
  </si>
  <si>
    <t>Nguyễn Thị Thanh Giang</t>
  </si>
  <si>
    <t>Nguyễn Tiến Dũng (B)</t>
  </si>
  <si>
    <t>Phan Anh Tuấn</t>
  </si>
  <si>
    <t xml:space="preserve"> </t>
  </si>
  <si>
    <t>Phan Hữu Tiệp</t>
  </si>
  <si>
    <t>Thái Mạnh Thủy</t>
  </si>
  <si>
    <t>Thái Thị Đào</t>
  </si>
  <si>
    <t>Nguyễn Thị Nga</t>
  </si>
  <si>
    <t>Hoàng Thị Hiền Lê</t>
  </si>
  <si>
    <t>Tổng cộng toàn đơn vị:</t>
  </si>
  <si>
    <t>Biểu số 4</t>
  </si>
  <si>
    <t>KẾ HOẠCH  KINH PHÍ THỰC HÀNH - THÍ NGHIỆM NĂM 2024</t>
  </si>
  <si>
    <t>(Biểu dùng cho các đơn vị có nhu cầu vật tư, thực hành thí nghiệm)</t>
  </si>
  <si>
    <t>Đơn vị tính: nghìn đồng</t>
  </si>
  <si>
    <t>Nội dung hoạt động giáo dục, đào tạo</t>
  </si>
  <si>
    <t xml:space="preserve">Trình độ, hình thức đào tạo </t>
  </si>
  <si>
    <t>Lớp đảm nhận</t>
  </si>
  <si>
    <t>Địa điểm đặt lớp (trong trường hay ngoài Trường)</t>
  </si>
  <si>
    <t>Trong đó:</t>
  </si>
  <si>
    <t>TT THTN thẩm định</t>
  </si>
  <si>
    <t>Chênh lệch</t>
  </si>
  <si>
    <t>Lý do chênh lệch</t>
  </si>
  <si>
    <t>Hoạt động tại học kỳ</t>
  </si>
  <si>
    <t>Số tín chỉ (hoặc số tiết giảng dạy)</t>
  </si>
  <si>
    <t>Số kinh phí đề nghị cấp năm 2024</t>
  </si>
  <si>
    <t>Tổng cộng:</t>
  </si>
  <si>
    <t>Biểu số 5</t>
  </si>
  <si>
    <t>KHOA: GIÁO DỤC TIỂU HỌC</t>
  </si>
  <si>
    <t>KẾ HOẠCH  KINH PHÍ THỰC TẬP, RÈN NGHỀ, THỰC TẾ NĂM 2024</t>
  </si>
  <si>
    <t>(Biểu dùng cho các đơn vị đào tạo và phòng Đào tạo)</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</si>
  <si>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</si>
  <si>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</si>
  <si>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</si>
  <si>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</si>
  <si>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</si>
  <si>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</si>
  <si>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</si>
  <si>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t>Cộng tổng kinh phí của hoạt động</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</si>
  <si>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</si>
  <si>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Thực tập sư phạm ngành GDTH -K61</t>
  </si>
  <si>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</si>
  <si>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</si>
  <si>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</si>
  <si>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</si>
  <si>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37,800,00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</si>
  <si>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</si>
  <si>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</si>
  <si>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</si>
  <si>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</si>
  <si>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</si>
  <si>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</si>
  <si>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</si>
  <si>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</si>
  <si>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</si>
  <si>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</si>
  <si>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</si>
  <si>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</si>
  <si>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Rèn luyện NVSP ngành GDTH</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</si>
  <si>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</si>
  <si>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</si>
  <si>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</si>
  <si>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</si>
  <si>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</si>
  <si>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Thực  tế Nhập môn ngành sư phạm (GDTH)</t>
  </si>
  <si>
    <t>Tổng thu (bằng số SV nhân với số tín chỉ thực tập,…)</t>
  </si>
  <si>
    <t>Chi cho cở sở rèn nghề ngoài trường (các trường PT, Giáo viên hướng dẫn, Sở GD&amp;ĐT, phòng Giáo dục,...)</t>
  </si>
  <si>
    <t>Hội thi Giải toán nhanh- Viết chữ đẹp</t>
  </si>
  <si>
    <t>Tổng chi</t>
  </si>
  <si>
    <t>Giải thưởng</t>
  </si>
  <si>
    <t>Ban biên soạn nội dung</t>
  </si>
  <si>
    <t>Ban tổ chức hội thi</t>
  </si>
  <si>
    <t>Ban giám khảo</t>
  </si>
  <si>
    <t>Hỗ trợ luyện tập, trang phục</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</si>
  <si>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</si>
  <si>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</si>
  <si>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</si>
  <si>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</si>
  <si>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</si>
  <si>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</si>
  <si>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</si>
  <si>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t>Số lượng</t>
  </si>
  <si>
    <t>Đơn giá</t>
  </si>
  <si>
    <t>Kinh phí</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</si>
  <si>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</si>
  <si>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</si>
  <si>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</si>
  <si>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</si>
  <si>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</si>
  <si>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</si>
  <si>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</si>
  <si>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Trưởng ban</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</si>
  <si>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</si>
  <si>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</si>
  <si>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</si>
  <si>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</si>
  <si>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</si>
  <si>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</si>
  <si>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</si>
  <si>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</si>
  <si>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</si>
  <si>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cái</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</si>
  <si>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</si>
  <si>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</si>
  <si>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</si>
  <si>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</si>
  <si>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</si>
  <si>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</si>
  <si>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</si>
  <si>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</si>
  <si>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</si>
  <si>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</si>
  <si>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</si>
  <si>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</si>
  <si>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</si>
  <si>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</si>
  <si>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</si>
  <si>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</si>
  <si>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</si>
  <si>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</si>
  <si>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V</t>
  </si>
  <si>
    <t>KP LIÊN HỆ ĐỊA BÀN TH/TẬP, HỘI NGHỊ TRIỂN KHAI, SƠ KẾT, TỔNG KẾT</t>
  </si>
  <si>
    <t>Liên hệ</t>
  </si>
  <si>
    <t>Phòng GD</t>
  </si>
  <si>
    <t>Phòng</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</si>
  <si>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</si>
  <si>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</si>
  <si>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</si>
  <si>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</si>
  <si>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</si>
  <si>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</si>
  <si>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</si>
  <si>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</si>
  <si>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</si>
  <si>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</si>
  <si>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</si>
  <si>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</si>
  <si>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</si>
  <si>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</si>
  <si>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</si>
  <si>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 TIỂU HỌC</t>
  </si>
  <si>
    <t>DỰ TOÁN KINH PHÍ HỘI THI "VIẾT CHỮ ĐẸP - GIẢI TOÁN NHANH"</t>
  </si>
  <si>
    <t>KHOA GIÁO DỤC, NĂM HỌC 2024-2025,  NGÀNH GIÁO DỤC TIẺU HỌC</t>
  </si>
  <si>
    <t>Khóa: 62, 63, 54, 65</t>
  </si>
  <si>
    <t>Thành tiền</t>
  </si>
  <si>
    <t>Yêu cầu chứng từ thanh toán</t>
  </si>
  <si>
    <t>Danh sách ký nhận</t>
  </si>
  <si>
    <t>Thư ký</t>
  </si>
  <si>
    <t>Dẫn chương trình</t>
  </si>
  <si>
    <t>Ủy viên</t>
  </si>
  <si>
    <t>2.1</t>
  </si>
  <si>
    <t>2.2</t>
  </si>
  <si>
    <t>2.3</t>
  </si>
  <si>
    <t>3.1</t>
  </si>
  <si>
    <t>Giải  Nhất</t>
  </si>
  <si>
    <t>đội</t>
  </si>
  <si>
    <t>3.2</t>
  </si>
  <si>
    <t>Giải Nhì</t>
  </si>
  <si>
    <t>3.3</t>
  </si>
  <si>
    <t>Giải Ba</t>
  </si>
  <si>
    <t>Giải Khuyến khích</t>
  </si>
  <si>
    <t>Giải toán nhanh</t>
  </si>
  <si>
    <t>bộ đề</t>
  </si>
  <si>
    <t>Viết chữ đẹp</t>
  </si>
  <si>
    <t>Chi khác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</si>
  <si>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</si>
  <si>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</si>
  <si>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</si>
  <si>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</si>
  <si>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</si>
  <si>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</si>
  <si>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</si>
  <si>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</si>
  <si>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</si>
  <si>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</si>
  <si>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</si>
  <si>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</si>
  <si>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</si>
  <si>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</si>
  <si>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</si>
  <si>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</si>
  <si>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</si>
  <si>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</si>
  <si>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</si>
  <si>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</si>
  <si>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</si>
  <si>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</si>
  <si>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</si>
  <si>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</si>
  <si>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</si>
  <si>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</si>
  <si>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</si>
  <si>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</si>
  <si>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</si>
  <si>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</si>
  <si>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</si>
  <si>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</si>
  <si>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</si>
  <si>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</si>
  <si>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</si>
  <si>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</si>
  <si>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</si>
  <si>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</si>
  <si>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</si>
  <si>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</si>
  <si>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</si>
  <si>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</si>
  <si>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</si>
  <si>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</si>
  <si>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</si>
  <si>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</si>
  <si>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</si>
  <si>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</si>
  <si>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</si>
  <si>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</si>
  <si>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</si>
  <si>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</si>
  <si>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</si>
  <si>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</si>
  <si>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</si>
  <si>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</si>
  <si>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</si>
  <si>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</si>
  <si>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</si>
  <si>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</si>
  <si>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</si>
  <si>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KẾ HOẠCH BỔ SUNG GIÁO TRÌNH TÀI LIỆU THƯ VIỆN NĂM 2024</t>
  </si>
  <si>
    <t>(Biểu dùng cho đơn vị đào tạo và Trung tâm Thư viện Nguyễn Thúc Hào)</t>
  </si>
  <si>
    <t>Các nội dung cần mua sắm tài sản</t>
  </si>
  <si>
    <t>Mục đích sử dụng</t>
  </si>
  <si>
    <t>Địa chỉ lưu giáo trình</t>
  </si>
  <si>
    <t>Danh mục các đơn vị đào tạo bổ sung giáo trình thư viện - Phần các khoa viện đề xuất</t>
  </si>
  <si>
    <t>Sách giáo khoa Tiểu học(Cánh diều)</t>
  </si>
  <si>
    <t>Đào tạo ĐH chính quy</t>
  </si>
  <si>
    <t>Thư viện Nguyễn Thúc Hào</t>
  </si>
  <si>
    <t>Bộ</t>
  </si>
  <si>
    <t>Sách giáo khoa Tiểu học(Kết nối tri thức với cuộc sống)</t>
  </si>
  <si>
    <t>Sách giáo khoa Tiểu học( Chân trời sáng tạo)</t>
  </si>
  <si>
    <t>Thiết kế và sử dụng tình huống dạy học tích hợp trong môn Toán ở Tiểu học</t>
  </si>
  <si>
    <t>Giảng dạy, tham khảo</t>
  </si>
  <si>
    <t>Danh mục các đơn vị đào tạo bổ sung giáo trình thư viện - Phần các Thư viện đề xuất</t>
  </si>
  <si>
    <t>Tổng cộng = I + II</t>
  </si>
  <si>
    <r>
      <t xml:space="preserve">KẾ HOẠCH </t>
    </r>
    <r>
      <rPr>
        <b/>
        <sz val="12"/>
        <color rgb="FFFF0000"/>
        <rFont val="Times New Roman"/>
        <family val="1"/>
      </rPr>
      <t>XUẤT BẢN GIÁO TRÌNH</t>
    </r>
    <r>
      <rPr>
        <b/>
        <sz val="12"/>
        <rFont val="Times New Roman"/>
        <family val="1"/>
      </rPr>
      <t xml:space="preserve"> NĂM 2024</t>
    </r>
  </si>
  <si>
    <t>Tên giáo trình đăng ký xuất bản</t>
  </si>
  <si>
    <t>Tên học phần tương ứng</t>
  </si>
  <si>
    <t>Hệ ĐT
ĐH/SĐH</t>
  </si>
  <si>
    <t>Mã HP</t>
  </si>
  <si>
    <t>Số TC</t>
  </si>
  <si>
    <t>Khoa/Bộ môn QLHP</t>
  </si>
  <si>
    <t>Chủ biên (chức danh, học vị)</t>
  </si>
  <si>
    <t xml:space="preserve">Các đồng tác giả </t>
  </si>
  <si>
    <r>
      <t>Thời gian nộp bản thảo (</t>
    </r>
    <r>
      <rPr>
        <i/>
        <sz val="12"/>
        <rFont val="Times New Roman"/>
        <family val="1"/>
      </rPr>
      <t>trước 30/6/2024)</t>
    </r>
  </si>
  <si>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</si>
  <si>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</si>
  <si>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</si>
  <si>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</si>
  <si>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</si>
  <si>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</si>
  <si>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</si>
  <si>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</si>
  <si>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</si>
  <si>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Tổng cộng</t>
  </si>
  <si>
    <t>Danh sách này có …. giáo trình đăng ký xuất bản</t>
  </si>
  <si>
    <t>KẾ HOẠCH TỰ ĐÁNH GIÁ VÀ ĐÁNH GIÁ NGOÀI CHƯƠNG TRÌNH ĐÀO TẠO NĂM 2024</t>
  </si>
  <si>
    <t>(Biểu dùng cho các đơn vị có kế hoạch tự đánh giá và đánh giá ngoài và TTĐBCL)</t>
  </si>
  <si>
    <t>Tên chương trình đào tạo</t>
  </si>
  <si>
    <t>Đơn vị</t>
  </si>
  <si>
    <t>Bậc ĐT
ĐH/SĐH</t>
  </si>
  <si>
    <t>Theo Bộ tiêu chuẩn trong nước/ Bộ tiêu chuẩn Quốc tế (AUN-QA; FIBBA; ABET; AQAS..)</t>
  </si>
  <si>
    <t>Quy mô người học (thời điểm xây dựng kế hoạch)</t>
  </si>
  <si>
    <t>Nhu cầu kinh phí</t>
  </si>
  <si>
    <t>Thời gian thực hiện</t>
  </si>
  <si>
    <t>TT ĐBCL thẩm định</t>
  </si>
  <si>
    <t xml:space="preserve">Bộ tiêu chuẩn trong nước </t>
  </si>
  <si>
    <t>Bộ tiêu chuẩn Quốc tế</t>
  </si>
  <si>
    <t xml:space="preserve">TỰ ĐÁNH GIÁ  </t>
  </si>
  <si>
    <t xml:space="preserve">ĐÁNH GIÁ NGOÀI </t>
  </si>
  <si>
    <t>KẾ HOẠCH ĐÓNG - MỞ MÃ NGÀNH NĂM 2024</t>
  </si>
  <si>
    <t>Biểu dành cho các đơn vị đào tạo, Phòng Đào tạo, Phòng Đào tạo Sau đại học</t>
  </si>
  <si>
    <t>NỘI DUNG</t>
  </si>
  <si>
    <t>Tình hình thực hiện năm 2023
(Nếu có, điền tên mã ngành vào các dòng tương ứng)</t>
  </si>
  <si>
    <t>Kế hoạch năm 2024
(Nếu có, điền tên mã ngành vào các dòng tương ứng)</t>
  </si>
  <si>
    <t>Phòng Đào tạo / Phòng Đào tạo Sau đại học thẩm định</t>
  </si>
  <si>
    <t>TỔNG CỘNG:</t>
  </si>
  <si>
    <t>KẾ HOẠCH ĐÓNG MÃ NGÀNH</t>
  </si>
  <si>
    <t>Đóng mã ngành Đại học</t>
  </si>
  <si>
    <t>Đóng mã ngành Sau đại học</t>
  </si>
  <si>
    <t>KẾ HOẠCH MỞ MÃ NGÀNH</t>
  </si>
  <si>
    <t>Kế hoạch mở mã ngành Đại học</t>
  </si>
  <si>
    <t>Kế hoạch mở mã ngành Sau đại học</t>
  </si>
  <si>
    <t>Biểu số 10</t>
  </si>
  <si>
    <t>KẾ HOẠCH TUYỂN DỤNG, ĐÀO TẠO, BỒI DƯỠNG, PHÁT TRIỂN ĐỘI NGŨ NĂM 2024</t>
  </si>
  <si>
    <t>Biểu dành cho tất cả các đơn vị trong toàn trường</t>
  </si>
  <si>
    <t>KẾ HOẠCH TUYỂN DỤNG, BỔ SUNG NGƯỜI LÀM VIỆC</t>
  </si>
  <si>
    <t>Đơn vị cấp 2</t>
  </si>
  <si>
    <t>Thực trạng đội ngũ hiện tại</t>
  </si>
  <si>
    <t>Đội ngũ theo yêu cầu, điều kiện đảm bảo chất lượng còn thiếu</t>
  </si>
  <si>
    <t>Đề xuất tuyển mới</t>
  </si>
  <si>
    <t>Số CB theo đề án vị trí việc làm</t>
  </si>
  <si>
    <t>Tổng số cán bộ hiện có</t>
  </si>
  <si>
    <t>Số lượng GS, PGS</t>
  </si>
  <si>
    <t>Số lượng TS</t>
  </si>
  <si>
    <t>Số lượng ThS</t>
  </si>
  <si>
    <t>Số lượng tuyển mới</t>
  </si>
  <si>
    <t>Trình độ</t>
  </si>
  <si>
    <t>Ngành/Chuyên ngành</t>
  </si>
  <si>
    <t>Tiêu chuẩn/Điều kiện khác</t>
  </si>
  <si>
    <t>Ngành đào tạo Giáo dục Tiểu học</t>
  </si>
  <si>
    <t>Cử nhân/ThS.</t>
  </si>
  <si>
    <t>Giáo dục tiểu học/ Y học/ Nghệ thuật</t>
  </si>
  <si>
    <t>Trung tâm …..</t>
  </si>
  <si>
    <t>KẾ HOẠCH NGHỈ HƯU, TINH GIẢN BIÊN CHẾ, KÉO DÀI THỜI GIAN CÔNG TÁC</t>
  </si>
  <si>
    <t>Họ và tên</t>
  </si>
  <si>
    <t>Ngày sinh</t>
  </si>
  <si>
    <t>Năm bắt đầu công tác</t>
  </si>
  <si>
    <t>Khoa/Bộ môn/Tổ</t>
  </si>
  <si>
    <t>Chuyên ngành
 đào tạo</t>
  </si>
  <si>
    <t>Chức vụ</t>
  </si>
  <si>
    <t>Thời gian nghỉ hưu /kéo dài</t>
  </si>
  <si>
    <t>Nam</t>
  </si>
  <si>
    <t>Nữ</t>
  </si>
  <si>
    <t>KẾ HOẠCH NGHỈ PHÉP, NGHỈ KHÔNG LƯƠNG, THAI SẢN</t>
  </si>
  <si>
    <t>Dân tộc</t>
  </si>
  <si>
    <t>Thời gian nghỉ</t>
  </si>
  <si>
    <t>KẾ HOẠCH ĐÀO TẠO CHUYÊN MÔN</t>
  </si>
  <si>
    <t>Kế hoạch đào tạo</t>
  </si>
  <si>
    <t>Trình độ (TS, ThS)</t>
  </si>
  <si>
    <t>Chức danh (GS, PGS, GVCC, GVC…)</t>
  </si>
  <si>
    <t>Ngành/Chuyên ngành đang giảng dạy (Đánh dấu vào trình độ mà ngành đang đào tạo)</t>
  </si>
  <si>
    <t>Bậc đào tạo</t>
  </si>
  <si>
    <t>Nơi đào tạo (cụ thể tên Trường)</t>
  </si>
  <si>
    <t>Thời gian
(dự kiến từ năm … đến năm ...)</t>
  </si>
  <si>
    <t>Tình trạng đào tạo</t>
  </si>
  <si>
    <t xml:space="preserve">Kinh phí dự trù
</t>
  </si>
  <si>
    <t>Cử nhân</t>
  </si>
  <si>
    <t>Trong nước</t>
  </si>
  <si>
    <t>Ngoài nước</t>
  </si>
  <si>
    <t>Đang đào tạo</t>
  </si>
  <si>
    <t>Dự kiến</t>
  </si>
  <si>
    <t>Ngành đào tạo 1 (số lượng: 3)</t>
  </si>
  <si>
    <t>Ngành đào tạo 2</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</si>
  <si>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</si>
  <si>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</si>
  <si>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</si>
  <si>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</si>
  <si>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</si>
  <si>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</si>
  <si>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</si>
  <si>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Dự kiến 2024</t>
  </si>
  <si>
    <t>Trung cấp LLCT</t>
  </si>
  <si>
    <t>Trợ lý đào tạo</t>
  </si>
  <si>
    <t>Phó trưởng khoa</t>
  </si>
  <si>
    <t>Sơ cấp</t>
  </si>
  <si>
    <t>x</t>
  </si>
  <si>
    <t>1/2024-12/2024</t>
  </si>
  <si>
    <t>Nguyễn Tiến Dũng</t>
  </si>
  <si>
    <t>GV</t>
  </si>
  <si>
    <t>4/2023-4/2024</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</si>
  <si>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</si>
  <si>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Năm sinh</t>
  </si>
  <si>
    <t>Nội dung
 bồi dưỡng</t>
  </si>
  <si>
    <t>Thời lượng chương trình</t>
  </si>
  <si>
    <t>Nơi bồi dưỡng</t>
  </si>
  <si>
    <t xml:space="preserve">
Thời gian
</t>
  </si>
  <si>
    <t>Kinh phí
 dự trù</t>
  </si>
  <si>
    <t>Tại
ĐHV</t>
  </si>
  <si>
    <t>Kinh</t>
  </si>
  <si>
    <t>GVC</t>
  </si>
  <si>
    <t>Ngoại ngữ</t>
  </si>
  <si>
    <t>GVCC</t>
  </si>
  <si>
    <t>KẾ HOẠCH THAM GIA HỘI NGHỊ, HỘI THẢO, TẬP HUẤN, THỰC TẬP SINH, HỢP TÁC KHOA HỌC</t>
  </si>
  <si>
    <t>Tiêu đề/Nội dung</t>
  </si>
  <si>
    <t>Thời lượng</t>
  </si>
  <si>
    <t>Nơi tổ chức</t>
  </si>
  <si>
    <t>KẾ HOẠCH BỔ NHIỆM GS, PGS VÀ THAY ĐỔI CHỨC DANH NGHỀ NGHIỆP</t>
  </si>
  <si>
    <t>Ngành/chuyên ngành</t>
  </si>
  <si>
    <t>Chức danh hiện tại</t>
  </si>
  <si>
    <t>Chức danh đề nghị 
bổ nhiệm/thay đổi</t>
  </si>
  <si>
    <t xml:space="preserve">Năm </t>
  </si>
  <si>
    <t>TS</t>
  </si>
  <si>
    <t>Giáo dục học (GDTH)</t>
  </si>
  <si>
    <t>PGS.TS</t>
  </si>
  <si>
    <t>Biểu số 11a</t>
  </si>
  <si>
    <t>KẾ HOẠCH MUA SẮM, SỬA CHỮA CỦA CÁC ĐƠN VỊ ĐÀO TẠO NĂM 2024</t>
  </si>
  <si>
    <t>(Biểu dùng cho đơn vị đào tạo)</t>
  </si>
  <si>
    <t>Địa chỉ đặt thiết bị / 
Địa chỉ sử dụng thiết bị</t>
  </si>
  <si>
    <r>
      <t xml:space="preserve">KẾ HOẠCH MUA SẮM TÀI SẢN, THIẾT BỊ PHỤC VỤ NHU CẦU GIẢNG DẠY
</t>
    </r>
    <r>
      <rPr>
        <i/>
        <sz val="12"/>
        <color rgb="FFFF0000"/>
        <rFont val="Times New Roman"/>
        <family val="1"/>
      </rPr>
      <t>(Các Trường / Khoa, Viện đề xuất)</t>
    </r>
  </si>
  <si>
    <t>1 bộ máy chiếu + màn hình máy chiếu</t>
  </si>
  <si>
    <t>sd c tác chuyên môn</t>
  </si>
  <si>
    <t>Phòng PSG A2 201</t>
  </si>
  <si>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</si>
  <si>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t>Bảo dưỡng, sửa chữa phòng học đàn</t>
  </si>
  <si>
    <t>Phòng học đàn (tầng 5, nhà A0)</t>
  </si>
  <si>
    <t>Biểu số 11b</t>
  </si>
  <si>
    <t>TRUNG TÂM: ….................</t>
  </si>
  <si>
    <t>KẾ HOẠCH MUA SẮM, SỬA CHỮA, NHU CẦU VĂN PHÒNG PHẨM CỦA CÁC ĐƠN VỊ HÀNH CHÍNH  NĂM 2024</t>
  </si>
  <si>
    <t>(Biểu dùng cho đơn vị hành chính)</t>
  </si>
  <si>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</si>
  <si>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Hộp đựng tài liệu</t>
  </si>
  <si>
    <t>Lưu công văn, tài liệu</t>
  </si>
  <si>
    <t xml:space="preserve">VPK </t>
  </si>
  <si>
    <t>Cái</t>
  </si>
  <si>
    <t>Kế hoạch văn phòng phẩm nhà trường cấp cho các đơn vị hành chính thực hiện chức năng nhiệm vụ của đơn vị</t>
  </si>
  <si>
    <t>Kế hoạch đầu tư, xây dựng cơ bản
(Phòng Quản trị - Đầu tư lập)</t>
  </si>
  <si>
    <t>Các khoản khác nếu có liên quan</t>
  </si>
  <si>
    <t>Biểu số 12a</t>
  </si>
  <si>
    <t>KẾ HOẠCH ĐĂNG KÝ NHIỆM VỤ NGHIÊN CỨU KHOA HỌC NĂM 2024</t>
  </si>
  <si>
    <t>(Biểu dùng cho các đơn vị có kế hoạch thực hiện các nhiệm vụ KHCN trong năm)</t>
  </si>
  <si>
    <t>NHIỆM VỤ KHOA HỌC CÔNG NGHỆ</t>
  </si>
  <si>
    <t>Chủ trì đề tài, dự án</t>
  </si>
  <si>
    <t>Tổng Số kinh phí của năm lập kế hoạch, trong đó:</t>
  </si>
  <si>
    <t>Kinh phí ngân sách cấp</t>
  </si>
  <si>
    <t>Kinh phí từ quỹ trích lập thực hiện nhiệm vụ KHCN cấp Trường</t>
  </si>
  <si>
    <t>Kinh phí từ các tổ chức khác tài trợ  chuyển  về qua tài khoản Trường theo tính chất thu hộ, chi hộ</t>
  </si>
  <si>
    <t>Kinh phí do cá nhân tự chi trả</t>
  </si>
  <si>
    <t>(1)=2+3+4</t>
  </si>
  <si>
    <t>D</t>
  </si>
  <si>
    <t>ĐỀ TÀI CÓ SỬ DỤNG NGUỒN KINH PHÍ NGÂN SÁCH CẤP QUA GIAO DỰ TOÁN CỦA BỘ GIÁO DỤC VÀ ĐÀO TẠO</t>
  </si>
  <si>
    <t>Các đề tài, dự án cấp Nhà nước</t>
  </si>
  <si>
    <t>Các đề tài, dự án cấp Bộ</t>
  </si>
  <si>
    <t>Phát triển năng lực giáo dục STEM cho giáo viên tiểu học đáp ứng yêu cầu chương trình GDPT 2018</t>
  </si>
  <si>
    <t>Hội thảo, hội nghị</t>
  </si>
  <si>
    <t>NHIỆM VỤ KHOA HỌC CÔNG NGHỆ SỬ DỤNG NGUỒN KINH PHÍ TRƯỜNG ĐẠI HỌC VINH</t>
  </si>
  <si>
    <t>Đề tài cấp Bộ sử dụng nguồn kinh phí Trường</t>
  </si>
  <si>
    <t>Đề tài Nghiên cứu khoa học cấp Trường của Giảng viên</t>
  </si>
  <si>
    <t>Phát triển chương trình đào tạo trình độ thạc sĩ ngành Giáo dục học (Giáo dục Tiểu học) theo tiếp cận CDIO</t>
  </si>
  <si>
    <t>Các công bố khoa học</t>
  </si>
  <si>
    <t>2.4</t>
  </si>
  <si>
    <t>Các nhiệm vụ khoa học từ các nhóm nghiên cứu</t>
  </si>
  <si>
    <t>2.5</t>
  </si>
  <si>
    <t>Các hội nghị, hội thảo khoa học</t>
  </si>
  <si>
    <t>HỘI THẢO PHÁT TRIỂN NĂNG LỰC GIÁO DỤC STEM CHO SINH VIÊN NGÀNH GIÁO DỤC TIỂU HỌC ĐÁP ỨNG YÊU CẦU ĐỔI MỚI GIÁO DỤC PHỔ THÔNG</t>
  </si>
  <si>
    <t>Khoa Giáo dục Tiểu học</t>
  </si>
  <si>
    <t>Tháng 03/2024</t>
  </si>
  <si>
    <t>2.6</t>
  </si>
  <si>
    <t>Các hoạt động KHCN khác</t>
  </si>
  <si>
    <t>2.7</t>
  </si>
  <si>
    <t>Đề tài Nghiên cứu khoa học cấp Trường của Người học</t>
  </si>
  <si>
    <t>Sử dụng phần mềm Articulate Storyline thiết kế mô hình lớp học đảo ngược vận dụng giáo dục địa phương trong môn Hoạt động trải nghiệm lớp 4</t>
  </si>
  <si>
    <t>TS. Nguyễn Thị Phương Nhung (A)</t>
  </si>
  <si>
    <t>Tổ chức dạy học Toán ở tiểu học theo định hướng giáo dục STEAM</t>
  </si>
  <si>
    <t>Ứng dụng công nghệ AR trong dạy học lịch sử và địa lí ở tiểu học</t>
  </si>
  <si>
    <t>2.8</t>
  </si>
  <si>
    <t>Hoạt động khởi nghiệp của người học</t>
  </si>
  <si>
    <t>CÁC NHIỆM VỤ KHCH ĐƯỢC TỔ CHỨC KHÁC CẤP KINH PHÍ</t>
  </si>
  <si>
    <t>Tổng cộng = I+II+III</t>
  </si>
  <si>
    <t>Biểu 12b - Kế hoạch công bố NCKH</t>
  </si>
  <si>
    <t>KẾ HOẠCH ĐĂNG KÝ VỀ CÔNG BỐ KHOA HỌC NĂM 2023</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</si>
  <si>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</si>
  <si>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</si>
  <si>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</si>
  <si>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</si>
  <si>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</si>
  <si>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</si>
  <si>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S</t>
  </si>
  <si>
    <t>Biểu số 13</t>
  </si>
  <si>
    <t>KẾ HOẠCH ĐÀO TẠO, BỒI DƯỠNG, CẤP CHỨNG CHỈ CÁC LỚP NGẮN HẠN VÀ THU CHUYỂN GIAO CÔNG NGHỆ</t>
  </si>
  <si>
    <t>(Biểu dùng cho các đơn vị có các lớp bồi dưỡng chứng chỉ)</t>
  </si>
  <si>
    <t>Đơn vị tính: Nghìn đồng</t>
  </si>
  <si>
    <t>(6)=(4)*(5)</t>
  </si>
  <si>
    <t>Tổ chức các lớp bồi dưỡng chứng chỉ</t>
  </si>
  <si>
    <t xml:space="preserve">Thi chứng chỉ tiếng Anh các bậc theo Vstep </t>
  </si>
  <si>
    <t>Người</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</si>
  <si>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</si>
  <si>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</si>
  <si>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</si>
  <si>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</si>
  <si>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</si>
  <si>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</si>
  <si>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Và các loại chứng chỉ khác nếu có:
(Khi lập kế hoạch của đơn vị thì liệt kê chi tiết tên gọi của hoạt động)…...................................................................
…...................................................................</t>
  </si>
  <si>
    <t>Thu khoán các hợp đồng chuyển giao công nghệ</t>
  </si>
  <si>
    <t xml:space="preserve">Hợp đồng </t>
  </si>
  <si>
    <t>Biểu số 2 tổng hợp</t>
  </si>
  <si>
    <t>KẾ HOẠCH THU CỦA ĐƠN VỊ NĂM 2024</t>
  </si>
  <si>
    <t>HỌC KỲ II NĂM HỌC 2023-2024 VÀ HỌC KỲ HÈ</t>
  </si>
  <si>
    <t>Thành tiền 6 tháng đầu năm</t>
  </si>
  <si>
    <t>6 THÁNG CUỐI NĂM 2023 (HỌC KỲ I NĂM HỌC 2023-2024)</t>
  </si>
  <si>
    <t>Thành tiền 6 tháng cuối năm</t>
  </si>
  <si>
    <t>Doanh thu dự kiến</t>
  </si>
  <si>
    <t>Số tín chỉ đăng ký</t>
  </si>
  <si>
    <t>Đơn giá tín chỉ
(ĐVT 1.000đ)</t>
  </si>
  <si>
    <t>Cột 9 biểu 2 theo từng loại hình đào tạo</t>
  </si>
  <si>
    <t>Số liệu cột đơn giá phòng KHTC nhập</t>
  </si>
  <si>
    <t>(17)</t>
  </si>
  <si>
    <t>(18)=3*4+5*6+7*8+9*10+11*12+13*14+15*16</t>
  </si>
  <si>
    <t>(19)</t>
  </si>
  <si>
    <t>(20)</t>
  </si>
  <si>
    <t>(21)</t>
  </si>
  <si>
    <t>(22)</t>
  </si>
  <si>
    <t>(23)</t>
  </si>
  <si>
    <t>(24)</t>
  </si>
  <si>
    <t>(25)</t>
  </si>
  <si>
    <t>(26)</t>
  </si>
  <si>
    <t>(27)</t>
  </si>
  <si>
    <t>(28)</t>
  </si>
  <si>
    <t>(29)</t>
  </si>
  <si>
    <t>(30)=19*20+21*22+23*24+25*26+27*28</t>
  </si>
  <si>
    <t>(31)=(18)+(30)</t>
  </si>
  <si>
    <t>TỔNG CỘNG</t>
  </si>
  <si>
    <t>Đào tạo chính quy
(Bao gồm cả văn bằng 2 + liên thông chính quy)</t>
  </si>
  <si>
    <t>Đào tạo Cao học</t>
  </si>
  <si>
    <t>Đào tạo nghiên cứu sinh</t>
  </si>
  <si>
    <t>Đào tạo Vừa làm vừa học (học phí niên chế, khi xác định doanh thu nhập theo số lượng người học)</t>
  </si>
  <si>
    <t>Đào tạo từ xa</t>
  </si>
  <si>
    <t>6</t>
  </si>
  <si>
    <t>Lưu học sinh tỉnh Nghệ An giao đào tạo (học phí niên chế, khi xác định doanh thu nhập theo số lượng người học)</t>
  </si>
  <si>
    <t>Biểu số 14b</t>
  </si>
  <si>
    <t>KẾ HOẠCH THU LƯU HỌC SINH NĂM 2024</t>
  </si>
  <si>
    <t>Học kỳ II năm học 2023-2024 và học kỳ hè</t>
  </si>
  <si>
    <t>Học kỳ I năm học 2024-2025</t>
  </si>
  <si>
    <t>Số lượng LHS</t>
  </si>
  <si>
    <t>Đơn giá
(nghìn đồng)</t>
  </si>
  <si>
    <t>(3)=1x2</t>
  </si>
  <si>
    <t>(6)=4x5</t>
  </si>
  <si>
    <t>7=4+6</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</si>
  <si>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</si>
  <si>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</si>
  <si>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</si>
  <si>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3=1*2</t>
  </si>
  <si>
    <t>NGUỒN THU</t>
  </si>
  <si>
    <t>Thu tiền tổ chức các lớp bồi dưỡng chứng chỉ</t>
  </si>
  <si>
    <t>Thi chứng chỉ tiếng Anh các bậc theo Vstep</t>
  </si>
  <si>
    <t>Thí sinh</t>
  </si>
  <si>
    <t>Và các loại chứng chỉ khác, khi lập kế hoạch của đơn vị thì liệt kê chi tiết tên gọi của hoạt động.
…..............................................</t>
  </si>
  <si>
    <t>Thu từ quản lý phí đề tài NCKH</t>
  </si>
  <si>
    <t>Thu Lệ phí tuyển sinh các hệ tương ứng</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</si>
  <si>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</si>
  <si>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</si>
  <si>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</si>
  <si>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</si>
  <si>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</si>
  <si>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</si>
  <si>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</si>
  <si>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</si>
  <si>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Doanh thu tài chính</t>
  </si>
  <si>
    <t>Thu từ hoạt động thanh lý tài sản (nếu có)</t>
  </si>
  <si>
    <t>Thu từ các khoản khác nếu có, đề nghị liệt kê cụ thể nếu có:
….......................................</t>
  </si>
  <si>
    <t>Thu từ kinh phí ngân sách cấp chi thường xuyên</t>
  </si>
  <si>
    <t>Các khoản thu - chi thuộc nhiệm vụ không thường xuyên do ngân sách cấp  (TW, tỉnh) cấp / giao kinh phí qua dự toán.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</si>
  <si>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</si>
  <si>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</si>
  <si>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</si>
  <si>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</si>
  <si>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</si>
  <si>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</si>
  <si>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Kinh phí phối hợp tổ chức thi THPT Quốc gia</t>
  </si>
  <si>
    <t>CÁC KHOẢN THU HỘ</t>
  </si>
  <si>
    <t>Đề tài Nghiên cứu khoa học ký kết với các đơn vị, tổ chức khác</t>
  </si>
  <si>
    <t>Thu kinh phí Đảng ủy</t>
  </si>
  <si>
    <t>Thu kinh phí đoàn thanh niên</t>
  </si>
  <si>
    <t>Thu kinh phí công đoàn</t>
  </si>
  <si>
    <t>Thu tiền tổ chức thi Ielts phối hợp với Hội đồng Anh (TTĐBCL)</t>
  </si>
  <si>
    <t>Các khoản thu hộ - chi hộ cho người học (P.CTCT)</t>
  </si>
  <si>
    <t>Thi khảo sát chất lượng trường Chuyên (Trường chuyên)</t>
  </si>
  <si>
    <t>Học chuyên đề ở trường chuyên (Trường chuyên)</t>
  </si>
  <si>
    <t>Tiền ăn ở trường Mầm non, phổ thông thực hành</t>
  </si>
  <si>
    <t>Thù lao đại lý bảo hiểm (Trạm Y tế)</t>
  </si>
  <si>
    <t xml:space="preserve">  TRƯỜNG ĐẠI HỌC VINH</t>
  </si>
  <si>
    <t>Biểu số 15</t>
  </si>
  <si>
    <t>KẾ HOẠCH CHI NĂM 2024</t>
  </si>
  <si>
    <t>(Biểu dành cho toàn thể các đơn vị trong toàn trường)</t>
  </si>
  <si>
    <t>ĐVT: Nghìn đồng</t>
  </si>
  <si>
    <t>Chi cho con người</t>
  </si>
  <si>
    <t>Các khoản liên quan đến lương, phụ cấp các loại, phúc lợi, thu nhập tăng thêm</t>
  </si>
  <si>
    <t>Tham khảo biểu số liệu biểu 17</t>
  </si>
  <si>
    <t>-</t>
  </si>
  <si>
    <t>Lương và các khoản có tính chất lương
(Lương, phụ cấp chức vụ, phụ cấp thâm niên vượt khung, phụ cấp nghề, ….)</t>
  </si>
  <si>
    <t>Thu nhập tăng thêm</t>
  </si>
  <si>
    <t>Các khoản đóng góp
Trích đóng (32% BHXH+2% KPCĐ)</t>
  </si>
  <si>
    <t>Phúc lợi khác
(Phúc lợi VLVH, ĐTTX, phúc lợi các ngày lễ, tết, ….)</t>
  </si>
  <si>
    <t>Chi tiền dạy vượt giờ</t>
  </si>
  <si>
    <t>Chi tiền làm thêm giờ, trực đêm, trực lễ tết</t>
  </si>
  <si>
    <t>Điều 15, Quy chế chi tiêu nội bộ</t>
  </si>
  <si>
    <t>Chi phụ cấp độc hại</t>
  </si>
  <si>
    <t>Điều 18, Quy chế chi tiêu nội bộ</t>
  </si>
  <si>
    <t>Chi khen thưởng các loại</t>
  </si>
  <si>
    <t>Điều 19, Quy chế chi tiêu nội bộ</t>
  </si>
  <si>
    <t>Tiền thưởng các loại (Cấp trường, tỉnh,bộ, cá nhân, tập thể…) sử dụng kinh phí Trường</t>
  </si>
  <si>
    <t>Chi khen thưởng các danh hiệu được phong tặng trong năm nếu có (VD: Giáo sư, phó giáo sư, NGND, NGUT, tiến sĩ, thạc sĩ, huy hiệu, bằng khen…..)</t>
  </si>
  <si>
    <t>Chi khen thưởng sinh viên, học sinh đạt thành tích trong các kỳ thi học sinh giỏi (nếu có)</t>
  </si>
  <si>
    <t>Chi các khoản tiền thưởng thi đua năm học: chiến sĩ thi đua x 2.000 + tiên tiến 1.500 + hoàn thành nhiệm vụ 1.000</t>
  </si>
  <si>
    <t>Chi các khoản phúc lợi: thăm viếng, nghỉ phép</t>
  </si>
  <si>
    <t>Chi chế độ bảo hộ lao động</t>
  </si>
  <si>
    <t>Điều 17, Quy chế chi tiêu nội bộ</t>
  </si>
  <si>
    <t xml:space="preserve">Các khoản hỗ trợ cán bộ đi học, đào tạo, bồi dưỡng:
(Thạc sỹ, tiến sỹ, đào tạo ngắn hạn, bồi dưỡng chứng chỉ, nâng ngạch, chuyển ngạch, đào tạo lý luận cao cấp, trung cấp chính trị; </t>
  </si>
  <si>
    <t>Điều 29, Quy chế chi tiêu nội bộ</t>
  </si>
  <si>
    <t>Chi tiền biên tập website, chế độ cộng tác viên thanh tra giáo dục, công tác viên hỗ trợ công tác tự đánh giá, đánh giá ngoài, …..</t>
  </si>
  <si>
    <t>Chi chế độ bồi dưỡng giảng viên, giáo viên dạy ngoài trời</t>
  </si>
  <si>
    <t>Các khoản chi khác cho con người nếu có</t>
  </si>
  <si>
    <t>Chi cho chuyên môn, nghiệp vụ</t>
  </si>
  <si>
    <t>Tiền điện thoại khoán cho lãnh đạo đơn vị</t>
  </si>
  <si>
    <t>Theo điều 21 Quy chế chi tiêu nội bộ</t>
  </si>
  <si>
    <t>Công tác thực hành, thí nghiệm</t>
  </si>
  <si>
    <t>Công tác thực tập, kiến tập, thực tế (phần kinh phí nhà trường chi không bao gồm các hoạt động nằm trong danh mục kinh phí khoán cho đơn vị cấp 2)</t>
  </si>
  <si>
    <t>Mua bổ sung danh mục tài liệu giáo trình phục vụ dạy học</t>
  </si>
  <si>
    <t>Kinh phí khoán cho đơn vị cấp 2:
(Khoán VPP, Hỗ trợ hoạt động HSSV, Hỗ trợ công tác hành chính, Khoán công lệnh, Khoán truyền thông, quảng bá tuyển sinh)</t>
  </si>
  <si>
    <t xml:space="preserve">Tham khảo biểu 17 về số liệu </t>
  </si>
  <si>
    <t>Thuê gv thỉnh giảng (nếu có)</t>
  </si>
  <si>
    <t>Biểu 2; QCTNB</t>
  </si>
  <si>
    <t xml:space="preserve">Sửa chữa, bảo dưỡng tài sản có giá trị </t>
  </si>
  <si>
    <t>Chi ngày kỷ niệm các năm chẵn chục của các đơn vị:
10 năm = 30 tr; Cứ thêm mỗi 10 năm tiếp theo thì thêm 10 tr</t>
  </si>
  <si>
    <t>Theo điều 33 Quy chế chi tiêu nội bộ</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</si>
  <si>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</si>
  <si>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</si>
  <si>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</si>
  <si>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</si>
  <si>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</si>
  <si>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Kinh phí đi tham quan, học hỏi kinh nghiệm</t>
  </si>
  <si>
    <t>Kinh phí chi tổ chức các kỳ thi học sinh giỏi</t>
  </si>
  <si>
    <t>Lập dự toán chi tiết đính kèm</t>
  </si>
  <si>
    <t>Kinh phí tổ chức hội đồng chấm luận văn cao học, luận án nghiên cứu sinh</t>
  </si>
  <si>
    <t>Chi biên soạn và nghiệm thu chương trình, tài liệu giáo trình</t>
  </si>
  <si>
    <t>Lập dự toán chi tiết đính kèm, Theo QCCTNB</t>
  </si>
  <si>
    <t>Biên soạn bài giảng Elearning</t>
  </si>
  <si>
    <t>Chi kinh phí biên soạn, sản xuất giáo trình tài liệu</t>
  </si>
  <si>
    <t>Chi các hoạt động tự đánh giá và đánh giá ngoài chương trình đào tạo</t>
  </si>
  <si>
    <t>Và các khoản chi khác nếu có (liệt kê chi tiết theo từng nội dung chi)</t>
  </si>
  <si>
    <t>Liệt kê chi tiết theo chức năng nhiệm vụ của đơn vị</t>
  </si>
  <si>
    <t>Khấu hao tài sản = 3.1+3.2</t>
  </si>
  <si>
    <t>Khấu hao tài sản tính cho tài sản đã được mua sắm từ các năm 2023 trở về trước</t>
  </si>
  <si>
    <t>Khấu hao tài sản đối với tài sản mua sắm năm 2024</t>
  </si>
  <si>
    <t>Khấu hao đối với tài sản Mua sắm trang thiết bị đào tạo và phục vụ công tác đào tạo năm 2024 (Đơn vị đào tạo)</t>
  </si>
  <si>
    <t xml:space="preserve"> = 10% x giá trị tài sản đề nghị mua trong biểu 11a</t>
  </si>
  <si>
    <t>Khấu hao đối với Mua sắm trang thiết bị phục vụ hoạt động chuyên môn năm 2024 (Đơn vị hành chính)</t>
  </si>
  <si>
    <t xml:space="preserve"> = 10% x giá trị tài sản đề nghị mua trong biểu 11b</t>
  </si>
  <si>
    <t>Khấu hao đối với tài sản được hình thành từ các dự án đầu tư xây dựng cơ bản</t>
  </si>
  <si>
    <t xml:space="preserve"> = 10% x giá trị tài sản được hình thành trong biểu 11b</t>
  </si>
  <si>
    <t>Các khoản chi khác</t>
  </si>
  <si>
    <t>Chi từ các khoản "Thu hộ - chi hộ"</t>
  </si>
  <si>
    <t>Trích lập các quỹ đặc thù</t>
  </si>
  <si>
    <t>Quỹ Học bổng sinh viên, học bổng khuyến khích học tập</t>
  </si>
  <si>
    <t xml:space="preserve"> = 8% x (tổng thu học phí chính quy + học phí cấp bù sư phạm của đơn vị)</t>
  </si>
  <si>
    <t>Trích lập Quỹ phát triển khoa học và công nghệ trong cơ sở giáo dục</t>
  </si>
  <si>
    <t>109/2022/NĐ-CP ( = 3% từ thu học phí và 5% từ thu khác của đơn vị)</t>
  </si>
  <si>
    <t>TỔNG CHI</t>
  </si>
  <si>
    <t>BẢNG SỐ LIỆU MỘT SỐ KHOẢN CHI DÙNG ĐỂ THAM KHẢO XÂY DỰNG KẾ HOẠCH NĂM 2024</t>
  </si>
  <si>
    <t>Số liệu cung cấp cho các đơn vị phục vụ xây dựng kế hoạch năm 2024</t>
  </si>
  <si>
    <t>ĐVT: 1.000 đồng</t>
  </si>
  <si>
    <t>đơn vị đồng</t>
  </si>
  <si>
    <t>đồng</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</si>
  <si>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</si>
  <si>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</si>
  <si>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</si>
  <si>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Phúc lợi thanh toán vượt giờ chi cho cán bộ hành chính</t>
  </si>
  <si>
    <t>Dự kiến
Tiền vượt chuẩn năm 2023</t>
  </si>
  <si>
    <t>Kinh phí khoán chi TX cho đơn vị cấp 2</t>
  </si>
  <si>
    <t>Khấu hao tài sản năm 2023</t>
  </si>
  <si>
    <t>Khấu hao tài sản năm 2024
(Tính = 10% giá trị tài sản đề nghị mua trong biểu 11a + 11b</t>
  </si>
  <si>
    <t>Tổng khấu hao trong biểu 15 = cột I + cột J</t>
  </si>
  <si>
    <t>(Theo lương cơ sở 1.800.000 đồng)</t>
  </si>
  <si>
    <t>(Theo lương cơ sở 1.800.000đồng)</t>
  </si>
  <si>
    <t>(12)=(10)+(11)</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</si>
  <si>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</si>
  <si>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</si>
  <si>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</si>
  <si>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</si>
  <si>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</si>
  <si>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</si>
  <si>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</si>
  <si>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</si>
  <si>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</si>
  <si>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</si>
  <si>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</si>
  <si>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</si>
  <si>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</si>
  <si>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</si>
  <si>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</si>
  <si>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</si>
  <si>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</si>
  <si>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</si>
  <si>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</si>
  <si>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</si>
  <si>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</si>
  <si>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</si>
  <si>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</si>
  <si>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</si>
  <si>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</si>
  <si>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</si>
  <si>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</si>
  <si>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</si>
  <si>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</si>
  <si>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</si>
  <si>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</si>
  <si>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</si>
  <si>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</si>
  <si>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</si>
  <si>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</si>
  <si>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</si>
  <si>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</si>
  <si>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</si>
  <si>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</si>
  <si>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</si>
  <si>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</si>
  <si>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</si>
  <si>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</si>
  <si>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</si>
  <si>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</si>
  <si>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</si>
  <si>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</si>
  <si>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</si>
  <si>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</si>
  <si>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</si>
  <si>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</si>
  <si>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</si>
  <si>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</si>
  <si>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</si>
  <si>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</si>
  <si>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</si>
  <si>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</si>
  <si>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</si>
  <si>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</si>
  <si>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</si>
  <si>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</si>
  <si>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</si>
  <si>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</si>
  <si>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</si>
  <si>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</si>
  <si>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</si>
  <si>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Tổng Công</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</si>
  <si>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</si>
  <si>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</si>
  <si>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</si>
  <si>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</si>
  <si>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</si>
  <si>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</si>
  <si>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</si>
  <si>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</si>
  <si>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</si>
  <si>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</si>
  <si>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</si>
  <si>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</si>
  <si>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</si>
  <si>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</si>
  <si>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</si>
  <si>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</si>
  <si>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</si>
  <si>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</si>
  <si>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Lương Thị Thành Vinh</t>
  </si>
  <si>
    <t>Khoa Địa lý</t>
  </si>
  <si>
    <t>V.07.01.02</t>
  </si>
  <si>
    <t>SP Địa lý</t>
  </si>
  <si>
    <t>Địa lý kinh tế</t>
  </si>
  <si>
    <t>Địa lý học</t>
  </si>
  <si>
    <t>GVSP</t>
  </si>
  <si>
    <t>B2 - 21/2/2017</t>
  </si>
  <si>
    <t>CC UDCNTTCB 2018</t>
  </si>
  <si>
    <t>GVC 31/5/2018</t>
  </si>
  <si>
    <t>ĐT 4 - 2018</t>
  </si>
  <si>
    <t>Nguyễn Thị Hoài (A)</t>
  </si>
  <si>
    <t>Địa lý</t>
  </si>
  <si>
    <t>B1</t>
  </si>
  <si>
    <t>TCLLCT</t>
  </si>
  <si>
    <t>Nguyễn Thị Mai Lan</t>
  </si>
  <si>
    <t>V.07.01.03</t>
  </si>
  <si>
    <t>Địa lý tự nhiên</t>
  </si>
  <si>
    <t>B2</t>
  </si>
  <si>
    <t>Đợt năm 2014</t>
  </si>
  <si>
    <t>Nguyễn Thị Trang Thanh</t>
  </si>
  <si>
    <t>V.07.01.01</t>
  </si>
  <si>
    <t>Địa lý kinh tế - Chính trị</t>
  </si>
  <si>
    <t>GVSP chủ chốt</t>
  </si>
  <si>
    <t>CN Tiếng Anh</t>
  </si>
  <si>
    <t>GVC 31/5/2018, GVCC 4/1/2019</t>
  </si>
  <si>
    <t>Đối tượng 4</t>
  </si>
  <si>
    <t>Nguyễn Thị Việt Hà</t>
  </si>
  <si>
    <t>Giáo dục học/LL&amp;PP dạy học bộ môn Địa lý</t>
  </si>
  <si>
    <t>Khoa học giáo dục/LL&amp;PP dạy học bộ môn Địa lý</t>
  </si>
  <si>
    <t>Đợt 3 năm 2017</t>
  </si>
  <si>
    <t>Nguyễn Văn Đông</t>
  </si>
  <si>
    <t>Tiếng Pháp/A2</t>
  </si>
  <si>
    <t>ĐT 4 - 2017</t>
  </si>
  <si>
    <t>Phạm Vũ Chung</t>
  </si>
  <si>
    <t>Địa lý tài nguyên &amp; môi trường</t>
  </si>
  <si>
    <t>GV QLGD</t>
  </si>
  <si>
    <t>B2 (KS 3/2020)</t>
  </si>
  <si>
    <t>GVC 3/8/2019</t>
  </si>
  <si>
    <t>Võ Thị Thu Hà (A)</t>
  </si>
  <si>
    <t>Võ Thị Vinh</t>
  </si>
  <si>
    <t>Giáo dục học/LL&amp;PPDH bộ môn Địa lý</t>
  </si>
  <si>
    <t>Khoa học giáo dục</t>
  </si>
  <si>
    <t>Bùi Thị Cần</t>
  </si>
  <si>
    <t>Khoa Giáo dục Chính trị</t>
  </si>
  <si>
    <t>Giáo dục chính trị</t>
  </si>
  <si>
    <t>Chính trị học</t>
  </si>
  <si>
    <t>Đợt 10/2016</t>
  </si>
  <si>
    <t>CCLLCT</t>
  </si>
  <si>
    <t>Dương Thị Mai Hoa</t>
  </si>
  <si>
    <t>Lịch sử</t>
  </si>
  <si>
    <t>LSĐCSVN</t>
  </si>
  <si>
    <t>Hoàng Thị Nga (A)</t>
  </si>
  <si>
    <t>Triết học</t>
  </si>
  <si>
    <t>A2</t>
  </si>
  <si>
    <t>GVC 24/7/2020</t>
  </si>
  <si>
    <t>Đợt 2 năm 2017</t>
  </si>
  <si>
    <t>Lê Thị Nam An</t>
  </si>
  <si>
    <t>Nguyễn Thái Sơn (A)</t>
  </si>
  <si>
    <t>Miễn</t>
  </si>
  <si>
    <t>GVCC 4/1/2019</t>
  </si>
  <si>
    <t>CCLLCT 2022</t>
  </si>
  <si>
    <t>Nguyễn Thị Diệp</t>
  </si>
  <si>
    <t>Kinh tế chính trị</t>
  </si>
  <si>
    <t>Nguyễn Thị Hải Yến (A)</t>
  </si>
  <si>
    <t>KTCT</t>
  </si>
  <si>
    <t>ĐT 4 - 2021</t>
  </si>
  <si>
    <t>Nguyễn Thị Kim Thi</t>
  </si>
  <si>
    <t>PPGD bộ môn GD chính trị</t>
  </si>
  <si>
    <t>Nguyễn Thị Mỹ Hương</t>
  </si>
  <si>
    <t>Phan Huy Chính</t>
  </si>
  <si>
    <t>Phan Thị Nhuần</t>
  </si>
  <si>
    <t>Lịch sử Việt Nam</t>
  </si>
  <si>
    <t>Trần Cao Nguyên</t>
  </si>
  <si>
    <t>Trần Thị Hạnh</t>
  </si>
  <si>
    <t>Nguyễn Thị Kim Chi</t>
  </si>
  <si>
    <t>LL&amp;PPDH GDCT</t>
  </si>
  <si>
    <t>CC UDCNTTCB 8/10/2019</t>
  </si>
  <si>
    <t>Nguyễn Thị Kỳ</t>
  </si>
  <si>
    <t>Khoa Giáo dục mầm non</t>
  </si>
  <si>
    <t>Sinh học</t>
  </si>
  <si>
    <t>B2 (KS 11/2019)</t>
  </si>
  <si>
    <t>Nguyễn Thị Thu Hạnh</t>
  </si>
  <si>
    <t>Giáo dục mầm non</t>
  </si>
  <si>
    <t>Giáo dục học /Giáo dục mầm non</t>
  </si>
  <si>
    <t>LL&amp;LS GD</t>
  </si>
  <si>
    <t>Phạm Thị Hải Châu</t>
  </si>
  <si>
    <t>Toán học</t>
  </si>
  <si>
    <t>Toán học/Hình học Topo</t>
  </si>
  <si>
    <t>LL&amp;PPDH bộ môn Toán</t>
  </si>
  <si>
    <t>Phan Huy Hà</t>
  </si>
  <si>
    <t>SP âm nhạc</t>
  </si>
  <si>
    <t>Phan Thị Quỳnh Trang</t>
  </si>
  <si>
    <t>Quản lý giáo dục</t>
  </si>
  <si>
    <t>Trần Thị Hoàng Yến</t>
  </si>
  <si>
    <t>Văn</t>
  </si>
  <si>
    <t>Ngôn ngữ &amp; văn học</t>
  </si>
  <si>
    <t>Ngôn ngữ học/Ngôn ngữ &amp; văn học</t>
  </si>
  <si>
    <t>Trần Thị Thúy Nga (A)</t>
  </si>
  <si>
    <t>Giáo dục học/Giáo dục mầm non</t>
  </si>
  <si>
    <t>TS Nga</t>
  </si>
  <si>
    <t>Võ Trọng Vinh</t>
  </si>
  <si>
    <t>Văn học nghệ thuật</t>
  </si>
  <si>
    <t>Khoa học giáo dục/Quản lý giáo dục</t>
  </si>
  <si>
    <t>KHXH&amp;NV/Ngữ văn</t>
  </si>
  <si>
    <t>Ngữ văn</t>
  </si>
  <si>
    <t>Khoa học SP/Ngữ văn</t>
  </si>
  <si>
    <t>KHXH&amp;NV/LL ngôn ngữ</t>
  </si>
  <si>
    <t>Ngữ văn/LL ngôn ngữ</t>
  </si>
  <si>
    <t>C -17/6/1995</t>
  </si>
  <si>
    <t>B - 9/9/1995</t>
  </si>
  <si>
    <t>Đại số &amp; lý thuyết số</t>
  </si>
  <si>
    <t xml:space="preserve">Giáo dục học </t>
  </si>
  <si>
    <t>Giáo dục học</t>
  </si>
  <si>
    <t>Toán học/Đại số &amp; lý thuyết số</t>
  </si>
  <si>
    <t>LL&amp;PPDH bộ môn toán</t>
  </si>
  <si>
    <t>V.07.05.15</t>
  </si>
  <si>
    <t>Nghệ thuật âm nhạc</t>
  </si>
  <si>
    <t>Văn hóa học/Nghệ thuật âm nhạc</t>
  </si>
  <si>
    <t>TS Đức</t>
  </si>
  <si>
    <t>Khoa học môi trường</t>
  </si>
  <si>
    <t>Total 615</t>
  </si>
  <si>
    <t>01.003</t>
  </si>
  <si>
    <t>Đại học</t>
  </si>
  <si>
    <t>Giáo dục thể chất</t>
  </si>
  <si>
    <t>CC UDCNTT CB 8/10/2019</t>
  </si>
  <si>
    <t>Văn hóa học/Mỹ thuật</t>
  </si>
  <si>
    <t>Cao Cự Giác</t>
  </si>
  <si>
    <t>Khoa Hóa học</t>
  </si>
  <si>
    <t>SP Hóa học</t>
  </si>
  <si>
    <t>LL&amp;PPDH bộ môn Hóa học</t>
  </si>
  <si>
    <t>Đậu Xuân Đức</t>
  </si>
  <si>
    <t>Hóa Hữu cơ</t>
  </si>
  <si>
    <t>Hóa hữu cơ</t>
  </si>
  <si>
    <t>TS Australia</t>
  </si>
  <si>
    <t>Đinh Thị Huyền Trang</t>
  </si>
  <si>
    <t>Hóa phân tích</t>
  </si>
  <si>
    <t>Đinh Thị Trường Giang</t>
  </si>
  <si>
    <t>Lê Đức Giang</t>
  </si>
  <si>
    <t>Nguyễn Hoàng Hào</t>
  </si>
  <si>
    <t xml:space="preserve">Hóa lý &amp; hóa lý thuyết </t>
  </si>
  <si>
    <t>Hóa học</t>
  </si>
  <si>
    <t>Nguyễn Thị Chung (A)</t>
  </si>
  <si>
    <t>Nguyễn Thị Diễm Hằng</t>
  </si>
  <si>
    <t>nữ</t>
  </si>
  <si>
    <t>Nguyễn Thị Phương Thảo (F)</t>
  </si>
  <si>
    <t>Phan Thị Hồng Tuyết</t>
  </si>
  <si>
    <t>Khoa học/Hoá vô cơ</t>
  </si>
  <si>
    <t>Hóa học/Hoá vô cơ</t>
  </si>
  <si>
    <t>Phan Thị Minh Huyền</t>
  </si>
  <si>
    <t>Hóa vô cơ</t>
  </si>
  <si>
    <t>Phan Thị Thùy</t>
  </si>
  <si>
    <t>Tương đương B2 5/11/2018</t>
  </si>
  <si>
    <t>Trương Thị Bình Giang</t>
  </si>
  <si>
    <t>Đặng Như Thường</t>
  </si>
  <si>
    <t>Khoa Lịch sử</t>
  </si>
  <si>
    <t>Lịch sử  Việt Nam</t>
  </si>
  <si>
    <t>Dương Thị Thanh Hải</t>
  </si>
  <si>
    <t>Hoàng Thị Hải Yến</t>
  </si>
  <si>
    <t>Lịch sử thế giới</t>
  </si>
  <si>
    <t>Lê Thế Cường</t>
  </si>
  <si>
    <t>SP Lịch sử</t>
  </si>
  <si>
    <t>Lịch sử thế giới cận đại &amp; hiện đại</t>
  </si>
  <si>
    <t xml:space="preserve"> CCLLCT</t>
  </si>
  <si>
    <t>Mai Phương Ngọc</t>
  </si>
  <si>
    <t>B2/2017
Cử nhân</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</si>
  <si>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</si>
  <si>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</si>
  <si>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</si>
  <si>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</si>
  <si>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</si>
  <si>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</si>
  <si>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</si>
  <si>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</si>
  <si>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TS Trung Quốc</t>
  </si>
  <si>
    <t>Tôn Nữ Hải Yến</t>
  </si>
  <si>
    <t>Trần Vũ Tài</t>
  </si>
  <si>
    <t>ĐT 3 - 2019</t>
  </si>
  <si>
    <t xml:space="preserve">CCLLCT </t>
  </si>
  <si>
    <t>Biện Thị Quỳnh Nga</t>
  </si>
  <si>
    <t>Khoa Ngữ văn</t>
  </si>
  <si>
    <t>Ngữ văn/Văn học Việt Nam</t>
  </si>
  <si>
    <t>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</si>
  <si>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</si>
  <si>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</si>
  <si>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</si>
  <si>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</si>
  <si>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</si>
  <si>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</si>
  <si>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</si>
  <si>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</si>
  <si>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</si>
  <si>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</si>
  <si>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</si>
  <si>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</si>
  <si>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Đợt 1 năm 2014</t>
  </si>
  <si>
    <t>Lê Thị Sao Chi</t>
  </si>
  <si>
    <t>Lưu Thị Trường Giang</t>
  </si>
  <si>
    <t>Văn học</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</si>
  <si>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</si>
  <si>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</si>
  <si>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</si>
  <si>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</si>
  <si>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</si>
  <si>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</si>
  <si>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</si>
  <si>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</si>
  <si>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</si>
  <si>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</si>
  <si>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</si>
  <si>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</si>
  <si>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</si>
  <si>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</si>
  <si>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</si>
  <si>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Đã học năm 2012</t>
  </si>
  <si>
    <t>Nguyễn Thị Xuân Quỳnh</t>
  </si>
  <si>
    <t>Văn học nước ngoài</t>
  </si>
  <si>
    <t>Ielts 6.0
(11/2019)</t>
  </si>
  <si>
    <t>Trần Thị Ly Na</t>
  </si>
  <si>
    <t>Ngôn ngữ Việt Nam</t>
  </si>
  <si>
    <t>Đào Thị Minh Châu</t>
  </si>
  <si>
    <t>Khoa Sinh học</t>
  </si>
  <si>
    <t>Thực vật học</t>
  </si>
  <si>
    <t>ThS nước ngoài</t>
  </si>
  <si>
    <t>Hồ Anh Tuấn</t>
  </si>
  <si>
    <t>Động vật học</t>
  </si>
  <si>
    <t>Khoa học sinh học</t>
  </si>
  <si>
    <t>TS Mônđôva</t>
  </si>
  <si>
    <t>Lê Quang Vượng</t>
  </si>
  <si>
    <t>Sinh lý hóa sinh</t>
  </si>
  <si>
    <t>TS Đài Loan</t>
  </si>
  <si>
    <t>GVC 2019</t>
  </si>
  <si>
    <t>Lê Thị Hương</t>
  </si>
  <si>
    <t>Lê Thị Thúy Hà (B)</t>
  </si>
  <si>
    <t>Khoa học</t>
  </si>
  <si>
    <t>Nguyễn Đình Nhâm</t>
  </si>
  <si>
    <t>LL&amp;PPDH bộ môn Sinh học</t>
  </si>
  <si>
    <t>CC UDCNTTCB</t>
  </si>
  <si>
    <t>Đã học 2012</t>
  </si>
  <si>
    <t>Nguyễn Thị Giang An</t>
  </si>
  <si>
    <t>KH tự nhiên</t>
  </si>
  <si>
    <t>Sinh học/KH tự nhiên</t>
  </si>
  <si>
    <t>Nguyễn Thị Thảo</t>
  </si>
  <si>
    <t>Sinh học/CN sinh học</t>
  </si>
  <si>
    <t>B2 (KS 3.2020)</t>
  </si>
  <si>
    <t>Nguyễn Thị Việt</t>
  </si>
  <si>
    <t>Côn trùng học</t>
  </si>
  <si>
    <t>Ông Vĩnh An</t>
  </si>
  <si>
    <t>TS nước ngoài</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</si>
  <si>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</si>
  <si>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</si>
  <si>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</si>
  <si>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</si>
  <si>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</si>
  <si>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</si>
  <si>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</si>
  <si>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</si>
  <si>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</si>
  <si>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</si>
  <si>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</si>
  <si>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</si>
  <si>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Khoa Tâm lý - Giáo dục</t>
  </si>
  <si>
    <t>Bùi Văn Hùng</t>
  </si>
  <si>
    <t>Giáo dục học/LL &amp; lịch sử giáo dục học</t>
  </si>
  <si>
    <t xml:space="preserve">Quản lý giáo dục </t>
  </si>
  <si>
    <t>GVSP QLGD chủ chốt</t>
  </si>
  <si>
    <t>CN Ngôn ngữ Anh</t>
  </si>
  <si>
    <t>B - 1/10/2006</t>
  </si>
  <si>
    <t>Chế Thị Hải Linh</t>
  </si>
  <si>
    <t>Khoa học Giáo dục/Quản lý giáo dục</t>
  </si>
  <si>
    <t>Dương Thị Linh</t>
  </si>
  <si>
    <t>Tâm lý giáo dục</t>
  </si>
  <si>
    <t>Dương Thị Thanh Thanh</t>
  </si>
  <si>
    <t>Tâm lý học/Tâm lý giáo dục</t>
  </si>
  <si>
    <t>Tâm lý học</t>
  </si>
  <si>
    <t>Lê Thục Anh</t>
  </si>
  <si>
    <t>Nguyễn Như An</t>
  </si>
  <si>
    <t>SP Vật lý</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</si>
  <si>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</si>
  <si>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</si>
  <si>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</si>
  <si>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</si>
  <si>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</si>
  <si>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</si>
  <si>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</si>
  <si>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</si>
  <si>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</si>
  <si>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</si>
  <si>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</si>
  <si>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</si>
  <si>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Công nghệ thông tin</t>
  </si>
  <si>
    <t>ThS Australia</t>
  </si>
  <si>
    <t>Cử nhân CNTT</t>
  </si>
  <si>
    <t>Phạm Lê Cường</t>
  </si>
  <si>
    <t>Tiếng Anh</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</si>
  <si>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</si>
  <si>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</si>
  <si>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</si>
  <si>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</si>
  <si>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</si>
  <si>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</si>
  <si>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</si>
  <si>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</si>
  <si>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</si>
  <si>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</si>
  <si>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ThS CNTT</t>
  </si>
  <si>
    <t>Phạm Thị Thu Hiền</t>
  </si>
  <si>
    <t>Phan Lê Na</t>
  </si>
  <si>
    <t>Khoa học/Toán</t>
  </si>
  <si>
    <t>Toán</t>
  </si>
  <si>
    <t>TS CNTT</t>
  </si>
  <si>
    <t>Trần Thị Kim Oanh</t>
  </si>
  <si>
    <t>SP Toán học</t>
  </si>
  <si>
    <t>Cao học Công nghệ Thông tin</t>
  </si>
  <si>
    <t>Trần Xuân Hào</t>
  </si>
  <si>
    <t>Kỹ thuật</t>
  </si>
  <si>
    <t>Đào Thị Thanh Hà</t>
  </si>
  <si>
    <t>Khoa Toán học</t>
  </si>
  <si>
    <t>Đối tượng 2</t>
  </si>
  <si>
    <t>Đậu Hồng Quân</t>
  </si>
  <si>
    <t>SP Toán</t>
  </si>
  <si>
    <t>Toán giải tích</t>
  </si>
  <si>
    <t>Đinh Huy Hoàng</t>
  </si>
  <si>
    <t>Đinh Thanh Giang</t>
  </si>
  <si>
    <t>Hình học &amp; tôpô</t>
  </si>
  <si>
    <t>TS Bồ Đào Nha</t>
  </si>
  <si>
    <t>Dương Xuân Giáp</t>
  </si>
  <si>
    <t>Lý thuyết xác suất &amp; thống kê toán học</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</si>
  <si>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</si>
  <si>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</si>
  <si>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</si>
  <si>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</si>
  <si>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</si>
  <si>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</si>
  <si>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</si>
  <si>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</si>
  <si>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</si>
  <si>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</si>
  <si>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</si>
  <si>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</si>
  <si>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</si>
  <si>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</si>
  <si>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</si>
  <si>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</si>
  <si>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</si>
  <si>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</si>
  <si>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</si>
  <si>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</si>
  <si>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</si>
  <si>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</si>
  <si>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</si>
  <si>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</si>
  <si>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</si>
  <si>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</si>
  <si>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</si>
  <si>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</si>
  <si>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</si>
  <si>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</si>
  <si>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</si>
  <si>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</si>
  <si>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</si>
  <si>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Khoa Vật lý</t>
  </si>
  <si>
    <t>Vật lý</t>
  </si>
  <si>
    <t>Quang học</t>
  </si>
  <si>
    <t>Đinh Xuân Khoa</t>
  </si>
  <si>
    <t>Đỗ Thanh Thùy</t>
  </si>
  <si>
    <t>B1 (2.2019)</t>
  </si>
  <si>
    <t>Đoàn Thế Ngô Vinh</t>
  </si>
  <si>
    <t>Hoàng Văn Thụy</t>
  </si>
  <si>
    <t>TS Ba Lan</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</si>
  <si>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</si>
  <si>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</si>
  <si>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</si>
  <si>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</si>
  <si>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</si>
  <si>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</si>
  <si>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</si>
  <si>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</si>
  <si>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</si>
  <si>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</si>
  <si>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</si>
  <si>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</si>
  <si>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</si>
  <si>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</si>
  <si>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B1 (KS 11/2019)</t>
  </si>
  <si>
    <t>CV 2019</t>
  </si>
  <si>
    <t>Bùi Thị Quỳnh Sương</t>
  </si>
  <si>
    <t>Lê Duy Linh</t>
  </si>
  <si>
    <t>Sinh học/Thực vật học</t>
  </si>
  <si>
    <t>2020</t>
  </si>
  <si>
    <t>ĐT 4 - 2017, ĐT 3 - 2019</t>
  </si>
  <si>
    <t>Nguyễn Thanh Mỹ</t>
  </si>
  <si>
    <t>Sinh lý học thực vật</t>
  </si>
  <si>
    <t>Đối tượng 3</t>
  </si>
  <si>
    <t>Phạm Thị Tuyên</t>
  </si>
  <si>
    <t>B1 4/5/2018</t>
  </si>
  <si>
    <t>Trần Thị Quỳnh Yên</t>
  </si>
  <si>
    <t>Trần Thị Vân Anh (B)</t>
  </si>
  <si>
    <t>V.07.02.04</t>
  </si>
  <si>
    <t>GVMN hạng II 7/3/2020</t>
  </si>
  <si>
    <t>Bùi Thị Quỳnh Hoa</t>
  </si>
  <si>
    <t>Văn phòng Trường</t>
  </si>
  <si>
    <t>01.004</t>
  </si>
  <si>
    <t>Tiếng Nga (B)</t>
  </si>
  <si>
    <t>Đặng Thị Tình</t>
  </si>
  <si>
    <t>CVC 2021</t>
  </si>
  <si>
    <t>Đinh Văn Đức</t>
  </si>
  <si>
    <t>Đoàn Thị Thúy Hà</t>
  </si>
  <si>
    <t>Lưu Tiến Hưng</t>
  </si>
  <si>
    <t>B - 26/2/1996</t>
  </si>
  <si>
    <t>Nguyễn Thị Đạm</t>
  </si>
  <si>
    <t>Nguyễn Thị Hương (D)</t>
  </si>
  <si>
    <t>CV 2019/CVC 2021</t>
  </si>
  <si>
    <t>Nguyễn Thị Kim Dung</t>
  </si>
  <si>
    <t>Nguyễn Thị Phương Thảo (A)</t>
  </si>
  <si>
    <t>Toán học/LTXS&amp;TK toán học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</si>
</sst>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7">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79">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79" fillId="0" borderId="0" xfId="0" applyFont="1" applyAlignment="1">
      <alignment horizontal="center" vertical="center"/>
    </xf>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38" fillId="0" borderId="0" xfId="0" applyFont="1" applyAlignment="1"/>
    <xf numFmtId="0" fontId="12" fillId="0" borderId="0" xfId="0" applyFont="1" applyAlignment="1"/>
    <xf numFmtId="0" fontId="0" fillId="0" borderId="0" xfId="0" applyAlignment="1"/>
    <xf numFmtId="0" fontId="82" fillId="0" borderId="0" xfId="0" applyFont="1" applyAlignment="1"/>
    <xf numFmtId="0" fontId="106" fillId="0" borderId="65" xfId="0" applyFont="1" applyBorder="1" applyAlignment="1"/>
    <xf numFmtId="0" fontId="106" fillId="0" borderId="59" xfId="0" applyFont="1" applyBorder="1" applyAlignment="1"/>
  </cellXfs>
  <cellStyles count="17">
    <cellStyle name="Bình thường" xfId="0" builtinId="0"/>
    <cellStyle name="Bình thường 2" xfId="13" xr:uid="{00000000-0005-0000-0000-000000000000}"/>
    <cellStyle name="Bình thường 3" xfId="15" xr:uid="{00000000-0005-0000-0000-000001000000}"/>
    <cellStyle name="Comma 2" xfId="2" xr:uid="{00000000-0005-0000-0000-000004000000}"/>
    <cellStyle name="Comma 3" xfId="10" xr:uid="{00000000-0005-0000-0000-000005000000}"/>
    <cellStyle name="Dấu phẩy" xfId="1" builtinId="3"/>
    <cellStyle name="Dấu phẩy [0]" xfId="8" builtinId="6"/>
    <cellStyle name="Dấu phẩy 2" xfId="14" xr:uid="{00000000-0005-0000-0000-000006000000}"/>
    <cellStyle name="Dấu phẩy 3" xfId="16" xr:uid="{00000000-0005-0000-0000-00000700000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3.9"/>
  <cols>
    <col min="1" max="1" width="26.42578125" style="80" customWidth="1"/>
    <col min="2" max="2" width="66.7109375" style="80" customWidth="1"/>
    <col min="3" max="3" width="33" style="43" customWidth="1"/>
    <col min="4" max="16384" width="9" style="80"/>
  </cols>
  <sheetData>
    <row r="1" spans="1:3" ht="15.6">
      <c r="B1" s="324" t="s">
        <v>0</v>
      </c>
    </row>
    <row r="2" spans="1:3" ht="15.6">
      <c r="B2" s="324" t="s">
        <v>1</v>
      </c>
    </row>
    <row r="3" spans="1:3" ht="20.100000000000001" customHeight="1"/>
    <row r="4" spans="1:3" ht="39.75" customHeight="1">
      <c r="A4" s="1141" t="s">
        <v>2</v>
      </c>
      <c r="B4" s="1141"/>
      <c r="C4" s="1141"/>
    </row>
    <row r="5" spans="1:3" ht="54" customHeight="1">
      <c r="A5" s="1142" t="s">
        <v>3</v>
      </c>
      <c r="B5" s="1142"/>
      <c r="C5" s="1142"/>
    </row>
    <row r="6" spans="1:3" ht="20.45">
      <c r="A6" s="332"/>
      <c r="B6" s="332"/>
      <c r="C6" s="332"/>
    </row>
    <row r="7" spans="1:3" s="19" customFormat="1" ht="24.95" customHeight="1">
      <c r="A7" s="319" t="s">
        <v>4</v>
      </c>
      <c r="B7" s="318" t="s">
        <v>5</v>
      </c>
      <c r="C7" s="319" t="s">
        <v>6</v>
      </c>
    </row>
    <row r="8" spans="1:3" s="12" customFormat="1" ht="24.95" customHeight="1">
      <c r="A8" s="321" t="s">
        <v>7</v>
      </c>
      <c r="B8" s="333" t="s">
        <v>8</v>
      </c>
      <c r="C8" s="321" t="s">
        <v>9</v>
      </c>
    </row>
    <row r="9" spans="1:3" s="12" customFormat="1" ht="24.95" customHeight="1">
      <c r="A9" s="321" t="s">
        <v>10</v>
      </c>
      <c r="B9" s="333" t="s">
        <v>11</v>
      </c>
      <c r="C9" s="321"/>
    </row>
    <row r="10" spans="1:3" s="12" customFormat="1" ht="24.95" customHeight="1">
      <c r="A10" s="321" t="s">
        <v>12</v>
      </c>
      <c r="B10" s="333" t="s">
        <v>13</v>
      </c>
      <c r="C10" s="321" t="s">
        <v>14</v>
      </c>
    </row>
    <row r="11" spans="1:3" s="12" customFormat="1" ht="24.95" customHeight="1">
      <c r="A11" s="321" t="s">
        <v>15</v>
      </c>
      <c r="B11" s="333" t="s">
        <v>16</v>
      </c>
      <c r="C11" s="321" t="s">
        <v>14</v>
      </c>
    </row>
    <row r="12" spans="1:3" s="12" customFormat="1" ht="24.95" customHeight="1">
      <c r="A12" s="321" t="s">
        <v>17</v>
      </c>
      <c r="B12" s="333" t="s">
        <v>18</v>
      </c>
      <c r="C12" s="321" t="s">
        <v>14</v>
      </c>
    </row>
    <row r="13" spans="1:3" s="12" customFormat="1" ht="41.25" customHeight="1">
      <c r="A13" s="321" t="s">
        <v>19</v>
      </c>
      <c r="B13" s="333" t="s">
        <v>20</v>
      </c>
      <c r="C13" s="321" t="s">
        <v>14</v>
      </c>
    </row>
    <row r="14" spans="1:3" s="12" customFormat="1" ht="24.95" customHeight="1">
      <c r="A14" s="321" t="s">
        <v>21</v>
      </c>
      <c r="B14" s="333" t="s">
        <v>22</v>
      </c>
      <c r="C14" s="321" t="s">
        <v>14</v>
      </c>
    </row>
    <row r="15" spans="1:3" s="12" customFormat="1" ht="33.75" customHeight="1">
      <c r="A15" s="321" t="s">
        <v>23</v>
      </c>
      <c r="B15" s="333" t="s">
        <v>24</v>
      </c>
      <c r="C15" s="311" t="s">
        <v>25</v>
      </c>
    </row>
    <row r="16" spans="1:3" s="12" customFormat="1" ht="24.95" customHeight="1">
      <c r="A16" s="321" t="s">
        <v>26</v>
      </c>
      <c r="B16" s="333" t="s">
        <v>27</v>
      </c>
      <c r="C16" s="321" t="s">
        <v>14</v>
      </c>
    </row>
    <row r="17" spans="1:3" s="12" customFormat="1" ht="24.95" customHeight="1">
      <c r="A17" s="321" t="s">
        <v>28</v>
      </c>
      <c r="B17" s="333" t="s">
        <v>29</v>
      </c>
      <c r="C17" s="321" t="s">
        <v>30</v>
      </c>
    </row>
    <row r="18" spans="1:3" s="12" customFormat="1" ht="24.95" customHeight="1">
      <c r="A18" s="321" t="s">
        <v>31</v>
      </c>
      <c r="B18" s="333" t="s">
        <v>32</v>
      </c>
      <c r="C18" s="321" t="s">
        <v>33</v>
      </c>
    </row>
    <row r="19" spans="1:3" s="12" customFormat="1" ht="24.95" customHeight="1">
      <c r="A19" s="321" t="s">
        <v>34</v>
      </c>
      <c r="B19" s="333" t="s">
        <v>35</v>
      </c>
      <c r="C19" s="321" t="s">
        <v>36</v>
      </c>
    </row>
    <row r="20" spans="1:3" s="12" customFormat="1" ht="24.95" customHeight="1">
      <c r="A20" s="321" t="s">
        <v>37</v>
      </c>
      <c r="B20" s="333" t="s">
        <v>38</v>
      </c>
      <c r="C20" s="321" t="s">
        <v>39</v>
      </c>
    </row>
    <row r="21" spans="1:3" s="12" customFormat="1" ht="41.25" customHeight="1">
      <c r="A21" s="321" t="s">
        <v>40</v>
      </c>
      <c r="B21" s="333" t="s">
        <v>41</v>
      </c>
      <c r="C21" s="311" t="s">
        <v>42</v>
      </c>
    </row>
    <row r="22" spans="1:3" s="12" customFormat="1" ht="24.95" customHeight="1">
      <c r="A22" s="321" t="s">
        <v>43</v>
      </c>
      <c r="B22" s="333" t="s">
        <v>44</v>
      </c>
      <c r="C22" s="321" t="s">
        <v>9</v>
      </c>
    </row>
    <row r="23" spans="1:3" s="12" customFormat="1" ht="24.95" customHeight="1">
      <c r="A23" s="321" t="s">
        <v>45</v>
      </c>
      <c r="B23" s="333" t="s">
        <v>46</v>
      </c>
      <c r="C23" s="321" t="s">
        <v>14</v>
      </c>
    </row>
    <row r="24" spans="1:3" s="12" customFormat="1" ht="66.75" customHeight="1">
      <c r="A24" s="321" t="s">
        <v>47</v>
      </c>
      <c r="B24" s="333" t="s">
        <v>48</v>
      </c>
      <c r="C24" s="321" t="s">
        <v>49</v>
      </c>
    </row>
    <row r="25" spans="1:3" s="12" customFormat="1" ht="24.95" customHeight="1">
      <c r="A25" s="321" t="s">
        <v>50</v>
      </c>
      <c r="B25" s="333" t="s">
        <v>51</v>
      </c>
      <c r="C25" s="321" t="s">
        <v>14</v>
      </c>
    </row>
    <row r="26" spans="1:3" s="12" customFormat="1" ht="24.95" customHeight="1">
      <c r="A26" s="321" t="s">
        <v>52</v>
      </c>
      <c r="B26" s="333" t="s">
        <v>53</v>
      </c>
      <c r="C26" s="321" t="s">
        <v>14</v>
      </c>
    </row>
    <row r="27" spans="1:3" s="12" customFormat="1" ht="39" customHeight="1">
      <c r="A27" s="321" t="s">
        <v>54</v>
      </c>
      <c r="B27" s="333" t="s">
        <v>55</v>
      </c>
      <c r="C27" s="321" t="s">
        <v>56</v>
      </c>
    </row>
    <row r="28" spans="1:3" s="12" customFormat="1" ht="24.95" customHeight="1">
      <c r="A28" s="321" t="s">
        <v>57</v>
      </c>
      <c r="B28" s="333" t="s">
        <v>58</v>
      </c>
      <c r="C28" s="321" t="s">
        <v>14</v>
      </c>
    </row>
    <row r="29" spans="1:3" s="12" customFormat="1" ht="24.95" customHeight="1">
      <c r="A29" s="321" t="s">
        <v>59</v>
      </c>
      <c r="B29" s="333" t="s">
        <v>60</v>
      </c>
      <c r="C29" s="321" t="s">
        <v>14</v>
      </c>
    </row>
    <row r="30" spans="1:3" s="12" customFormat="1" ht="24.95" customHeight="1">
      <c r="A30" s="321" t="s">
        <v>61</v>
      </c>
      <c r="B30" s="333" t="s">
        <v>62</v>
      </c>
      <c r="C30" s="321" t="s">
        <v>9</v>
      </c>
    </row>
    <row r="31" spans="1:3" s="12" customFormat="1" ht="24.95" customHeight="1">
      <c r="A31" s="321" t="s">
        <v>63</v>
      </c>
      <c r="B31" s="333" t="s">
        <v>64</v>
      </c>
      <c r="C31" s="321" t="s">
        <v>9</v>
      </c>
    </row>
    <row r="32" spans="1:3" s="12" customFormat="1" ht="24.95" customHeight="1">
      <c r="A32" s="321" t="s">
        <v>65</v>
      </c>
      <c r="B32" s="333" t="s">
        <v>66</v>
      </c>
      <c r="C32" s="321" t="s">
        <v>9</v>
      </c>
    </row>
    <row r="33" spans="1:8" ht="24.95" customHeight="1">
      <c r="A33" s="321" t="s">
        <v>67</v>
      </c>
      <c r="B33" s="333" t="s">
        <v>68</v>
      </c>
      <c r="C33" s="321" t="s">
        <v>9</v>
      </c>
    </row>
    <row r="34" spans="1:8" ht="45" customHeight="1">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7109375" defaultRowHeight="14.45"/>
  <cols>
    <col min="1" max="1" width="6" style="172" customWidth="1"/>
    <col min="2" max="2" width="58.28515625" style="169" customWidth="1"/>
    <col min="3" max="3" width="13.42578125" style="169" bestFit="1" customWidth="1"/>
    <col min="4" max="4" width="15.140625" style="169" customWidth="1"/>
    <col min="5" max="5" width="12.7109375" style="169" bestFit="1" customWidth="1"/>
    <col min="6" max="7" width="13.140625" style="169" bestFit="1" customWidth="1"/>
    <col min="8" max="8" width="13.28515625" style="169" bestFit="1" customWidth="1"/>
    <col min="9" max="9" width="13.28515625" style="169" customWidth="1"/>
    <col min="10" max="10" width="15.140625" style="169" customWidth="1"/>
    <col min="11" max="11" width="17.28515625" style="2" customWidth="1"/>
    <col min="12" max="16384" width="8.7109375" style="2"/>
  </cols>
  <sheetData>
    <row r="1" spans="1:15" ht="15.6">
      <c r="A1" s="334"/>
      <c r="B1" s="194" t="s">
        <v>1</v>
      </c>
      <c r="C1" s="5"/>
      <c r="D1" s="5"/>
      <c r="E1" s="5"/>
      <c r="F1" s="5"/>
      <c r="G1" s="5"/>
      <c r="H1" s="5"/>
      <c r="I1" s="5"/>
      <c r="J1" s="5"/>
      <c r="K1" s="6" t="s">
        <v>557</v>
      </c>
      <c r="L1" s="168"/>
      <c r="M1" s="168"/>
      <c r="N1" s="168"/>
      <c r="O1" s="168"/>
    </row>
    <row r="2" spans="1:15" ht="15.6">
      <c r="A2" s="886"/>
      <c r="B2" s="87" t="s">
        <v>69</v>
      </c>
      <c r="C2" s="191"/>
      <c r="D2" s="191"/>
      <c r="E2" s="191"/>
      <c r="F2" s="191"/>
      <c r="G2" s="191"/>
      <c r="H2" s="191"/>
      <c r="I2" s="191"/>
      <c r="J2" s="191"/>
      <c r="K2" s="6"/>
      <c r="L2" s="168"/>
      <c r="M2" s="168"/>
      <c r="N2" s="168"/>
      <c r="O2" s="168"/>
    </row>
    <row r="3" spans="1:15" ht="15.6">
      <c r="A3" s="886"/>
      <c r="B3" s="87"/>
      <c r="C3" s="191"/>
      <c r="D3" s="191"/>
      <c r="E3" s="191"/>
      <c r="F3" s="191"/>
      <c r="G3" s="191"/>
      <c r="H3" s="191"/>
      <c r="I3" s="191"/>
      <c r="J3" s="191"/>
      <c r="K3" s="6"/>
      <c r="L3" s="168"/>
      <c r="M3" s="168"/>
      <c r="N3" s="168"/>
      <c r="O3" s="168"/>
    </row>
    <row r="4" spans="1:15" ht="15.6">
      <c r="A4" s="886"/>
      <c r="B4" s="87" t="s">
        <v>558</v>
      </c>
      <c r="C4" s="191"/>
      <c r="D4" s="191"/>
      <c r="E4" s="191"/>
      <c r="F4" s="191"/>
      <c r="G4" s="191"/>
      <c r="H4" s="191"/>
      <c r="I4" s="191"/>
      <c r="J4" s="191"/>
      <c r="K4" s="6"/>
      <c r="L4" s="168"/>
      <c r="M4" s="168"/>
      <c r="N4" s="168"/>
      <c r="O4" s="168"/>
    </row>
    <row r="5" spans="1:15">
      <c r="A5" s="48"/>
      <c r="B5" s="48"/>
      <c r="C5" s="1163"/>
      <c r="D5" s="1163"/>
      <c r="E5" s="1163"/>
      <c r="F5" s="1163"/>
      <c r="G5" s="1163"/>
      <c r="H5" s="1163"/>
      <c r="I5" s="1163"/>
      <c r="J5" s="1163"/>
      <c r="K5" s="5"/>
      <c r="L5" s="168"/>
      <c r="M5" s="168"/>
      <c r="N5" s="168"/>
      <c r="O5" s="168"/>
    </row>
    <row r="6" spans="1:15" ht="17.45">
      <c r="A6" s="1198" t="s">
        <v>559</v>
      </c>
      <c r="B6" s="1198"/>
      <c r="C6" s="1198"/>
      <c r="D6" s="1198"/>
      <c r="E6" s="1198"/>
      <c r="F6" s="1198"/>
      <c r="G6" s="1198"/>
      <c r="H6" s="1198"/>
      <c r="I6" s="1198"/>
      <c r="J6" s="1198"/>
      <c r="K6" s="1198"/>
      <c r="L6" s="168"/>
      <c r="M6" s="168"/>
      <c r="N6" s="168"/>
      <c r="O6" s="168"/>
    </row>
    <row r="7" spans="1:15" s="190" customFormat="1" ht="18">
      <c r="A7" s="1200" t="s">
        <v>560</v>
      </c>
      <c r="B7" s="1200"/>
      <c r="C7" s="1200"/>
      <c r="D7" s="1200"/>
      <c r="E7" s="1200"/>
      <c r="F7" s="1200"/>
      <c r="G7" s="1200"/>
      <c r="H7" s="1200"/>
      <c r="I7" s="1200"/>
      <c r="J7" s="1200"/>
      <c r="K7" s="1200"/>
      <c r="L7" s="189"/>
      <c r="M7" s="189"/>
      <c r="N7" s="189"/>
      <c r="O7" s="189"/>
    </row>
    <row r="8" spans="1:15" ht="15.6">
      <c r="A8" s="56"/>
      <c r="B8" s="56"/>
      <c r="C8" s="56"/>
      <c r="D8" s="56"/>
      <c r="E8" s="56"/>
      <c r="F8" s="56"/>
      <c r="G8" s="56"/>
      <c r="H8" s="56"/>
      <c r="I8" s="56"/>
      <c r="J8" s="56"/>
      <c r="K8" s="964" t="s">
        <v>544</v>
      </c>
      <c r="L8" s="168"/>
      <c r="M8" s="168"/>
      <c r="N8" s="168"/>
      <c r="O8" s="168"/>
    </row>
    <row r="9" spans="1:15" ht="77.25" customHeight="1">
      <c r="A9" s="177" t="s">
        <v>155</v>
      </c>
      <c r="B9" s="177" t="s">
        <v>545</v>
      </c>
      <c r="C9" s="177" t="s">
        <v>546</v>
      </c>
      <c r="D9" s="177" t="s">
        <v>561</v>
      </c>
      <c r="E9" s="177" t="s">
        <v>562</v>
      </c>
      <c r="F9" s="177" t="s">
        <v>563</v>
      </c>
      <c r="G9" s="177" t="s">
        <v>564</v>
      </c>
      <c r="H9" s="127" t="s">
        <v>565</v>
      </c>
      <c r="I9" s="127" t="s">
        <v>566</v>
      </c>
      <c r="J9" s="127" t="s">
        <v>567</v>
      </c>
      <c r="K9" s="177" t="s">
        <v>568</v>
      </c>
      <c r="L9" s="168"/>
      <c r="M9" s="168"/>
      <c r="N9" s="168"/>
      <c r="O9" s="168"/>
    </row>
    <row r="10" spans="1:15" ht="27.75" customHeight="1">
      <c r="A10" s="712"/>
      <c r="B10" s="713" t="s">
        <v>79</v>
      </c>
      <c r="C10" s="713" t="s">
        <v>80</v>
      </c>
      <c r="D10" s="713" t="s">
        <v>365</v>
      </c>
      <c r="E10" s="713" t="s">
        <v>366</v>
      </c>
      <c r="F10" s="713" t="s">
        <v>367</v>
      </c>
      <c r="G10" s="713" t="s">
        <v>368</v>
      </c>
      <c r="H10" s="713" t="s">
        <v>369</v>
      </c>
      <c r="I10" s="713" t="s">
        <v>370</v>
      </c>
      <c r="J10" s="713" t="s">
        <v>371</v>
      </c>
      <c r="K10" s="713" t="s">
        <v>372</v>
      </c>
      <c r="L10" s="168"/>
      <c r="M10" s="168"/>
      <c r="N10" s="168"/>
      <c r="O10" s="168"/>
    </row>
    <row r="11" spans="1:15" s="302" customFormat="1" ht="66.75" customHeight="1">
      <c r="A11" s="298" t="s">
        <v>77</v>
      </c>
      <c r="B11" s="297" t="s">
        <v>569</v>
      </c>
      <c r="C11" s="297"/>
      <c r="D11" s="297"/>
      <c r="E11" s="297"/>
      <c r="F11" s="296"/>
      <c r="G11" s="296"/>
      <c r="H11" s="296"/>
      <c r="I11" s="296"/>
      <c r="J11" s="301"/>
      <c r="K11" s="20"/>
      <c r="L11" s="36"/>
      <c r="M11" s="36"/>
      <c r="N11" s="36"/>
      <c r="O11" s="36"/>
    </row>
    <row r="12" spans="1:15" s="302" customFormat="1" ht="16.149999999999999">
      <c r="A12" s="714">
        <v>1</v>
      </c>
      <c r="B12" s="715" t="s">
        <v>570</v>
      </c>
      <c r="C12" s="716"/>
      <c r="D12" s="716">
        <v>420</v>
      </c>
      <c r="E12" s="716">
        <v>13</v>
      </c>
      <c r="F12" s="717"/>
      <c r="G12" s="717"/>
      <c r="H12" s="717"/>
      <c r="I12" s="717"/>
      <c r="J12" s="718"/>
      <c r="K12" s="719"/>
      <c r="L12" s="36"/>
      <c r="M12" s="36"/>
      <c r="N12" s="36"/>
      <c r="O12" s="36"/>
    </row>
    <row r="13" spans="1:15" s="302" customFormat="1" ht="31.15">
      <c r="A13" s="720" t="s">
        <v>183</v>
      </c>
      <c r="B13" s="721" t="s">
        <v>571</v>
      </c>
      <c r="C13" s="297"/>
      <c r="D13" s="297"/>
      <c r="E13" s="297"/>
      <c r="F13" s="984">
        <v>338520000</v>
      </c>
      <c r="G13" s="296"/>
      <c r="H13" s="296"/>
      <c r="I13" s="296"/>
      <c r="J13" s="303"/>
      <c r="K13" s="20"/>
      <c r="L13" s="36"/>
      <c r="M13" s="36"/>
      <c r="N13" s="36"/>
      <c r="O13" s="36"/>
    </row>
    <row r="14" spans="1:15" s="302" customFormat="1" ht="15.6">
      <c r="A14" s="720" t="s">
        <v>185</v>
      </c>
      <c r="B14" s="721" t="s">
        <v>572</v>
      </c>
      <c r="C14" s="297"/>
      <c r="D14" s="297"/>
      <c r="E14" s="297"/>
      <c r="F14" s="983">
        <v>236964000</v>
      </c>
      <c r="G14" s="296"/>
      <c r="H14" s="296"/>
      <c r="I14" s="296"/>
      <c r="J14" s="303"/>
      <c r="K14" s="20"/>
      <c r="L14" s="36"/>
      <c r="M14" s="36"/>
      <c r="N14" s="36"/>
      <c r="O14" s="36"/>
    </row>
    <row r="15" spans="1:15" s="302" customFormat="1" ht="31.15">
      <c r="A15" s="296" t="s">
        <v>573</v>
      </c>
      <c r="B15" s="125" t="s">
        <v>574</v>
      </c>
      <c r="C15" s="297"/>
      <c r="D15" s="297"/>
      <c r="E15" s="297"/>
      <c r="F15" s="296"/>
      <c r="G15" s="296" t="s">
        <v>575</v>
      </c>
      <c r="H15" s="296"/>
      <c r="I15" s="296"/>
      <c r="J15" s="303"/>
      <c r="K15" s="20"/>
      <c r="L15" s="36"/>
      <c r="M15" s="36"/>
      <c r="N15" s="36"/>
      <c r="O15" s="36"/>
    </row>
    <row r="16" spans="1:15" s="302" customFormat="1" ht="15.6">
      <c r="A16" s="296" t="s">
        <v>576</v>
      </c>
      <c r="B16" s="125" t="s">
        <v>577</v>
      </c>
      <c r="C16" s="297"/>
      <c r="D16" s="297"/>
      <c r="E16" s="297"/>
      <c r="F16" s="983">
        <v>189000000</v>
      </c>
      <c r="G16" s="296"/>
      <c r="H16" s="296"/>
      <c r="I16" s="296"/>
      <c r="J16" s="303"/>
      <c r="K16" s="20"/>
      <c r="L16" s="36"/>
      <c r="M16" s="36"/>
      <c r="N16" s="36"/>
      <c r="O16" s="36"/>
    </row>
    <row r="17" spans="1:15" s="302" customFormat="1" ht="19.5" customHeight="1">
      <c r="A17" s="296" t="s">
        <v>578</v>
      </c>
      <c r="B17" s="125" t="s">
        <v>579</v>
      </c>
      <c r="C17" s="297"/>
      <c r="D17" s="297"/>
      <c r="E17" s="297"/>
      <c r="F17" s="983">
        <v>40378000</v>
      </c>
      <c r="G17" s="296"/>
      <c r="H17" s="296"/>
      <c r="I17" s="296"/>
      <c r="J17" s="722"/>
      <c r="K17" s="20"/>
      <c r="L17" s="36"/>
      <c r="M17" s="36"/>
      <c r="N17" s="36"/>
      <c r="O17" s="36"/>
    </row>
    <row r="18" spans="1:15" s="302" customFormat="1" ht="15.6">
      <c r="A18" s="296" t="s">
        <v>580</v>
      </c>
      <c r="B18" s="125" t="s">
        <v>581</v>
      </c>
      <c r="C18" s="297"/>
      <c r="D18" s="297"/>
      <c r="E18" s="297"/>
      <c r="F18" s="983">
        <v>3200000</v>
      </c>
      <c r="G18" s="296"/>
      <c r="H18" s="296"/>
      <c r="I18" s="296"/>
      <c r="J18" s="304"/>
      <c r="K18" s="20"/>
      <c r="L18" s="36"/>
      <c r="M18" s="36"/>
      <c r="N18" s="36"/>
      <c r="O18" s="36"/>
    </row>
    <row r="19" spans="1:15" s="729" customFormat="1" ht="15.6">
      <c r="A19" s="296" t="s">
        <v>582</v>
      </c>
      <c r="B19" s="723" t="s">
        <v>583</v>
      </c>
      <c r="C19" s="724"/>
      <c r="D19" s="724"/>
      <c r="E19" s="724"/>
      <c r="F19" s="982">
        <v>5850000</v>
      </c>
      <c r="G19" s="725"/>
      <c r="H19" s="725"/>
      <c r="I19" s="725"/>
      <c r="J19" s="726"/>
      <c r="K19" s="727"/>
      <c r="L19" s="728"/>
      <c r="M19" s="728"/>
      <c r="N19" s="728"/>
      <c r="O19" s="728"/>
    </row>
    <row r="20" spans="1:15" s="302" customFormat="1" ht="15.6">
      <c r="A20" s="296" t="s">
        <v>584</v>
      </c>
      <c r="B20" s="34" t="s">
        <v>585</v>
      </c>
      <c r="C20" s="34"/>
      <c r="D20" s="34"/>
      <c r="E20" s="34"/>
      <c r="F20" s="108">
        <v>29750000</v>
      </c>
      <c r="G20" s="34"/>
      <c r="H20" s="34"/>
      <c r="I20" s="34"/>
      <c r="J20" s="305"/>
      <c r="K20" s="20"/>
      <c r="L20" s="36"/>
      <c r="M20" s="36"/>
      <c r="N20" s="36"/>
      <c r="O20" s="36"/>
    </row>
    <row r="21" spans="1:15" s="302" customFormat="1" ht="15.6">
      <c r="A21" s="296" t="s">
        <v>586</v>
      </c>
      <c r="B21" s="34" t="s">
        <v>587</v>
      </c>
      <c r="C21" s="34"/>
      <c r="D21" s="34"/>
      <c r="E21" s="34"/>
      <c r="F21" s="34"/>
      <c r="G21" s="34"/>
      <c r="H21" s="34"/>
      <c r="I21" s="34"/>
      <c r="J21" s="305"/>
      <c r="K21" s="20"/>
      <c r="L21" s="36"/>
      <c r="M21" s="36"/>
      <c r="N21" s="36"/>
      <c r="O21" s="36"/>
    </row>
    <row r="22" spans="1:15" s="124" customFormat="1" ht="16.149999999999999">
      <c r="A22" s="714">
        <v>2</v>
      </c>
      <c r="B22" s="715" t="s">
        <v>588</v>
      </c>
      <c r="C22" s="730"/>
      <c r="D22" s="981">
        <v>440</v>
      </c>
      <c r="E22" s="981">
        <v>10</v>
      </c>
      <c r="F22" s="730"/>
      <c r="G22" s="730"/>
      <c r="H22" s="730"/>
      <c r="I22" s="730"/>
      <c r="J22" s="718"/>
      <c r="K22" s="719"/>
      <c r="L22" s="36"/>
      <c r="M22" s="36"/>
      <c r="N22" s="36"/>
      <c r="O22" s="36"/>
    </row>
    <row r="23" spans="1:15" s="124" customFormat="1" ht="15.6">
      <c r="A23" s="720" t="s">
        <v>183</v>
      </c>
      <c r="B23" s="721" t="s">
        <v>589</v>
      </c>
      <c r="C23" s="34"/>
      <c r="D23" s="34"/>
      <c r="E23" s="34"/>
      <c r="F23" s="980">
        <v>354640000</v>
      </c>
      <c r="G23" s="34"/>
      <c r="H23" s="34"/>
      <c r="I23" s="34"/>
      <c r="J23" s="303"/>
      <c r="K23" s="20"/>
      <c r="L23" s="36"/>
      <c r="M23" s="36"/>
      <c r="N23" s="36"/>
      <c r="O23" s="36"/>
    </row>
    <row r="24" spans="1:15" s="124" customFormat="1" ht="15.6">
      <c r="A24" s="720" t="s">
        <v>185</v>
      </c>
      <c r="B24" s="721" t="s">
        <v>590</v>
      </c>
      <c r="C24" s="34"/>
      <c r="D24" s="34"/>
      <c r="E24" s="34"/>
      <c r="F24" s="108">
        <v>283712000</v>
      </c>
      <c r="G24" s="34"/>
      <c r="H24" s="34"/>
      <c r="I24" s="34"/>
      <c r="J24" s="303"/>
      <c r="K24" s="20"/>
      <c r="L24" s="36"/>
      <c r="M24" s="36"/>
      <c r="N24" s="36"/>
      <c r="O24" s="36"/>
    </row>
    <row r="25" spans="1:15" s="124" customFormat="1" ht="31.15">
      <c r="A25" s="296" t="s">
        <v>573</v>
      </c>
      <c r="B25" s="125" t="s">
        <v>574</v>
      </c>
      <c r="C25" s="34"/>
      <c r="D25" s="34"/>
      <c r="E25" s="34"/>
      <c r="F25" s="108">
        <v>60760000</v>
      </c>
      <c r="G25" s="34"/>
      <c r="H25" s="34"/>
      <c r="I25" s="34"/>
      <c r="J25" s="303"/>
      <c r="K25" s="20"/>
      <c r="L25" s="36"/>
      <c r="M25" s="36"/>
      <c r="N25" s="36"/>
      <c r="O25" s="36"/>
    </row>
    <row r="26" spans="1:15" s="124" customFormat="1" ht="15.6">
      <c r="A26" s="296" t="s">
        <v>576</v>
      </c>
      <c r="B26" s="125" t="s">
        <v>577</v>
      </c>
      <c r="C26" s="34"/>
      <c r="D26" s="21"/>
      <c r="E26" s="21"/>
      <c r="F26" s="979">
        <v>63260000</v>
      </c>
      <c r="G26" s="21"/>
      <c r="H26" s="21"/>
      <c r="I26" s="21"/>
      <c r="J26" s="303"/>
      <c r="K26" s="20"/>
      <c r="L26" s="36"/>
      <c r="M26" s="36"/>
      <c r="N26" s="36"/>
      <c r="O26" s="36"/>
    </row>
    <row r="27" spans="1:15" s="124" customFormat="1" ht="31.15">
      <c r="A27" s="296" t="s">
        <v>578</v>
      </c>
      <c r="B27" s="125" t="s">
        <v>579</v>
      </c>
      <c r="C27" s="34"/>
      <c r="D27" s="34"/>
      <c r="E27" s="34"/>
      <c r="F27" s="108">
        <v>1000000</v>
      </c>
      <c r="G27" s="34"/>
      <c r="H27" s="34"/>
      <c r="I27" s="34"/>
      <c r="J27" s="722"/>
      <c r="K27" s="20"/>
      <c r="L27" s="36"/>
      <c r="M27" s="36"/>
      <c r="N27" s="36"/>
      <c r="O27" s="36"/>
    </row>
    <row r="28" spans="1:15" s="124" customFormat="1" ht="15.6">
      <c r="A28" s="296" t="s">
        <v>580</v>
      </c>
      <c r="B28" s="125" t="s">
        <v>581</v>
      </c>
      <c r="C28" s="34"/>
      <c r="D28" s="34"/>
      <c r="E28" s="34"/>
      <c r="F28" s="108">
        <v>1500000</v>
      </c>
      <c r="G28" s="34"/>
      <c r="H28" s="34"/>
      <c r="I28" s="34"/>
      <c r="J28" s="303"/>
      <c r="K28" s="20"/>
      <c r="L28" s="36"/>
      <c r="M28" s="36"/>
      <c r="N28" s="36"/>
      <c r="O28" s="36"/>
    </row>
    <row r="29" spans="1:15" s="124" customFormat="1" ht="31.15">
      <c r="A29" s="296" t="s">
        <v>582</v>
      </c>
      <c r="B29" s="723" t="s">
        <v>591</v>
      </c>
      <c r="C29" s="34"/>
      <c r="D29" s="34"/>
      <c r="E29" s="34"/>
      <c r="F29" s="34"/>
      <c r="G29" s="34"/>
      <c r="H29" s="34"/>
      <c r="I29" s="34"/>
      <c r="J29" s="303"/>
      <c r="K29" s="20"/>
      <c r="L29" s="36"/>
      <c r="M29" s="36"/>
      <c r="N29" s="36"/>
      <c r="O29" s="36"/>
    </row>
    <row r="30" spans="1:15" s="124" customFormat="1" ht="15.6">
      <c r="A30" s="296" t="s">
        <v>584</v>
      </c>
      <c r="B30" s="34" t="s">
        <v>585</v>
      </c>
      <c r="C30" s="307"/>
      <c r="D30" s="307"/>
      <c r="E30" s="307"/>
      <c r="F30" s="307"/>
      <c r="G30" s="307"/>
      <c r="H30" s="307"/>
      <c r="I30" s="307"/>
      <c r="J30" s="309"/>
      <c r="K30" s="29"/>
      <c r="L30" s="36"/>
      <c r="M30" s="36"/>
      <c r="N30" s="36"/>
      <c r="O30" s="36"/>
    </row>
    <row r="31" spans="1:15" s="124" customFormat="1" ht="15.6">
      <c r="A31" s="306" t="s">
        <v>586</v>
      </c>
      <c r="B31" s="34" t="s">
        <v>587</v>
      </c>
      <c r="C31" s="307"/>
      <c r="D31" s="307"/>
      <c r="E31" s="307"/>
      <c r="F31" s="307"/>
      <c r="G31" s="307"/>
      <c r="H31" s="307"/>
      <c r="I31" s="307"/>
      <c r="J31" s="309"/>
      <c r="K31" s="29"/>
      <c r="L31" s="36"/>
      <c r="M31" s="36"/>
      <c r="N31" s="36"/>
      <c r="O31" s="36"/>
    </row>
    <row r="32" spans="1:15" s="124" customFormat="1" ht="15.6">
      <c r="A32" s="306" t="s">
        <v>592</v>
      </c>
      <c r="B32" s="34"/>
      <c r="C32" s="307"/>
      <c r="D32" s="307"/>
      <c r="E32" s="307"/>
      <c r="F32" s="307"/>
      <c r="G32" s="307"/>
      <c r="H32" s="307"/>
      <c r="I32" s="307"/>
      <c r="J32" s="309"/>
      <c r="K32" s="29"/>
      <c r="L32" s="36"/>
      <c r="M32" s="36"/>
      <c r="N32" s="36"/>
      <c r="O32" s="36"/>
    </row>
    <row r="33" spans="1:15" s="124" customFormat="1" ht="33" customHeight="1">
      <c r="A33" s="298" t="s">
        <v>78</v>
      </c>
      <c r="B33" s="297" t="s">
        <v>593</v>
      </c>
      <c r="C33" s="307"/>
      <c r="D33" s="307"/>
      <c r="E33" s="307"/>
      <c r="F33" s="307"/>
      <c r="G33" s="307"/>
      <c r="H33" s="307"/>
      <c r="I33" s="307"/>
      <c r="J33" s="309"/>
      <c r="K33" s="29"/>
      <c r="L33" s="36"/>
      <c r="M33" s="36"/>
      <c r="N33" s="36"/>
      <c r="O33" s="36"/>
    </row>
    <row r="34" spans="1:15" s="124" customFormat="1" ht="16.149999999999999">
      <c r="A34" s="731">
        <v>1</v>
      </c>
      <c r="B34" s="732" t="s">
        <v>594</v>
      </c>
      <c r="C34" s="733"/>
      <c r="D34" s="978">
        <v>420</v>
      </c>
      <c r="E34" s="978">
        <v>13</v>
      </c>
      <c r="F34" s="733"/>
      <c r="G34" s="733"/>
      <c r="H34" s="733"/>
      <c r="I34" s="733"/>
      <c r="J34" s="734"/>
      <c r="K34" s="735"/>
      <c r="L34" s="36"/>
      <c r="M34" s="36"/>
      <c r="N34" s="36"/>
      <c r="O34" s="36"/>
    </row>
    <row r="35" spans="1:15" s="124" customFormat="1" ht="15.6">
      <c r="A35" s="720" t="s">
        <v>183</v>
      </c>
      <c r="B35" s="721" t="s">
        <v>595</v>
      </c>
      <c r="C35" s="307"/>
      <c r="D35" s="307"/>
      <c r="E35" s="307"/>
      <c r="F35" s="971">
        <v>130200000</v>
      </c>
      <c r="G35" s="307"/>
      <c r="H35" s="307"/>
      <c r="I35" s="307"/>
      <c r="J35" s="309"/>
      <c r="K35" s="29"/>
      <c r="L35" s="36"/>
      <c r="M35" s="36"/>
      <c r="N35" s="36"/>
      <c r="O35" s="36"/>
    </row>
    <row r="36" spans="1:15" s="124" customFormat="1" ht="15.6">
      <c r="A36" s="720" t="s">
        <v>185</v>
      </c>
      <c r="B36" s="721" t="s">
        <v>590</v>
      </c>
      <c r="C36" s="307"/>
      <c r="D36" s="307"/>
      <c r="E36" s="307"/>
      <c r="F36" s="971">
        <v>44600000</v>
      </c>
      <c r="G36" s="307"/>
      <c r="H36" s="307"/>
      <c r="I36" s="307"/>
      <c r="J36" s="309"/>
      <c r="K36" s="29"/>
      <c r="L36" s="36"/>
      <c r="M36" s="36"/>
      <c r="N36" s="36"/>
      <c r="O36" s="36"/>
    </row>
    <row r="37" spans="1:15" s="124" customFormat="1" ht="15.6">
      <c r="A37" s="296" t="s">
        <v>573</v>
      </c>
      <c r="B37" s="125" t="s">
        <v>577</v>
      </c>
      <c r="C37" s="307"/>
      <c r="D37" s="307"/>
      <c r="E37" s="307"/>
      <c r="F37" s="971">
        <v>20000000</v>
      </c>
      <c r="G37" s="307"/>
      <c r="H37" s="307"/>
      <c r="I37" s="307"/>
      <c r="J37" s="309"/>
      <c r="K37" s="29"/>
      <c r="L37" s="36"/>
      <c r="M37" s="36"/>
      <c r="N37" s="36"/>
      <c r="O37" s="36"/>
    </row>
    <row r="38" spans="1:15" s="124" customFormat="1" ht="31.15">
      <c r="A38" s="296" t="s">
        <v>576</v>
      </c>
      <c r="B38" s="125" t="s">
        <v>579</v>
      </c>
      <c r="C38" s="307"/>
      <c r="D38" s="307"/>
      <c r="E38" s="307"/>
      <c r="F38" s="971">
        <v>10600000</v>
      </c>
      <c r="G38" s="307"/>
      <c r="H38" s="307"/>
      <c r="I38" s="307"/>
      <c r="J38" s="303"/>
      <c r="K38" s="29"/>
      <c r="L38" s="36"/>
      <c r="M38" s="36"/>
      <c r="N38" s="36"/>
      <c r="O38" s="36"/>
    </row>
    <row r="39" spans="1:15" s="124" customFormat="1" ht="15.6">
      <c r="A39" s="296" t="s">
        <v>578</v>
      </c>
      <c r="B39" s="125" t="s">
        <v>581</v>
      </c>
      <c r="C39" s="307"/>
      <c r="D39" s="307"/>
      <c r="E39" s="307"/>
      <c r="F39" s="971">
        <v>1000000</v>
      </c>
      <c r="G39" s="307"/>
      <c r="H39" s="307"/>
      <c r="I39" s="307"/>
      <c r="J39" s="309"/>
      <c r="K39" s="29"/>
      <c r="L39" s="36"/>
      <c r="M39" s="36"/>
      <c r="N39" s="36"/>
      <c r="O39" s="36"/>
    </row>
    <row r="40" spans="1:15" s="124" customFormat="1" ht="31.15">
      <c r="A40" s="296" t="s">
        <v>580</v>
      </c>
      <c r="B40" s="723" t="s">
        <v>596</v>
      </c>
      <c r="C40" s="307"/>
      <c r="D40" s="307"/>
      <c r="E40" s="307"/>
      <c r="F40" s="971">
        <v>1000000</v>
      </c>
      <c r="G40" s="307"/>
      <c r="H40" s="307"/>
      <c r="I40" s="307"/>
      <c r="J40" s="309"/>
      <c r="K40" s="29"/>
      <c r="L40" s="36"/>
      <c r="M40" s="36"/>
      <c r="N40" s="36"/>
      <c r="O40" s="36"/>
    </row>
    <row r="41" spans="1:15" s="124" customFormat="1" ht="15.6">
      <c r="A41" s="296" t="s">
        <v>582</v>
      </c>
      <c r="B41" s="34" t="s">
        <v>585</v>
      </c>
      <c r="C41" s="307"/>
      <c r="D41" s="307"/>
      <c r="E41" s="307"/>
      <c r="F41" s="971">
        <v>2000000</v>
      </c>
      <c r="G41" s="307"/>
      <c r="H41" s="307"/>
      <c r="I41" s="307"/>
      <c r="J41" s="309"/>
      <c r="K41" s="29"/>
      <c r="L41" s="36"/>
      <c r="M41" s="36"/>
      <c r="N41" s="36"/>
      <c r="O41" s="36"/>
    </row>
    <row r="42" spans="1:15" s="124" customFormat="1" ht="15.6">
      <c r="A42" s="296" t="s">
        <v>584</v>
      </c>
      <c r="B42" s="34" t="s">
        <v>587</v>
      </c>
      <c r="C42" s="307"/>
      <c r="D42" s="307"/>
      <c r="E42" s="307"/>
      <c r="F42" s="971">
        <v>10000000</v>
      </c>
      <c r="G42" s="307"/>
      <c r="H42" s="307"/>
      <c r="I42" s="307"/>
      <c r="J42" s="309"/>
      <c r="K42" s="29"/>
      <c r="L42" s="36"/>
      <c r="M42" s="36"/>
      <c r="N42" s="36"/>
      <c r="O42" s="36"/>
    </row>
    <row r="43" spans="1:15" s="124" customFormat="1" ht="16.149999999999999">
      <c r="A43" s="731">
        <v>2</v>
      </c>
      <c r="B43" s="732" t="s">
        <v>597</v>
      </c>
      <c r="C43" s="733"/>
      <c r="D43" s="978">
        <v>80</v>
      </c>
      <c r="E43" s="978">
        <v>4</v>
      </c>
      <c r="F43" s="733"/>
      <c r="G43" s="733"/>
      <c r="H43" s="733"/>
      <c r="I43" s="733"/>
      <c r="J43" s="734"/>
      <c r="K43" s="735"/>
      <c r="L43" s="36"/>
      <c r="M43" s="36"/>
      <c r="N43" s="36"/>
      <c r="O43" s="36"/>
    </row>
    <row r="44" spans="1:15" s="124" customFormat="1" ht="16.149999999999999">
      <c r="A44" s="976" t="s">
        <v>183</v>
      </c>
      <c r="B44" s="973" t="s">
        <v>598</v>
      </c>
      <c r="C44" s="973"/>
      <c r="D44" s="973"/>
      <c r="E44" s="977">
        <v>20100000</v>
      </c>
      <c r="F44" s="973"/>
      <c r="G44" s="973"/>
      <c r="H44" s="973"/>
      <c r="I44" s="973"/>
      <c r="J44" s="972"/>
      <c r="K44" s="735"/>
      <c r="L44" s="36"/>
      <c r="M44" s="36"/>
      <c r="N44" s="36"/>
      <c r="O44" s="36"/>
    </row>
    <row r="45" spans="1:15" s="124" customFormat="1" ht="16.149999999999999">
      <c r="A45" s="976" t="s">
        <v>185</v>
      </c>
      <c r="B45" s="975" t="s">
        <v>599</v>
      </c>
      <c r="C45" s="973"/>
      <c r="D45" s="973"/>
      <c r="E45" s="974">
        <v>1400000</v>
      </c>
      <c r="F45" s="973"/>
      <c r="G45" s="973"/>
      <c r="H45" s="973"/>
      <c r="I45" s="973"/>
      <c r="J45" s="972"/>
      <c r="K45" s="735"/>
      <c r="L45" s="36"/>
      <c r="M45" s="36"/>
      <c r="N45" s="36"/>
      <c r="O45" s="36"/>
    </row>
    <row r="46" spans="1:15" s="124" customFormat="1" ht="16.149999999999999">
      <c r="A46" s="976" t="s">
        <v>187</v>
      </c>
      <c r="B46" s="975" t="s">
        <v>600</v>
      </c>
      <c r="C46" s="973"/>
      <c r="D46" s="973"/>
      <c r="E46" s="974">
        <v>2000000</v>
      </c>
      <c r="F46" s="973"/>
      <c r="G46" s="973"/>
      <c r="H46" s="973"/>
      <c r="I46" s="973"/>
      <c r="J46" s="972"/>
      <c r="K46" s="735"/>
      <c r="L46" s="36"/>
      <c r="M46" s="36"/>
      <c r="N46" s="36"/>
      <c r="O46" s="36"/>
    </row>
    <row r="47" spans="1:15" s="124" customFormat="1" ht="16.149999999999999">
      <c r="A47" s="976" t="s">
        <v>189</v>
      </c>
      <c r="B47" s="975" t="s">
        <v>601</v>
      </c>
      <c r="C47" s="973"/>
      <c r="D47" s="973"/>
      <c r="E47" s="974">
        <v>2300000</v>
      </c>
      <c r="F47" s="973"/>
      <c r="G47" s="973"/>
      <c r="H47" s="973"/>
      <c r="I47" s="973"/>
      <c r="J47" s="972"/>
      <c r="K47" s="735"/>
      <c r="L47" s="36"/>
      <c r="M47" s="36"/>
      <c r="N47" s="36"/>
      <c r="O47" s="36"/>
    </row>
    <row r="48" spans="1:15" s="124" customFormat="1" ht="15.6">
      <c r="A48" s="306" t="s">
        <v>191</v>
      </c>
      <c r="B48" s="12" t="s">
        <v>602</v>
      </c>
      <c r="C48" s="307"/>
      <c r="D48" s="307"/>
      <c r="E48" s="971">
        <v>1900000</v>
      </c>
      <c r="F48" s="307"/>
      <c r="G48" s="307"/>
      <c r="H48" s="307"/>
      <c r="I48" s="307"/>
      <c r="J48" s="309"/>
      <c r="K48" s="29"/>
      <c r="L48" s="36"/>
      <c r="M48" s="36"/>
      <c r="N48" s="36"/>
      <c r="O48" s="36"/>
    </row>
    <row r="49" spans="1:15" s="124" customFormat="1" ht="15.6">
      <c r="A49" s="306" t="s">
        <v>193</v>
      </c>
      <c r="B49" s="307" t="s">
        <v>603</v>
      </c>
      <c r="C49" s="307"/>
      <c r="D49" s="307"/>
      <c r="E49" s="971">
        <v>4000000</v>
      </c>
      <c r="F49" s="307"/>
      <c r="G49" s="307"/>
      <c r="H49" s="307"/>
      <c r="I49" s="307"/>
      <c r="J49" s="309"/>
      <c r="K49" s="29"/>
      <c r="L49" s="36"/>
      <c r="M49" s="36"/>
      <c r="N49" s="36"/>
      <c r="O49" s="36"/>
    </row>
    <row r="50" spans="1:15" s="124" customFormat="1" ht="15.6">
      <c r="A50" s="306" t="s">
        <v>201</v>
      </c>
      <c r="B50" s="307" t="s">
        <v>587</v>
      </c>
      <c r="C50" s="307"/>
      <c r="D50" s="307"/>
      <c r="E50" s="971">
        <v>8500000</v>
      </c>
      <c r="F50" s="308"/>
      <c r="G50" s="308"/>
      <c r="H50" s="308"/>
      <c r="I50" s="308"/>
      <c r="J50" s="309"/>
      <c r="K50" s="29"/>
      <c r="L50" s="36"/>
      <c r="M50" s="36"/>
      <c r="N50" s="36"/>
      <c r="O50" s="36"/>
    </row>
    <row r="51" spans="1:15" s="124" customFormat="1" ht="16.149999999999999">
      <c r="A51" s="1196" t="s">
        <v>556</v>
      </c>
      <c r="B51" s="1196"/>
      <c r="C51" s="310"/>
      <c r="D51" s="310"/>
      <c r="E51" s="310"/>
      <c r="F51" s="311"/>
      <c r="G51" s="311"/>
      <c r="H51" s="311"/>
      <c r="I51" s="311"/>
      <c r="J51" s="312"/>
      <c r="K51" s="131"/>
      <c r="L51" s="36"/>
      <c r="M51" s="36"/>
      <c r="N51" s="36"/>
      <c r="O51" s="36"/>
    </row>
    <row r="52" spans="1:15">
      <c r="A52" s="7"/>
      <c r="B52" s="8"/>
      <c r="C52" s="8"/>
      <c r="D52" s="8"/>
      <c r="E52" s="8"/>
      <c r="F52" s="8"/>
      <c r="G52" s="8"/>
      <c r="H52" s="8"/>
      <c r="I52" s="8"/>
      <c r="J52" s="8"/>
      <c r="K52" s="48"/>
      <c r="L52" s="168"/>
      <c r="M52" s="168"/>
      <c r="N52" s="168"/>
      <c r="O52" s="168"/>
    </row>
    <row r="53" spans="1:15" ht="15.6">
      <c r="A53" s="7"/>
      <c r="B53" s="664"/>
      <c r="C53" s="664"/>
      <c r="D53" s="812"/>
      <c r="E53" s="780"/>
      <c r="F53" s="780"/>
      <c r="G53" s="780"/>
      <c r="H53" s="780"/>
      <c r="I53" s="1149" t="s">
        <v>146</v>
      </c>
      <c r="J53" s="1149"/>
      <c r="K53" s="1149"/>
      <c r="L53" s="168"/>
      <c r="M53" s="168"/>
      <c r="N53" s="168"/>
      <c r="O53" s="168"/>
    </row>
    <row r="54" spans="1:15" ht="15.6">
      <c r="A54" s="7"/>
      <c r="B54" s="890" t="s">
        <v>147</v>
      </c>
      <c r="C54" s="664"/>
      <c r="D54" s="812"/>
      <c r="E54" s="902"/>
      <c r="F54" s="902"/>
      <c r="G54" s="902"/>
      <c r="H54" s="902"/>
      <c r="I54" s="1143" t="s">
        <v>148</v>
      </c>
      <c r="J54" s="1143"/>
      <c r="K54" s="1143"/>
      <c r="L54" s="168"/>
      <c r="M54" s="168"/>
      <c r="N54" s="168"/>
      <c r="O54" s="168"/>
    </row>
    <row r="55" spans="1:15" ht="15.6">
      <c r="A55" s="7"/>
      <c r="B55" s="901" t="s">
        <v>149</v>
      </c>
      <c r="C55" s="664"/>
      <c r="D55" s="664"/>
      <c r="E55" s="903"/>
      <c r="F55" s="903"/>
      <c r="G55" s="903"/>
      <c r="H55" s="903"/>
      <c r="I55" s="1144" t="s">
        <v>149</v>
      </c>
      <c r="J55" s="1144"/>
      <c r="K55" s="1144"/>
      <c r="L55" s="168"/>
      <c r="M55" s="168"/>
      <c r="N55" s="168"/>
      <c r="O55" s="168"/>
    </row>
    <row r="56" spans="1:15">
      <c r="A56" s="7"/>
      <c r="B56" s="8"/>
      <c r="C56" s="8"/>
      <c r="D56" s="8"/>
      <c r="E56" s="8"/>
      <c r="F56" s="8"/>
      <c r="G56" s="8"/>
      <c r="H56" s="8"/>
      <c r="I56" s="8"/>
      <c r="J56" s="8"/>
      <c r="K56" s="9"/>
      <c r="L56" s="168"/>
      <c r="M56" s="168"/>
      <c r="N56" s="168"/>
      <c r="O56" s="168"/>
    </row>
    <row r="57" spans="1:15">
      <c r="A57" s="7"/>
      <c r="B57" s="8"/>
      <c r="C57" s="8"/>
      <c r="D57" s="8"/>
      <c r="E57" s="8"/>
      <c r="F57" s="8"/>
      <c r="G57" s="8"/>
      <c r="H57" s="8"/>
      <c r="I57" s="8"/>
      <c r="J57" s="8"/>
      <c r="K57" s="9"/>
      <c r="L57" s="168"/>
      <c r="M57" s="168"/>
      <c r="N57" s="168"/>
      <c r="O57" s="168"/>
    </row>
    <row r="58" spans="1:15">
      <c r="A58" s="7"/>
      <c r="B58" s="8"/>
      <c r="C58" s="8"/>
      <c r="D58" s="8"/>
      <c r="E58" s="8"/>
      <c r="F58" s="8"/>
      <c r="G58" s="8"/>
      <c r="H58" s="8"/>
      <c r="I58" s="8"/>
      <c r="J58" s="8"/>
      <c r="K58" s="9"/>
      <c r="L58" s="168"/>
      <c r="M58" s="168"/>
      <c r="N58" s="168"/>
      <c r="O58" s="168"/>
    </row>
    <row r="59" spans="1:15">
      <c r="A59" s="7"/>
      <c r="B59" s="8"/>
      <c r="C59" s="8"/>
      <c r="D59" s="8"/>
      <c r="E59" s="8"/>
      <c r="F59" s="8"/>
      <c r="G59" s="8"/>
      <c r="H59" s="8"/>
      <c r="I59" s="8"/>
      <c r="J59" s="8"/>
      <c r="K59" s="9"/>
      <c r="L59" s="168"/>
      <c r="M59" s="168"/>
      <c r="N59" s="168"/>
      <c r="O59" s="168"/>
    </row>
    <row r="60" spans="1:15">
      <c r="A60" s="7"/>
      <c r="B60" s="8"/>
      <c r="C60" s="8"/>
      <c r="D60" s="8"/>
      <c r="E60" s="8"/>
      <c r="F60" s="8"/>
      <c r="G60" s="8"/>
      <c r="H60" s="8"/>
      <c r="I60" s="8"/>
      <c r="J60" s="8"/>
      <c r="K60" s="9"/>
      <c r="L60" s="168"/>
      <c r="M60" s="168"/>
      <c r="N60" s="168"/>
      <c r="O60" s="168"/>
    </row>
    <row r="61" spans="1:15">
      <c r="A61" s="7"/>
      <c r="B61" s="8"/>
      <c r="C61" s="8"/>
      <c r="D61" s="8"/>
      <c r="E61" s="8"/>
      <c r="F61" s="8"/>
      <c r="G61" s="8"/>
      <c r="H61" s="8"/>
      <c r="I61" s="8"/>
      <c r="J61" s="8"/>
      <c r="K61" s="9"/>
      <c r="L61" s="168"/>
      <c r="M61" s="168"/>
      <c r="N61" s="168"/>
      <c r="O61" s="168"/>
    </row>
    <row r="62" spans="1:15">
      <c r="A62" s="7"/>
      <c r="B62" s="8"/>
      <c r="C62" s="8"/>
      <c r="D62" s="8"/>
      <c r="E62" s="8"/>
      <c r="F62" s="8"/>
      <c r="G62" s="8"/>
      <c r="H62" s="8"/>
      <c r="I62" s="8"/>
      <c r="J62" s="8"/>
      <c r="K62" s="9"/>
      <c r="L62" s="168"/>
      <c r="M62" s="168"/>
      <c r="N62" s="168"/>
      <c r="O62" s="168"/>
    </row>
    <row r="63" spans="1:15">
      <c r="A63" s="7"/>
      <c r="B63" s="8"/>
      <c r="C63" s="8"/>
      <c r="D63" s="8"/>
      <c r="E63" s="8"/>
      <c r="F63" s="8"/>
      <c r="G63" s="8"/>
      <c r="H63" s="8"/>
      <c r="I63" s="8"/>
      <c r="J63" s="8"/>
      <c r="K63" s="9"/>
      <c r="L63" s="168"/>
      <c r="M63" s="168"/>
      <c r="N63" s="168"/>
      <c r="O63" s="168"/>
    </row>
    <row r="64" spans="1:15">
      <c r="A64" s="7"/>
      <c r="B64" s="8"/>
      <c r="C64" s="8"/>
      <c r="D64" s="8"/>
      <c r="E64" s="8"/>
      <c r="F64" s="8"/>
      <c r="G64" s="8"/>
      <c r="H64" s="8"/>
      <c r="I64" s="8"/>
      <c r="J64" s="8"/>
      <c r="K64" s="9"/>
      <c r="L64" s="168"/>
      <c r="M64" s="168"/>
      <c r="N64" s="168"/>
      <c r="O64" s="168"/>
    </row>
    <row r="65" spans="1:15">
      <c r="A65" s="7"/>
      <c r="B65" s="8"/>
      <c r="C65" s="8"/>
      <c r="D65" s="8"/>
      <c r="E65" s="8"/>
      <c r="F65" s="8"/>
      <c r="G65" s="8"/>
      <c r="H65" s="8"/>
      <c r="I65" s="8"/>
      <c r="J65" s="8"/>
      <c r="K65" s="9"/>
      <c r="L65" s="168"/>
      <c r="M65" s="168"/>
      <c r="N65" s="168"/>
      <c r="O65" s="168"/>
    </row>
    <row r="66" spans="1:15">
      <c r="A66" s="7"/>
      <c r="B66" s="8"/>
      <c r="C66" s="8"/>
      <c r="D66" s="8"/>
      <c r="E66" s="8"/>
      <c r="F66" s="8"/>
      <c r="G66" s="8"/>
      <c r="H66" s="8"/>
      <c r="I66" s="8"/>
      <c r="J66" s="8"/>
      <c r="K66" s="9"/>
      <c r="L66" s="168"/>
      <c r="M66" s="168"/>
      <c r="N66" s="168"/>
      <c r="O66" s="168"/>
    </row>
    <row r="67" spans="1:15">
      <c r="A67" s="7"/>
      <c r="B67" s="8"/>
      <c r="C67" s="8"/>
      <c r="D67" s="8"/>
      <c r="E67" s="8"/>
      <c r="F67" s="8"/>
      <c r="G67" s="8"/>
      <c r="H67" s="8"/>
      <c r="I67" s="8"/>
      <c r="J67" s="8"/>
      <c r="K67" s="9"/>
    </row>
    <row r="68" spans="1:15">
      <c r="A68" s="7"/>
      <c r="B68" s="8"/>
      <c r="C68" s="8"/>
      <c r="D68" s="8"/>
      <c r="E68" s="8"/>
      <c r="F68" s="8"/>
      <c r="G68" s="8"/>
      <c r="H68" s="8"/>
      <c r="I68" s="8"/>
      <c r="J68" s="8"/>
      <c r="K68" s="9"/>
    </row>
    <row r="69" spans="1:15">
      <c r="A69" s="7"/>
      <c r="B69" s="8"/>
      <c r="C69" s="8"/>
      <c r="D69" s="8"/>
      <c r="E69" s="8"/>
      <c r="F69" s="8"/>
      <c r="G69" s="8"/>
      <c r="H69" s="8"/>
      <c r="I69" s="8"/>
      <c r="J69" s="8"/>
      <c r="K69" s="9"/>
    </row>
    <row r="70" spans="1:15">
      <c r="A70" s="7"/>
      <c r="B70" s="8"/>
      <c r="C70" s="8"/>
      <c r="D70" s="8"/>
      <c r="E70" s="8"/>
      <c r="F70" s="8"/>
      <c r="G70" s="8"/>
      <c r="H70" s="8"/>
      <c r="I70" s="8"/>
      <c r="J70" s="8"/>
      <c r="K70" s="9"/>
    </row>
    <row r="71" spans="1:15">
      <c r="A71" s="7"/>
      <c r="B71" s="8"/>
      <c r="C71" s="8"/>
      <c r="D71" s="8"/>
      <c r="E71" s="8"/>
      <c r="F71" s="8"/>
      <c r="G71" s="8"/>
      <c r="H71" s="8"/>
      <c r="I71" s="8"/>
      <c r="J71" s="8"/>
      <c r="K71" s="9"/>
    </row>
    <row r="72" spans="1:15">
      <c r="A72" s="7"/>
      <c r="B72" s="8"/>
      <c r="C72" s="8"/>
      <c r="D72" s="8"/>
      <c r="E72" s="8"/>
      <c r="F72" s="8"/>
      <c r="G72" s="8"/>
      <c r="H72" s="8"/>
      <c r="I72" s="8"/>
      <c r="J72" s="8"/>
      <c r="K72" s="9"/>
    </row>
    <row r="73" spans="1:15">
      <c r="A73" s="7"/>
      <c r="B73" s="8"/>
      <c r="C73" s="8"/>
      <c r="D73" s="8"/>
      <c r="E73" s="8"/>
      <c r="F73" s="8"/>
      <c r="G73" s="8"/>
      <c r="H73" s="8"/>
      <c r="I73" s="8"/>
      <c r="J73" s="8"/>
      <c r="K73" s="9"/>
    </row>
    <row r="74" spans="1:1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3.15"/>
  <cols>
    <col min="1" max="1" width="5.7109375" style="1014" customWidth="1"/>
    <col min="2" max="2" width="34.5703125" style="1014" customWidth="1"/>
    <col min="3" max="4" width="9.140625" style="1014" customWidth="1"/>
    <col min="5" max="5" width="11.5703125" style="1014" customWidth="1"/>
    <col min="6" max="6" width="14.7109375" style="1014" customWidth="1"/>
    <col min="7" max="7" width="41.85546875" style="1014" customWidth="1"/>
    <col min="8" max="256" width="9.140625" style="1014"/>
    <col min="257" max="257" width="5.7109375" style="1014" customWidth="1"/>
    <col min="258" max="258" width="34.5703125" style="1014" customWidth="1"/>
    <col min="259" max="260" width="9.140625" style="1014"/>
    <col min="261" max="261" width="11.5703125" style="1014" customWidth="1"/>
    <col min="262" max="262" width="14.7109375" style="1014" customWidth="1"/>
    <col min="263" max="263" width="41.85546875" style="1014" customWidth="1"/>
    <col min="264" max="512" width="9.140625" style="1014"/>
    <col min="513" max="513" width="5.7109375" style="1014" customWidth="1"/>
    <col min="514" max="514" width="34.5703125" style="1014" customWidth="1"/>
    <col min="515" max="516" width="9.140625" style="1014"/>
    <col min="517" max="517" width="11.5703125" style="1014" customWidth="1"/>
    <col min="518" max="518" width="14.7109375" style="1014" customWidth="1"/>
    <col min="519" max="519" width="41.85546875" style="1014" customWidth="1"/>
    <col min="520" max="768" width="9.140625" style="1014"/>
    <col min="769" max="769" width="5.7109375" style="1014" customWidth="1"/>
    <col min="770" max="770" width="34.5703125" style="1014" customWidth="1"/>
    <col min="771" max="772" width="9.140625" style="1014"/>
    <col min="773" max="773" width="11.5703125" style="1014" customWidth="1"/>
    <col min="774" max="774" width="14.7109375" style="1014" customWidth="1"/>
    <col min="775" max="775" width="41.85546875" style="1014" customWidth="1"/>
    <col min="776" max="1024" width="9.140625" style="1014"/>
    <col min="1025" max="1025" width="5.7109375" style="1014" customWidth="1"/>
    <col min="1026" max="1026" width="34.5703125" style="1014" customWidth="1"/>
    <col min="1027" max="1028" width="9.140625" style="1014"/>
    <col min="1029" max="1029" width="11.5703125" style="1014" customWidth="1"/>
    <col min="1030" max="1030" width="14.7109375" style="1014" customWidth="1"/>
    <col min="1031" max="1031" width="41.85546875" style="1014" customWidth="1"/>
    <col min="1032" max="1280" width="9.140625" style="1014"/>
    <col min="1281" max="1281" width="5.7109375" style="1014" customWidth="1"/>
    <col min="1282" max="1282" width="34.5703125" style="1014" customWidth="1"/>
    <col min="1283" max="1284" width="9.140625" style="1014"/>
    <col min="1285" max="1285" width="11.5703125" style="1014" customWidth="1"/>
    <col min="1286" max="1286" width="14.7109375" style="1014" customWidth="1"/>
    <col min="1287" max="1287" width="41.85546875" style="1014" customWidth="1"/>
    <col min="1288" max="1536" width="9.140625" style="1014"/>
    <col min="1537" max="1537" width="5.7109375" style="1014" customWidth="1"/>
    <col min="1538" max="1538" width="34.5703125" style="1014" customWidth="1"/>
    <col min="1539" max="1540" width="9.140625" style="1014"/>
    <col min="1541" max="1541" width="11.5703125" style="1014" customWidth="1"/>
    <col min="1542" max="1542" width="14.7109375" style="1014" customWidth="1"/>
    <col min="1543" max="1543" width="41.85546875" style="1014" customWidth="1"/>
    <col min="1544" max="1792" width="9.140625" style="1014"/>
    <col min="1793" max="1793" width="5.7109375" style="1014" customWidth="1"/>
    <col min="1794" max="1794" width="34.5703125" style="1014" customWidth="1"/>
    <col min="1795" max="1796" width="9.140625" style="1014"/>
    <col min="1797" max="1797" width="11.5703125" style="1014" customWidth="1"/>
    <col min="1798" max="1798" width="14.7109375" style="1014" customWidth="1"/>
    <col min="1799" max="1799" width="41.85546875" style="1014" customWidth="1"/>
    <col min="1800" max="2048" width="9.140625" style="1014"/>
    <col min="2049" max="2049" width="5.7109375" style="1014" customWidth="1"/>
    <col min="2050" max="2050" width="34.5703125" style="1014" customWidth="1"/>
    <col min="2051" max="2052" width="9.140625" style="1014"/>
    <col min="2053" max="2053" width="11.5703125" style="1014" customWidth="1"/>
    <col min="2054" max="2054" width="14.7109375" style="1014" customWidth="1"/>
    <col min="2055" max="2055" width="41.85546875" style="1014" customWidth="1"/>
    <col min="2056" max="2304" width="9.140625" style="1014"/>
    <col min="2305" max="2305" width="5.7109375" style="1014" customWidth="1"/>
    <col min="2306" max="2306" width="34.5703125" style="1014" customWidth="1"/>
    <col min="2307" max="2308" width="9.140625" style="1014"/>
    <col min="2309" max="2309" width="11.5703125" style="1014" customWidth="1"/>
    <col min="2310" max="2310" width="14.7109375" style="1014" customWidth="1"/>
    <col min="2311" max="2311" width="41.85546875" style="1014" customWidth="1"/>
    <col min="2312" max="2560" width="9.140625" style="1014"/>
    <col min="2561" max="2561" width="5.7109375" style="1014" customWidth="1"/>
    <col min="2562" max="2562" width="34.5703125" style="1014" customWidth="1"/>
    <col min="2563" max="2564" width="9.140625" style="1014"/>
    <col min="2565" max="2565" width="11.5703125" style="1014" customWidth="1"/>
    <col min="2566" max="2566" width="14.7109375" style="1014" customWidth="1"/>
    <col min="2567" max="2567" width="41.85546875" style="1014" customWidth="1"/>
    <col min="2568" max="2816" width="9.140625" style="1014"/>
    <col min="2817" max="2817" width="5.7109375" style="1014" customWidth="1"/>
    <col min="2818" max="2818" width="34.5703125" style="1014" customWidth="1"/>
    <col min="2819" max="2820" width="9.140625" style="1014"/>
    <col min="2821" max="2821" width="11.5703125" style="1014" customWidth="1"/>
    <col min="2822" max="2822" width="14.7109375" style="1014" customWidth="1"/>
    <col min="2823" max="2823" width="41.85546875" style="1014" customWidth="1"/>
    <col min="2824" max="3072" width="9.140625" style="1014"/>
    <col min="3073" max="3073" width="5.7109375" style="1014" customWidth="1"/>
    <col min="3074" max="3074" width="34.5703125" style="1014" customWidth="1"/>
    <col min="3075" max="3076" width="9.140625" style="1014"/>
    <col min="3077" max="3077" width="11.5703125" style="1014" customWidth="1"/>
    <col min="3078" max="3078" width="14.7109375" style="1014" customWidth="1"/>
    <col min="3079" max="3079" width="41.85546875" style="1014" customWidth="1"/>
    <col min="3080" max="3328" width="9.140625" style="1014"/>
    <col min="3329" max="3329" width="5.7109375" style="1014" customWidth="1"/>
    <col min="3330" max="3330" width="34.5703125" style="1014" customWidth="1"/>
    <col min="3331" max="3332" width="9.140625" style="1014"/>
    <col min="3333" max="3333" width="11.5703125" style="1014" customWidth="1"/>
    <col min="3334" max="3334" width="14.7109375" style="1014" customWidth="1"/>
    <col min="3335" max="3335" width="41.85546875" style="1014" customWidth="1"/>
    <col min="3336" max="3584" width="9.140625" style="1014"/>
    <col min="3585" max="3585" width="5.7109375" style="1014" customWidth="1"/>
    <col min="3586" max="3586" width="34.5703125" style="1014" customWidth="1"/>
    <col min="3587" max="3588" width="9.140625" style="1014"/>
    <col min="3589" max="3589" width="11.5703125" style="1014" customWidth="1"/>
    <col min="3590" max="3590" width="14.7109375" style="1014" customWidth="1"/>
    <col min="3591" max="3591" width="41.85546875" style="1014" customWidth="1"/>
    <col min="3592" max="3840" width="9.140625" style="1014"/>
    <col min="3841" max="3841" width="5.7109375" style="1014" customWidth="1"/>
    <col min="3842" max="3842" width="34.5703125" style="1014" customWidth="1"/>
    <col min="3843" max="3844" width="9.140625" style="1014"/>
    <col min="3845" max="3845" width="11.5703125" style="1014" customWidth="1"/>
    <col min="3846" max="3846" width="14.7109375" style="1014" customWidth="1"/>
    <col min="3847" max="3847" width="41.85546875" style="1014" customWidth="1"/>
    <col min="3848" max="4096" width="9.140625" style="1014"/>
    <col min="4097" max="4097" width="5.7109375" style="1014" customWidth="1"/>
    <col min="4098" max="4098" width="34.5703125" style="1014" customWidth="1"/>
    <col min="4099" max="4100" width="9.140625" style="1014"/>
    <col min="4101" max="4101" width="11.5703125" style="1014" customWidth="1"/>
    <col min="4102" max="4102" width="14.7109375" style="1014" customWidth="1"/>
    <col min="4103" max="4103" width="41.85546875" style="1014" customWidth="1"/>
    <col min="4104" max="4352" width="9.140625" style="1014"/>
    <col min="4353" max="4353" width="5.7109375" style="1014" customWidth="1"/>
    <col min="4354" max="4354" width="34.5703125" style="1014" customWidth="1"/>
    <col min="4355" max="4356" width="9.140625" style="1014"/>
    <col min="4357" max="4357" width="11.5703125" style="1014" customWidth="1"/>
    <col min="4358" max="4358" width="14.7109375" style="1014" customWidth="1"/>
    <col min="4359" max="4359" width="41.85546875" style="1014" customWidth="1"/>
    <col min="4360" max="4608" width="9.140625" style="1014"/>
    <col min="4609" max="4609" width="5.7109375" style="1014" customWidth="1"/>
    <col min="4610" max="4610" width="34.5703125" style="1014" customWidth="1"/>
    <col min="4611" max="4612" width="9.140625" style="1014"/>
    <col min="4613" max="4613" width="11.5703125" style="1014" customWidth="1"/>
    <col min="4614" max="4614" width="14.7109375" style="1014" customWidth="1"/>
    <col min="4615" max="4615" width="41.85546875" style="1014" customWidth="1"/>
    <col min="4616" max="4864" width="9.140625" style="1014"/>
    <col min="4865" max="4865" width="5.7109375" style="1014" customWidth="1"/>
    <col min="4866" max="4866" width="34.5703125" style="1014" customWidth="1"/>
    <col min="4867" max="4868" width="9.140625" style="1014"/>
    <col min="4869" max="4869" width="11.5703125" style="1014" customWidth="1"/>
    <col min="4870" max="4870" width="14.7109375" style="1014" customWidth="1"/>
    <col min="4871" max="4871" width="41.85546875" style="1014" customWidth="1"/>
    <col min="4872" max="5120" width="9.140625" style="1014"/>
    <col min="5121" max="5121" width="5.7109375" style="1014" customWidth="1"/>
    <col min="5122" max="5122" width="34.5703125" style="1014" customWidth="1"/>
    <col min="5123" max="5124" width="9.140625" style="1014"/>
    <col min="5125" max="5125" width="11.5703125" style="1014" customWidth="1"/>
    <col min="5126" max="5126" width="14.7109375" style="1014" customWidth="1"/>
    <col min="5127" max="5127" width="41.85546875" style="1014" customWidth="1"/>
    <col min="5128" max="5376" width="9.140625" style="1014"/>
    <col min="5377" max="5377" width="5.7109375" style="1014" customWidth="1"/>
    <col min="5378" max="5378" width="34.5703125" style="1014" customWidth="1"/>
    <col min="5379" max="5380" width="9.140625" style="1014"/>
    <col min="5381" max="5381" width="11.5703125" style="1014" customWidth="1"/>
    <col min="5382" max="5382" width="14.7109375" style="1014" customWidth="1"/>
    <col min="5383" max="5383" width="41.85546875" style="1014" customWidth="1"/>
    <col min="5384" max="5632" width="9.140625" style="1014"/>
    <col min="5633" max="5633" width="5.7109375" style="1014" customWidth="1"/>
    <col min="5634" max="5634" width="34.5703125" style="1014" customWidth="1"/>
    <col min="5635" max="5636" width="9.140625" style="1014"/>
    <col min="5637" max="5637" width="11.5703125" style="1014" customWidth="1"/>
    <col min="5638" max="5638" width="14.7109375" style="1014" customWidth="1"/>
    <col min="5639" max="5639" width="41.85546875" style="1014" customWidth="1"/>
    <col min="5640" max="5888" width="9.140625" style="1014"/>
    <col min="5889" max="5889" width="5.7109375" style="1014" customWidth="1"/>
    <col min="5890" max="5890" width="34.5703125" style="1014" customWidth="1"/>
    <col min="5891" max="5892" width="9.140625" style="1014"/>
    <col min="5893" max="5893" width="11.5703125" style="1014" customWidth="1"/>
    <col min="5894" max="5894" width="14.7109375" style="1014" customWidth="1"/>
    <col min="5895" max="5895" width="41.85546875" style="1014" customWidth="1"/>
    <col min="5896" max="6144" width="9.140625" style="1014"/>
    <col min="6145" max="6145" width="5.7109375" style="1014" customWidth="1"/>
    <col min="6146" max="6146" width="34.5703125" style="1014" customWidth="1"/>
    <col min="6147" max="6148" width="9.140625" style="1014"/>
    <col min="6149" max="6149" width="11.5703125" style="1014" customWidth="1"/>
    <col min="6150" max="6150" width="14.7109375" style="1014" customWidth="1"/>
    <col min="6151" max="6151" width="41.85546875" style="1014" customWidth="1"/>
    <col min="6152" max="6400" width="9.140625" style="1014"/>
    <col min="6401" max="6401" width="5.7109375" style="1014" customWidth="1"/>
    <col min="6402" max="6402" width="34.5703125" style="1014" customWidth="1"/>
    <col min="6403" max="6404" width="9.140625" style="1014"/>
    <col min="6405" max="6405" width="11.5703125" style="1014" customWidth="1"/>
    <col min="6406" max="6406" width="14.7109375" style="1014" customWidth="1"/>
    <col min="6407" max="6407" width="41.85546875" style="1014" customWidth="1"/>
    <col min="6408" max="6656" width="9.140625" style="1014"/>
    <col min="6657" max="6657" width="5.7109375" style="1014" customWidth="1"/>
    <col min="6658" max="6658" width="34.5703125" style="1014" customWidth="1"/>
    <col min="6659" max="6660" width="9.140625" style="1014"/>
    <col min="6661" max="6661" width="11.5703125" style="1014" customWidth="1"/>
    <col min="6662" max="6662" width="14.7109375" style="1014" customWidth="1"/>
    <col min="6663" max="6663" width="41.85546875" style="1014" customWidth="1"/>
    <col min="6664" max="6912" width="9.140625" style="1014"/>
    <col min="6913" max="6913" width="5.7109375" style="1014" customWidth="1"/>
    <col min="6914" max="6914" width="34.5703125" style="1014" customWidth="1"/>
    <col min="6915" max="6916" width="9.140625" style="1014"/>
    <col min="6917" max="6917" width="11.5703125" style="1014" customWidth="1"/>
    <col min="6918" max="6918" width="14.7109375" style="1014" customWidth="1"/>
    <col min="6919" max="6919" width="41.85546875" style="1014" customWidth="1"/>
    <col min="6920" max="7168" width="9.140625" style="1014"/>
    <col min="7169" max="7169" width="5.7109375" style="1014" customWidth="1"/>
    <col min="7170" max="7170" width="34.5703125" style="1014" customWidth="1"/>
    <col min="7171" max="7172" width="9.140625" style="1014"/>
    <col min="7173" max="7173" width="11.5703125" style="1014" customWidth="1"/>
    <col min="7174" max="7174" width="14.7109375" style="1014" customWidth="1"/>
    <col min="7175" max="7175" width="41.85546875" style="1014" customWidth="1"/>
    <col min="7176" max="7424" width="9.140625" style="1014"/>
    <col min="7425" max="7425" width="5.7109375" style="1014" customWidth="1"/>
    <col min="7426" max="7426" width="34.5703125" style="1014" customWidth="1"/>
    <col min="7427" max="7428" width="9.140625" style="1014"/>
    <col min="7429" max="7429" width="11.5703125" style="1014" customWidth="1"/>
    <col min="7430" max="7430" width="14.7109375" style="1014" customWidth="1"/>
    <col min="7431" max="7431" width="41.85546875" style="1014" customWidth="1"/>
    <col min="7432" max="7680" width="9.140625" style="1014"/>
    <col min="7681" max="7681" width="5.7109375" style="1014" customWidth="1"/>
    <col min="7682" max="7682" width="34.5703125" style="1014" customWidth="1"/>
    <col min="7683" max="7684" width="9.140625" style="1014"/>
    <col min="7685" max="7685" width="11.5703125" style="1014" customWidth="1"/>
    <col min="7686" max="7686" width="14.7109375" style="1014" customWidth="1"/>
    <col min="7687" max="7687" width="41.85546875" style="1014" customWidth="1"/>
    <col min="7688" max="7936" width="9.140625" style="1014"/>
    <col min="7937" max="7937" width="5.7109375" style="1014" customWidth="1"/>
    <col min="7938" max="7938" width="34.5703125" style="1014" customWidth="1"/>
    <col min="7939" max="7940" width="9.140625" style="1014"/>
    <col min="7941" max="7941" width="11.5703125" style="1014" customWidth="1"/>
    <col min="7942" max="7942" width="14.7109375" style="1014" customWidth="1"/>
    <col min="7943" max="7943" width="41.85546875" style="1014" customWidth="1"/>
    <col min="7944" max="8192" width="9.140625" style="1014"/>
    <col min="8193" max="8193" width="5.7109375" style="1014" customWidth="1"/>
    <col min="8194" max="8194" width="34.5703125" style="1014" customWidth="1"/>
    <col min="8195" max="8196" width="9.140625" style="1014"/>
    <col min="8197" max="8197" width="11.5703125" style="1014" customWidth="1"/>
    <col min="8198" max="8198" width="14.7109375" style="1014" customWidth="1"/>
    <col min="8199" max="8199" width="41.85546875" style="1014" customWidth="1"/>
    <col min="8200" max="8448" width="9.140625" style="1014"/>
    <col min="8449" max="8449" width="5.7109375" style="1014" customWidth="1"/>
    <col min="8450" max="8450" width="34.5703125" style="1014" customWidth="1"/>
    <col min="8451" max="8452" width="9.140625" style="1014"/>
    <col min="8453" max="8453" width="11.5703125" style="1014" customWidth="1"/>
    <col min="8454" max="8454" width="14.7109375" style="1014" customWidth="1"/>
    <col min="8455" max="8455" width="41.85546875" style="1014" customWidth="1"/>
    <col min="8456" max="8704" width="9.140625" style="1014"/>
    <col min="8705" max="8705" width="5.7109375" style="1014" customWidth="1"/>
    <col min="8706" max="8706" width="34.5703125" style="1014" customWidth="1"/>
    <col min="8707" max="8708" width="9.140625" style="1014"/>
    <col min="8709" max="8709" width="11.5703125" style="1014" customWidth="1"/>
    <col min="8710" max="8710" width="14.7109375" style="1014" customWidth="1"/>
    <col min="8711" max="8711" width="41.85546875" style="1014" customWidth="1"/>
    <col min="8712" max="8960" width="9.140625" style="1014"/>
    <col min="8961" max="8961" width="5.7109375" style="1014" customWidth="1"/>
    <col min="8962" max="8962" width="34.5703125" style="1014" customWidth="1"/>
    <col min="8963" max="8964" width="9.140625" style="1014"/>
    <col min="8965" max="8965" width="11.5703125" style="1014" customWidth="1"/>
    <col min="8966" max="8966" width="14.7109375" style="1014" customWidth="1"/>
    <col min="8967" max="8967" width="41.85546875" style="1014" customWidth="1"/>
    <col min="8968" max="9216" width="9.140625" style="1014"/>
    <col min="9217" max="9217" width="5.7109375" style="1014" customWidth="1"/>
    <col min="9218" max="9218" width="34.5703125" style="1014" customWidth="1"/>
    <col min="9219" max="9220" width="9.140625" style="1014"/>
    <col min="9221" max="9221" width="11.5703125" style="1014" customWidth="1"/>
    <col min="9222" max="9222" width="14.7109375" style="1014" customWidth="1"/>
    <col min="9223" max="9223" width="41.85546875" style="1014" customWidth="1"/>
    <col min="9224" max="9472" width="9.140625" style="1014"/>
    <col min="9473" max="9473" width="5.7109375" style="1014" customWidth="1"/>
    <col min="9474" max="9474" width="34.5703125" style="1014" customWidth="1"/>
    <col min="9475" max="9476" width="9.140625" style="1014"/>
    <col min="9477" max="9477" width="11.5703125" style="1014" customWidth="1"/>
    <col min="9478" max="9478" width="14.7109375" style="1014" customWidth="1"/>
    <col min="9479" max="9479" width="41.85546875" style="1014" customWidth="1"/>
    <col min="9480" max="9728" width="9.140625" style="1014"/>
    <col min="9729" max="9729" width="5.7109375" style="1014" customWidth="1"/>
    <col min="9730" max="9730" width="34.5703125" style="1014" customWidth="1"/>
    <col min="9731" max="9732" width="9.140625" style="1014"/>
    <col min="9733" max="9733" width="11.5703125" style="1014" customWidth="1"/>
    <col min="9734" max="9734" width="14.7109375" style="1014" customWidth="1"/>
    <col min="9735" max="9735" width="41.85546875" style="1014" customWidth="1"/>
    <col min="9736" max="9984" width="9.140625" style="1014"/>
    <col min="9985" max="9985" width="5.7109375" style="1014" customWidth="1"/>
    <col min="9986" max="9986" width="34.5703125" style="1014" customWidth="1"/>
    <col min="9987" max="9988" width="9.140625" style="1014"/>
    <col min="9989" max="9989" width="11.5703125" style="1014" customWidth="1"/>
    <col min="9990" max="9990" width="14.7109375" style="1014" customWidth="1"/>
    <col min="9991" max="9991" width="41.85546875" style="1014" customWidth="1"/>
    <col min="9992" max="10240" width="9.140625" style="1014"/>
    <col min="10241" max="10241" width="5.7109375" style="1014" customWidth="1"/>
    <col min="10242" max="10242" width="34.5703125" style="1014" customWidth="1"/>
    <col min="10243" max="10244" width="9.140625" style="1014"/>
    <col min="10245" max="10245" width="11.5703125" style="1014" customWidth="1"/>
    <col min="10246" max="10246" width="14.7109375" style="1014" customWidth="1"/>
    <col min="10247" max="10247" width="41.85546875" style="1014" customWidth="1"/>
    <col min="10248" max="10496" width="9.140625" style="1014"/>
    <col min="10497" max="10497" width="5.7109375" style="1014" customWidth="1"/>
    <col min="10498" max="10498" width="34.5703125" style="1014" customWidth="1"/>
    <col min="10499" max="10500" width="9.140625" style="1014"/>
    <col min="10501" max="10501" width="11.5703125" style="1014" customWidth="1"/>
    <col min="10502" max="10502" width="14.7109375" style="1014" customWidth="1"/>
    <col min="10503" max="10503" width="41.85546875" style="1014" customWidth="1"/>
    <col min="10504" max="10752" width="9.140625" style="1014"/>
    <col min="10753" max="10753" width="5.7109375" style="1014" customWidth="1"/>
    <col min="10754" max="10754" width="34.5703125" style="1014" customWidth="1"/>
    <col min="10755" max="10756" width="9.140625" style="1014"/>
    <col min="10757" max="10757" width="11.5703125" style="1014" customWidth="1"/>
    <col min="10758" max="10758" width="14.7109375" style="1014" customWidth="1"/>
    <col min="10759" max="10759" width="41.85546875" style="1014" customWidth="1"/>
    <col min="10760" max="11008" width="9.140625" style="1014"/>
    <col min="11009" max="11009" width="5.7109375" style="1014" customWidth="1"/>
    <col min="11010" max="11010" width="34.5703125" style="1014" customWidth="1"/>
    <col min="11011" max="11012" width="9.140625" style="1014"/>
    <col min="11013" max="11013" width="11.5703125" style="1014" customWidth="1"/>
    <col min="11014" max="11014" width="14.7109375" style="1014" customWidth="1"/>
    <col min="11015" max="11015" width="41.85546875" style="1014" customWidth="1"/>
    <col min="11016" max="11264" width="9.140625" style="1014"/>
    <col min="11265" max="11265" width="5.7109375" style="1014" customWidth="1"/>
    <col min="11266" max="11266" width="34.5703125" style="1014" customWidth="1"/>
    <col min="11267" max="11268" width="9.140625" style="1014"/>
    <col min="11269" max="11269" width="11.5703125" style="1014" customWidth="1"/>
    <col min="11270" max="11270" width="14.7109375" style="1014" customWidth="1"/>
    <col min="11271" max="11271" width="41.85546875" style="1014" customWidth="1"/>
    <col min="11272" max="11520" width="9.140625" style="1014"/>
    <col min="11521" max="11521" width="5.7109375" style="1014" customWidth="1"/>
    <col min="11522" max="11522" width="34.5703125" style="1014" customWidth="1"/>
    <col min="11523" max="11524" width="9.140625" style="1014"/>
    <col min="11525" max="11525" width="11.5703125" style="1014" customWidth="1"/>
    <col min="11526" max="11526" width="14.7109375" style="1014" customWidth="1"/>
    <col min="11527" max="11527" width="41.85546875" style="1014" customWidth="1"/>
    <col min="11528" max="11776" width="9.140625" style="1014"/>
    <col min="11777" max="11777" width="5.7109375" style="1014" customWidth="1"/>
    <col min="11778" max="11778" width="34.5703125" style="1014" customWidth="1"/>
    <col min="11779" max="11780" width="9.140625" style="1014"/>
    <col min="11781" max="11781" width="11.5703125" style="1014" customWidth="1"/>
    <col min="11782" max="11782" width="14.7109375" style="1014" customWidth="1"/>
    <col min="11783" max="11783" width="41.85546875" style="1014" customWidth="1"/>
    <col min="11784" max="12032" width="9.140625" style="1014"/>
    <col min="12033" max="12033" width="5.7109375" style="1014" customWidth="1"/>
    <col min="12034" max="12034" width="34.5703125" style="1014" customWidth="1"/>
    <col min="12035" max="12036" width="9.140625" style="1014"/>
    <col min="12037" max="12037" width="11.5703125" style="1014" customWidth="1"/>
    <col min="12038" max="12038" width="14.7109375" style="1014" customWidth="1"/>
    <col min="12039" max="12039" width="41.85546875" style="1014" customWidth="1"/>
    <col min="12040" max="12288" width="9.140625" style="1014"/>
    <col min="12289" max="12289" width="5.7109375" style="1014" customWidth="1"/>
    <col min="12290" max="12290" width="34.5703125" style="1014" customWidth="1"/>
    <col min="12291" max="12292" width="9.140625" style="1014"/>
    <col min="12293" max="12293" width="11.5703125" style="1014" customWidth="1"/>
    <col min="12294" max="12294" width="14.7109375" style="1014" customWidth="1"/>
    <col min="12295" max="12295" width="41.85546875" style="1014" customWidth="1"/>
    <col min="12296" max="12544" width="9.140625" style="1014"/>
    <col min="12545" max="12545" width="5.7109375" style="1014" customWidth="1"/>
    <col min="12546" max="12546" width="34.5703125" style="1014" customWidth="1"/>
    <col min="12547" max="12548" width="9.140625" style="1014"/>
    <col min="12549" max="12549" width="11.5703125" style="1014" customWidth="1"/>
    <col min="12550" max="12550" width="14.7109375" style="1014" customWidth="1"/>
    <col min="12551" max="12551" width="41.85546875" style="1014" customWidth="1"/>
    <col min="12552" max="12800" width="9.140625" style="1014"/>
    <col min="12801" max="12801" width="5.7109375" style="1014" customWidth="1"/>
    <col min="12802" max="12802" width="34.5703125" style="1014" customWidth="1"/>
    <col min="12803" max="12804" width="9.140625" style="1014"/>
    <col min="12805" max="12805" width="11.5703125" style="1014" customWidth="1"/>
    <col min="12806" max="12806" width="14.7109375" style="1014" customWidth="1"/>
    <col min="12807" max="12807" width="41.85546875" style="1014" customWidth="1"/>
    <col min="12808" max="13056" width="9.140625" style="1014"/>
    <col min="13057" max="13057" width="5.7109375" style="1014" customWidth="1"/>
    <col min="13058" max="13058" width="34.5703125" style="1014" customWidth="1"/>
    <col min="13059" max="13060" width="9.140625" style="1014"/>
    <col min="13061" max="13061" width="11.5703125" style="1014" customWidth="1"/>
    <col min="13062" max="13062" width="14.7109375" style="1014" customWidth="1"/>
    <col min="13063" max="13063" width="41.85546875" style="1014" customWidth="1"/>
    <col min="13064" max="13312" width="9.140625" style="1014"/>
    <col min="13313" max="13313" width="5.7109375" style="1014" customWidth="1"/>
    <col min="13314" max="13314" width="34.5703125" style="1014" customWidth="1"/>
    <col min="13315" max="13316" width="9.140625" style="1014"/>
    <col min="13317" max="13317" width="11.5703125" style="1014" customWidth="1"/>
    <col min="13318" max="13318" width="14.7109375" style="1014" customWidth="1"/>
    <col min="13319" max="13319" width="41.85546875" style="1014" customWidth="1"/>
    <col min="13320" max="13568" width="9.140625" style="1014"/>
    <col min="13569" max="13569" width="5.7109375" style="1014" customWidth="1"/>
    <col min="13570" max="13570" width="34.5703125" style="1014" customWidth="1"/>
    <col min="13571" max="13572" width="9.140625" style="1014"/>
    <col min="13573" max="13573" width="11.5703125" style="1014" customWidth="1"/>
    <col min="13574" max="13574" width="14.7109375" style="1014" customWidth="1"/>
    <col min="13575" max="13575" width="41.85546875" style="1014" customWidth="1"/>
    <col min="13576" max="13824" width="9.140625" style="1014"/>
    <col min="13825" max="13825" width="5.7109375" style="1014" customWidth="1"/>
    <col min="13826" max="13826" width="34.5703125" style="1014" customWidth="1"/>
    <col min="13827" max="13828" width="9.140625" style="1014"/>
    <col min="13829" max="13829" width="11.5703125" style="1014" customWidth="1"/>
    <col min="13830" max="13830" width="14.7109375" style="1014" customWidth="1"/>
    <col min="13831" max="13831" width="41.85546875" style="1014" customWidth="1"/>
    <col min="13832" max="14080" width="9.140625" style="1014"/>
    <col min="14081" max="14081" width="5.7109375" style="1014" customWidth="1"/>
    <col min="14082" max="14082" width="34.5703125" style="1014" customWidth="1"/>
    <col min="14083" max="14084" width="9.140625" style="1014"/>
    <col min="14085" max="14085" width="11.5703125" style="1014" customWidth="1"/>
    <col min="14086" max="14086" width="14.7109375" style="1014" customWidth="1"/>
    <col min="14087" max="14087" width="41.85546875" style="1014" customWidth="1"/>
    <col min="14088" max="14336" width="9.140625" style="1014"/>
    <col min="14337" max="14337" width="5.7109375" style="1014" customWidth="1"/>
    <col min="14338" max="14338" width="34.5703125" style="1014" customWidth="1"/>
    <col min="14339" max="14340" width="9.140625" style="1014"/>
    <col min="14341" max="14341" width="11.5703125" style="1014" customWidth="1"/>
    <col min="14342" max="14342" width="14.7109375" style="1014" customWidth="1"/>
    <col min="14343" max="14343" width="41.85546875" style="1014" customWidth="1"/>
    <col min="14344" max="14592" width="9.140625" style="1014"/>
    <col min="14593" max="14593" width="5.7109375" style="1014" customWidth="1"/>
    <col min="14594" max="14594" width="34.5703125" style="1014" customWidth="1"/>
    <col min="14595" max="14596" width="9.140625" style="1014"/>
    <col min="14597" max="14597" width="11.5703125" style="1014" customWidth="1"/>
    <col min="14598" max="14598" width="14.7109375" style="1014" customWidth="1"/>
    <col min="14599" max="14599" width="41.85546875" style="1014" customWidth="1"/>
    <col min="14600" max="14848" width="9.140625" style="1014"/>
    <col min="14849" max="14849" width="5.7109375" style="1014" customWidth="1"/>
    <col min="14850" max="14850" width="34.5703125" style="1014" customWidth="1"/>
    <col min="14851" max="14852" width="9.140625" style="1014"/>
    <col min="14853" max="14853" width="11.5703125" style="1014" customWidth="1"/>
    <col min="14854" max="14854" width="14.7109375" style="1014" customWidth="1"/>
    <col min="14855" max="14855" width="41.85546875" style="1014" customWidth="1"/>
    <col min="14856" max="15104" width="9.140625" style="1014"/>
    <col min="15105" max="15105" width="5.7109375" style="1014" customWidth="1"/>
    <col min="15106" max="15106" width="34.5703125" style="1014" customWidth="1"/>
    <col min="15107" max="15108" width="9.140625" style="1014"/>
    <col min="15109" max="15109" width="11.5703125" style="1014" customWidth="1"/>
    <col min="15110" max="15110" width="14.7109375" style="1014" customWidth="1"/>
    <col min="15111" max="15111" width="41.85546875" style="1014" customWidth="1"/>
    <col min="15112" max="15360" width="9.140625" style="1014"/>
    <col min="15361" max="15361" width="5.7109375" style="1014" customWidth="1"/>
    <col min="15362" max="15362" width="34.5703125" style="1014" customWidth="1"/>
    <col min="15363" max="15364" width="9.140625" style="1014"/>
    <col min="15365" max="15365" width="11.5703125" style="1014" customWidth="1"/>
    <col min="15366" max="15366" width="14.7109375" style="1014" customWidth="1"/>
    <col min="15367" max="15367" width="41.85546875" style="1014" customWidth="1"/>
    <col min="15368" max="15616" width="9.140625" style="1014"/>
    <col min="15617" max="15617" width="5.7109375" style="1014" customWidth="1"/>
    <col min="15618" max="15618" width="34.5703125" style="1014" customWidth="1"/>
    <col min="15619" max="15620" width="9.140625" style="1014"/>
    <col min="15621" max="15621" width="11.5703125" style="1014" customWidth="1"/>
    <col min="15622" max="15622" width="14.7109375" style="1014" customWidth="1"/>
    <col min="15623" max="15623" width="41.85546875" style="1014" customWidth="1"/>
    <col min="15624" max="15872" width="9.140625" style="1014"/>
    <col min="15873" max="15873" width="5.7109375" style="1014" customWidth="1"/>
    <col min="15874" max="15874" width="34.5703125" style="1014" customWidth="1"/>
    <col min="15875" max="15876" width="9.140625" style="1014"/>
    <col min="15877" max="15877" width="11.5703125" style="1014" customWidth="1"/>
    <col min="15878" max="15878" width="14.7109375" style="1014" customWidth="1"/>
    <col min="15879" max="15879" width="41.85546875" style="1014" customWidth="1"/>
    <col min="15880" max="16128" width="9.140625" style="1014"/>
    <col min="16129" max="16129" width="5.7109375" style="1014" customWidth="1"/>
    <col min="16130" max="16130" width="34.5703125" style="1014" customWidth="1"/>
    <col min="16131" max="16132" width="9.140625" style="1014"/>
    <col min="16133" max="16133" width="11.5703125" style="1014" customWidth="1"/>
    <col min="16134" max="16134" width="14.7109375" style="1014" customWidth="1"/>
    <col min="16135" max="16135" width="41.85546875" style="1014" customWidth="1"/>
    <col min="16136" max="16384" width="9.140625" style="1014"/>
  </cols>
  <sheetData>
    <row r="1" spans="1:9" ht="13.9">
      <c r="A1" s="1203" t="s">
        <v>604</v>
      </c>
      <c r="B1" s="1203"/>
      <c r="C1" s="1204" t="s">
        <v>605</v>
      </c>
      <c r="D1" s="1204"/>
      <c r="E1" s="1204"/>
      <c r="F1" s="1204"/>
      <c r="G1" s="1070"/>
    </row>
    <row r="2" spans="1:9" ht="13.9">
      <c r="A2" s="1205" t="s">
        <v>606</v>
      </c>
      <c r="B2" s="1205"/>
      <c r="C2" s="1204" t="s">
        <v>607</v>
      </c>
      <c r="D2" s="1204"/>
      <c r="E2" s="1204"/>
      <c r="F2" s="1204"/>
      <c r="G2" s="1070"/>
    </row>
    <row r="3" spans="1:9" ht="15.6">
      <c r="A3" s="1071"/>
      <c r="B3" s="1072"/>
      <c r="C3" s="1071"/>
      <c r="D3" s="1071"/>
      <c r="E3" s="1073"/>
      <c r="F3" s="1074"/>
      <c r="G3" s="1070"/>
    </row>
    <row r="4" spans="1:9" ht="20.25" customHeight="1">
      <c r="A4" s="1206" t="s">
        <v>608</v>
      </c>
      <c r="B4" s="1206"/>
      <c r="C4" s="1206"/>
      <c r="D4" s="1206"/>
      <c r="E4" s="1206"/>
      <c r="F4" s="1206"/>
      <c r="G4" s="1206"/>
    </row>
    <row r="5" spans="1:9" ht="28.5" customHeight="1">
      <c r="A5" s="1075"/>
      <c r="B5" s="1076"/>
      <c r="C5" s="1077"/>
      <c r="E5" s="1078"/>
      <c r="F5" s="1079"/>
      <c r="G5" s="1080" t="s">
        <v>609</v>
      </c>
    </row>
    <row r="6" spans="1:9" ht="27.6">
      <c r="A6" s="1081" t="s">
        <v>72</v>
      </c>
      <c r="B6" s="1082" t="s">
        <v>610</v>
      </c>
      <c r="C6" s="1082" t="s">
        <v>156</v>
      </c>
      <c r="D6" s="1082" t="s">
        <v>611</v>
      </c>
      <c r="E6" s="1083" t="s">
        <v>612</v>
      </c>
      <c r="F6" s="1084" t="s">
        <v>613</v>
      </c>
      <c r="G6" s="1081" t="s">
        <v>6</v>
      </c>
    </row>
    <row r="7" spans="1:9" ht="15.6">
      <c r="A7" s="1082" t="s">
        <v>179</v>
      </c>
      <c r="B7" s="1085" t="s">
        <v>614</v>
      </c>
      <c r="C7" s="1086"/>
      <c r="D7" s="1086"/>
      <c r="E7" s="1087"/>
      <c r="F7" s="1088">
        <v>189000000</v>
      </c>
      <c r="G7" s="1089"/>
    </row>
    <row r="8" spans="1:9" ht="19.5" customHeight="1">
      <c r="A8" s="1086">
        <v>1</v>
      </c>
      <c r="B8" s="1034" t="s">
        <v>615</v>
      </c>
      <c r="C8" s="1086" t="s">
        <v>616</v>
      </c>
      <c r="D8" s="1086">
        <v>4200</v>
      </c>
      <c r="E8" s="1087">
        <v>25000</v>
      </c>
      <c r="F8" s="1090">
        <v>105000000</v>
      </c>
      <c r="G8" s="1091" t="s">
        <v>617</v>
      </c>
    </row>
    <row r="9" spans="1:9" ht="19.5" customHeight="1">
      <c r="A9" s="1092">
        <v>2</v>
      </c>
      <c r="B9" s="1034" t="s">
        <v>618</v>
      </c>
      <c r="C9" s="1086" t="s">
        <v>616</v>
      </c>
      <c r="D9" s="1086">
        <v>2080</v>
      </c>
      <c r="E9" s="1087">
        <v>25000</v>
      </c>
      <c r="F9" s="1090">
        <v>84000000</v>
      </c>
      <c r="G9" s="1091" t="s">
        <v>619</v>
      </c>
    </row>
    <row r="10" spans="1:9" ht="19.5" customHeight="1">
      <c r="A10" s="1093" t="s">
        <v>211</v>
      </c>
      <c r="B10" s="1085" t="s">
        <v>620</v>
      </c>
      <c r="C10" s="1086"/>
      <c r="D10" s="1086"/>
      <c r="E10" s="1087"/>
      <c r="F10" s="1088">
        <v>40378000</v>
      </c>
      <c r="G10" s="1094"/>
      <c r="I10" s="1095"/>
    </row>
    <row r="11" spans="1:9" ht="18.75" customHeight="1">
      <c r="A11" s="1086">
        <v>1</v>
      </c>
      <c r="B11" s="1034" t="s">
        <v>621</v>
      </c>
      <c r="C11" s="1086" t="s">
        <v>616</v>
      </c>
      <c r="D11" s="1086">
        <v>520</v>
      </c>
      <c r="E11" s="1087">
        <v>25000</v>
      </c>
      <c r="F11" s="1090">
        <v>13000000</v>
      </c>
      <c r="G11" s="1096" t="s">
        <v>622</v>
      </c>
    </row>
    <row r="12" spans="1:9" ht="19.5" customHeight="1">
      <c r="A12" s="1081">
        <v>2</v>
      </c>
      <c r="B12" s="1034" t="s">
        <v>623</v>
      </c>
      <c r="C12" s="1086" t="s">
        <v>616</v>
      </c>
      <c r="D12" s="1086">
        <v>624</v>
      </c>
      <c r="E12" s="1087">
        <v>22000</v>
      </c>
      <c r="F12" s="1090">
        <v>13728000</v>
      </c>
      <c r="G12" s="1096" t="s">
        <v>624</v>
      </c>
    </row>
    <row r="13" spans="1:9" ht="18.75" customHeight="1">
      <c r="A13" s="1086">
        <v>3</v>
      </c>
      <c r="B13" s="1034" t="s">
        <v>625</v>
      </c>
      <c r="C13" s="1086" t="s">
        <v>616</v>
      </c>
      <c r="D13" s="1086">
        <v>104</v>
      </c>
      <c r="E13" s="1087">
        <v>25000</v>
      </c>
      <c r="F13" s="1090">
        <v>2600000</v>
      </c>
      <c r="G13" s="1096" t="s">
        <v>626</v>
      </c>
    </row>
    <row r="14" spans="1:9" ht="19.5" customHeight="1">
      <c r="A14" s="1086">
        <v>4</v>
      </c>
      <c r="B14" s="1034" t="s">
        <v>627</v>
      </c>
      <c r="C14" s="1086" t="s">
        <v>628</v>
      </c>
      <c r="D14" s="1086">
        <v>13</v>
      </c>
      <c r="E14" s="1087">
        <v>300000</v>
      </c>
      <c r="F14" s="1090">
        <f t="shared" ref="F14:F32" si="0">D14*E14</f>
        <v>3900000</v>
      </c>
      <c r="G14" s="1096" t="s">
        <v>629</v>
      </c>
    </row>
    <row r="15" spans="1:9" ht="15.6">
      <c r="A15" s="1086">
        <v>5</v>
      </c>
      <c r="B15" s="1034" t="s">
        <v>630</v>
      </c>
      <c r="C15" s="1086" t="s">
        <v>631</v>
      </c>
      <c r="D15" s="1086">
        <v>26</v>
      </c>
      <c r="E15" s="1087">
        <v>100000</v>
      </c>
      <c r="F15" s="1090">
        <v>2600000</v>
      </c>
      <c r="G15" s="1096" t="s">
        <v>632</v>
      </c>
    </row>
    <row r="16" spans="1:9" ht="18.75" customHeight="1">
      <c r="A16" s="1086">
        <v>6</v>
      </c>
      <c r="B16" s="1034" t="s">
        <v>633</v>
      </c>
      <c r="C16" s="1086" t="s">
        <v>628</v>
      </c>
      <c r="D16" s="1086">
        <v>13</v>
      </c>
      <c r="E16" s="1087">
        <v>200000</v>
      </c>
      <c r="F16" s="1090">
        <f t="shared" si="0"/>
        <v>2600000</v>
      </c>
      <c r="G16" s="1096" t="s">
        <v>634</v>
      </c>
    </row>
    <row r="17" spans="1:7" ht="20.25" customHeight="1">
      <c r="A17" s="1086">
        <v>7</v>
      </c>
      <c r="B17" s="1034" t="s">
        <v>635</v>
      </c>
      <c r="C17" s="1086" t="s">
        <v>628</v>
      </c>
      <c r="D17" s="1086">
        <v>13</v>
      </c>
      <c r="E17" s="1087">
        <v>150000</v>
      </c>
      <c r="F17" s="1090">
        <f t="shared" si="0"/>
        <v>1950000</v>
      </c>
      <c r="G17" s="1096" t="s">
        <v>636</v>
      </c>
    </row>
    <row r="18" spans="1:7" ht="18.75" customHeight="1">
      <c r="A18" s="1081" t="s">
        <v>220</v>
      </c>
      <c r="B18" s="1085" t="s">
        <v>637</v>
      </c>
      <c r="C18" s="1097"/>
      <c r="D18" s="1097"/>
      <c r="E18" s="1098"/>
      <c r="F18" s="1088">
        <v>3200000</v>
      </c>
      <c r="G18" s="1099"/>
    </row>
    <row r="19" spans="1:7" ht="18" customHeight="1">
      <c r="A19" s="1086">
        <v>1</v>
      </c>
      <c r="B19" s="1034" t="s">
        <v>638</v>
      </c>
      <c r="C19" s="1086" t="s">
        <v>628</v>
      </c>
      <c r="D19" s="1086">
        <v>13</v>
      </c>
      <c r="E19" s="1087">
        <v>200000</v>
      </c>
      <c r="F19" s="1090">
        <f t="shared" si="0"/>
        <v>2600000</v>
      </c>
      <c r="G19" s="1096" t="s">
        <v>634</v>
      </c>
    </row>
    <row r="20" spans="1:7" ht="18" customHeight="1">
      <c r="A20" s="1086">
        <v>2</v>
      </c>
      <c r="B20" s="1054" t="s">
        <v>639</v>
      </c>
      <c r="C20" s="1100" t="s">
        <v>640</v>
      </c>
      <c r="D20" s="1100">
        <v>2</v>
      </c>
      <c r="E20" s="1101">
        <v>300000</v>
      </c>
      <c r="F20" s="1090">
        <f t="shared" si="0"/>
        <v>600000</v>
      </c>
      <c r="G20" s="1102" t="s">
        <v>641</v>
      </c>
    </row>
    <row r="21" spans="1:7" ht="18" customHeight="1">
      <c r="A21" s="1081" t="s">
        <v>230</v>
      </c>
      <c r="B21" s="1103" t="s">
        <v>642</v>
      </c>
      <c r="C21" s="1104"/>
      <c r="D21" s="1086"/>
      <c r="E21" s="1087"/>
      <c r="F21" s="1088">
        <v>5850000</v>
      </c>
      <c r="G21" s="1096"/>
    </row>
    <row r="22" spans="1:7" ht="18" customHeight="1">
      <c r="A22" s="1086">
        <v>1</v>
      </c>
      <c r="B22" s="1034" t="s">
        <v>643</v>
      </c>
      <c r="C22" s="1086" t="s">
        <v>640</v>
      </c>
      <c r="D22" s="1086">
        <v>260</v>
      </c>
      <c r="E22" s="1087">
        <v>10000</v>
      </c>
      <c r="F22" s="1090">
        <f t="shared" si="0"/>
        <v>2600000</v>
      </c>
      <c r="G22" s="1096" t="s">
        <v>644</v>
      </c>
    </row>
    <row r="23" spans="1:7" ht="18" customHeight="1">
      <c r="A23" s="1086">
        <v>2</v>
      </c>
      <c r="B23" s="1034" t="s">
        <v>645</v>
      </c>
      <c r="C23" s="1086"/>
      <c r="D23" s="1086"/>
      <c r="E23" s="1087"/>
      <c r="F23" s="1105">
        <v>3250000</v>
      </c>
      <c r="G23" s="1096"/>
    </row>
    <row r="24" spans="1:7" ht="18" customHeight="1">
      <c r="A24" s="1086"/>
      <c r="B24" s="1034" t="s">
        <v>646</v>
      </c>
      <c r="C24" s="1086" t="s">
        <v>628</v>
      </c>
      <c r="D24" s="1086">
        <v>13</v>
      </c>
      <c r="E24" s="1087">
        <v>150000</v>
      </c>
      <c r="F24" s="1090">
        <f t="shared" si="0"/>
        <v>1950000</v>
      </c>
      <c r="G24" s="1096" t="s">
        <v>647</v>
      </c>
    </row>
    <row r="25" spans="1:7" ht="18" customHeight="1">
      <c r="A25" s="1086"/>
      <c r="B25" s="1034" t="s">
        <v>648</v>
      </c>
      <c r="C25" s="1086" t="s">
        <v>628</v>
      </c>
      <c r="D25" s="1086">
        <v>13</v>
      </c>
      <c r="E25" s="1087">
        <v>100000</v>
      </c>
      <c r="F25" s="1090">
        <f t="shared" si="0"/>
        <v>1300000</v>
      </c>
      <c r="G25" s="1096" t="s">
        <v>649</v>
      </c>
    </row>
    <row r="26" spans="1:7" ht="39" customHeight="1">
      <c r="A26" s="1086" t="s">
        <v>650</v>
      </c>
      <c r="B26" s="1106" t="s">
        <v>651</v>
      </c>
      <c r="C26" s="1106"/>
      <c r="D26" s="1106"/>
      <c r="E26" s="1106"/>
      <c r="F26" s="1088">
        <v>29750000</v>
      </c>
      <c r="G26" s="1107"/>
    </row>
    <row r="27" spans="1:7" ht="18.75" customHeight="1">
      <c r="A27" s="1086">
        <v>1</v>
      </c>
      <c r="B27" s="1061" t="s">
        <v>652</v>
      </c>
      <c r="C27" s="1086"/>
      <c r="D27" s="1086"/>
      <c r="E27" s="1087"/>
      <c r="F27" s="1105">
        <v>1800000</v>
      </c>
      <c r="G27" s="1096"/>
    </row>
    <row r="28" spans="1:7" ht="15.6">
      <c r="A28" s="1086"/>
      <c r="B28" s="1034" t="s">
        <v>653</v>
      </c>
      <c r="C28" s="1086" t="s">
        <v>654</v>
      </c>
      <c r="D28" s="1086">
        <v>1</v>
      </c>
      <c r="E28" s="1087">
        <v>500000</v>
      </c>
      <c r="F28" s="1090">
        <f t="shared" si="0"/>
        <v>500000</v>
      </c>
      <c r="G28" s="1096" t="s">
        <v>655</v>
      </c>
    </row>
    <row r="29" spans="1:7" ht="15.6">
      <c r="A29" s="1086"/>
      <c r="B29" s="1034" t="s">
        <v>656</v>
      </c>
      <c r="C29" s="1086" t="s">
        <v>657</v>
      </c>
      <c r="D29" s="1086">
        <v>13</v>
      </c>
      <c r="E29" s="1087">
        <v>100000</v>
      </c>
      <c r="F29" s="1090">
        <f t="shared" si="0"/>
        <v>1300000</v>
      </c>
      <c r="G29" s="1096" t="s">
        <v>658</v>
      </c>
    </row>
    <row r="30" spans="1:7" ht="16.149999999999999">
      <c r="A30" s="1086">
        <v>2</v>
      </c>
      <c r="B30" s="1061" t="s">
        <v>659</v>
      </c>
      <c r="C30" s="1086"/>
      <c r="D30" s="1086"/>
      <c r="E30" s="1087"/>
      <c r="F30" s="1105">
        <v>27950000</v>
      </c>
      <c r="G30" s="1096"/>
    </row>
    <row r="31" spans="1:7" ht="15.6">
      <c r="A31" s="1086"/>
      <c r="B31" s="1034"/>
      <c r="C31" s="1086" t="s">
        <v>640</v>
      </c>
      <c r="D31" s="1086">
        <v>234</v>
      </c>
      <c r="E31" s="1087">
        <v>50000</v>
      </c>
      <c r="F31" s="1090">
        <f t="shared" si="0"/>
        <v>11700000</v>
      </c>
      <c r="G31" s="1096" t="s">
        <v>660</v>
      </c>
    </row>
    <row r="32" spans="1:7" ht="15.6">
      <c r="A32" s="1086"/>
      <c r="B32" s="1034"/>
      <c r="C32" s="1086" t="s">
        <v>640</v>
      </c>
      <c r="D32" s="1086">
        <v>195</v>
      </c>
      <c r="E32" s="1087">
        <v>50000</v>
      </c>
      <c r="F32" s="1090">
        <f t="shared" si="0"/>
        <v>9750000</v>
      </c>
      <c r="G32" s="1096" t="s">
        <v>661</v>
      </c>
    </row>
    <row r="33" spans="1:7" ht="15.6">
      <c r="A33" s="1086"/>
      <c r="B33" s="1108"/>
      <c r="C33" s="1086" t="s">
        <v>654</v>
      </c>
      <c r="D33" s="1092">
        <v>13</v>
      </c>
      <c r="E33" s="1109">
        <v>500000</v>
      </c>
      <c r="F33" s="1090">
        <f>D33*E33</f>
        <v>6500000</v>
      </c>
      <c r="G33" s="1096" t="s">
        <v>662</v>
      </c>
    </row>
    <row r="34" spans="1:7" ht="15.6">
      <c r="A34" s="1110" t="s">
        <v>663</v>
      </c>
      <c r="B34" s="1012" t="s">
        <v>664</v>
      </c>
      <c r="C34" s="1111" t="s">
        <v>616</v>
      </c>
      <c r="D34" s="1111">
        <v>420</v>
      </c>
      <c r="E34" s="1112">
        <v>90000</v>
      </c>
      <c r="F34" s="1113">
        <f>D34*E34</f>
        <v>37800000</v>
      </c>
    </row>
    <row r="35" spans="1:7" ht="15.6">
      <c r="A35" s="1086"/>
      <c r="B35" s="1114" t="s">
        <v>511</v>
      </c>
      <c r="C35" s="1086"/>
      <c r="D35" s="1086"/>
      <c r="E35" s="1087"/>
      <c r="F35" s="1088">
        <v>305978000</v>
      </c>
      <c r="G35" s="1115"/>
    </row>
    <row r="36" spans="1:7">
      <c r="B36" s="1116" t="s">
        <v>665</v>
      </c>
      <c r="F36" s="1117"/>
      <c r="G36" s="1118"/>
    </row>
    <row r="37" spans="1:7" ht="15.6">
      <c r="F37" s="1119" t="s">
        <v>666</v>
      </c>
      <c r="G37" s="1119" t="s">
        <v>667</v>
      </c>
    </row>
    <row r="38" spans="1:7" ht="13.9">
      <c r="A38" s="1075"/>
      <c r="B38" s="1120"/>
      <c r="C38" s="1075"/>
      <c r="D38" s="1075"/>
      <c r="E38" s="1070"/>
    </row>
    <row r="39" spans="1:7" ht="13.9">
      <c r="A39" s="1201" t="s">
        <v>668</v>
      </c>
      <c r="B39" s="1202"/>
      <c r="C39" s="1202"/>
      <c r="D39" s="1202"/>
      <c r="E39" s="1202"/>
      <c r="F39" s="1202"/>
      <c r="G39" s="1202"/>
    </row>
    <row r="40" spans="1:7" ht="15">
      <c r="A40" s="1075"/>
      <c r="B40" s="1120"/>
      <c r="C40" s="1075"/>
      <c r="D40" s="1075"/>
      <c r="E40" s="1121"/>
      <c r="F40" s="1122"/>
    </row>
    <row r="41" spans="1:7" ht="15">
      <c r="A41" s="1075"/>
      <c r="B41" s="1120"/>
      <c r="C41" s="1075"/>
      <c r="D41" s="1075"/>
      <c r="E41" s="1121"/>
      <c r="F41" s="1122"/>
      <c r="G41" s="1070"/>
    </row>
    <row r="42" spans="1:7" ht="15">
      <c r="A42" s="1075"/>
      <c r="B42" s="1120"/>
      <c r="C42" s="1075"/>
      <c r="D42" s="1075"/>
      <c r="E42" s="1121"/>
      <c r="F42" s="1122"/>
      <c r="G42" s="1070"/>
    </row>
    <row r="43" spans="1:7" ht="15">
      <c r="A43" s="1075"/>
      <c r="B43" s="1120"/>
      <c r="C43" s="1075"/>
      <c r="D43" s="1075"/>
      <c r="E43" s="1121"/>
      <c r="F43" s="1122"/>
      <c r="G43" s="1123" t="s">
        <v>669</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cols>
    <col min="1" max="1" width="6.42578125" style="1011" customWidth="1"/>
    <col min="2" max="2" width="35" style="1063" customWidth="1"/>
    <col min="3" max="3" width="11" style="1014" customWidth="1"/>
    <col min="4" max="4" width="11.140625" style="1014" customWidth="1"/>
    <col min="5" max="5" width="13.140625" style="1014" customWidth="1"/>
    <col min="6" max="6" width="16.28515625" style="1014" customWidth="1"/>
    <col min="7" max="7" width="32.7109375" style="1014" customWidth="1"/>
    <col min="8" max="9" width="9.140625" style="1014"/>
    <col min="10" max="10" width="19.42578125" style="1014" customWidth="1"/>
    <col min="11" max="256" width="9.140625" style="1014"/>
    <col min="257" max="257" width="6.42578125" style="1014" customWidth="1"/>
    <col min="258" max="258" width="35" style="1014" customWidth="1"/>
    <col min="259" max="259" width="11" style="1014" customWidth="1"/>
    <col min="260" max="260" width="11.140625" style="1014" customWidth="1"/>
    <col min="261" max="261" width="13.140625" style="1014" customWidth="1"/>
    <col min="262" max="262" width="16.28515625" style="1014" customWidth="1"/>
    <col min="263" max="263" width="32.7109375" style="1014" customWidth="1"/>
    <col min="264" max="265" width="9.140625" style="1014"/>
    <col min="266" max="266" width="19.42578125" style="1014" customWidth="1"/>
    <col min="267" max="512" width="9.140625" style="1014"/>
    <col min="513" max="513" width="6.42578125" style="1014" customWidth="1"/>
    <col min="514" max="514" width="35" style="1014" customWidth="1"/>
    <col min="515" max="515" width="11" style="1014" customWidth="1"/>
    <col min="516" max="516" width="11.140625" style="1014" customWidth="1"/>
    <col min="517" max="517" width="13.140625" style="1014" customWidth="1"/>
    <col min="518" max="518" width="16.28515625" style="1014" customWidth="1"/>
    <col min="519" max="519" width="32.7109375" style="1014" customWidth="1"/>
    <col min="520" max="521" width="9.140625" style="1014"/>
    <col min="522" max="522" width="19.42578125" style="1014" customWidth="1"/>
    <col min="523" max="768" width="9.140625" style="1014"/>
    <col min="769" max="769" width="6.42578125" style="1014" customWidth="1"/>
    <col min="770" max="770" width="35" style="1014" customWidth="1"/>
    <col min="771" max="771" width="11" style="1014" customWidth="1"/>
    <col min="772" max="772" width="11.140625" style="1014" customWidth="1"/>
    <col min="773" max="773" width="13.140625" style="1014" customWidth="1"/>
    <col min="774" max="774" width="16.28515625" style="1014" customWidth="1"/>
    <col min="775" max="775" width="32.7109375" style="1014" customWidth="1"/>
    <col min="776" max="777" width="9.140625" style="1014"/>
    <col min="778" max="778" width="19.42578125" style="1014" customWidth="1"/>
    <col min="779" max="1024" width="9.140625" style="1014"/>
    <col min="1025" max="1025" width="6.42578125" style="1014" customWidth="1"/>
    <col min="1026" max="1026" width="35" style="1014" customWidth="1"/>
    <col min="1027" max="1027" width="11" style="1014" customWidth="1"/>
    <col min="1028" max="1028" width="11.140625" style="1014" customWidth="1"/>
    <col min="1029" max="1029" width="13.140625" style="1014" customWidth="1"/>
    <col min="1030" max="1030" width="16.28515625" style="1014" customWidth="1"/>
    <col min="1031" max="1031" width="32.7109375" style="1014" customWidth="1"/>
    <col min="1032" max="1033" width="9.140625" style="1014"/>
    <col min="1034" max="1034" width="19.42578125" style="1014" customWidth="1"/>
    <col min="1035" max="1280" width="9.140625" style="1014"/>
    <col min="1281" max="1281" width="6.42578125" style="1014" customWidth="1"/>
    <col min="1282" max="1282" width="35" style="1014" customWidth="1"/>
    <col min="1283" max="1283" width="11" style="1014" customWidth="1"/>
    <col min="1284" max="1284" width="11.140625" style="1014" customWidth="1"/>
    <col min="1285" max="1285" width="13.140625" style="1014" customWidth="1"/>
    <col min="1286" max="1286" width="16.28515625" style="1014" customWidth="1"/>
    <col min="1287" max="1287" width="32.7109375" style="1014" customWidth="1"/>
    <col min="1288" max="1289" width="9.140625" style="1014"/>
    <col min="1290" max="1290" width="19.42578125" style="1014" customWidth="1"/>
    <col min="1291" max="1536" width="9.140625" style="1014"/>
    <col min="1537" max="1537" width="6.42578125" style="1014" customWidth="1"/>
    <col min="1538" max="1538" width="35" style="1014" customWidth="1"/>
    <col min="1539" max="1539" width="11" style="1014" customWidth="1"/>
    <col min="1540" max="1540" width="11.140625" style="1014" customWidth="1"/>
    <col min="1541" max="1541" width="13.140625" style="1014" customWidth="1"/>
    <col min="1542" max="1542" width="16.28515625" style="1014" customWidth="1"/>
    <col min="1543" max="1543" width="32.7109375" style="1014" customWidth="1"/>
    <col min="1544" max="1545" width="9.140625" style="1014"/>
    <col min="1546" max="1546" width="19.42578125" style="1014" customWidth="1"/>
    <col min="1547" max="1792" width="9.140625" style="1014"/>
    <col min="1793" max="1793" width="6.42578125" style="1014" customWidth="1"/>
    <col min="1794" max="1794" width="35" style="1014" customWidth="1"/>
    <col min="1795" max="1795" width="11" style="1014" customWidth="1"/>
    <col min="1796" max="1796" width="11.140625" style="1014" customWidth="1"/>
    <col min="1797" max="1797" width="13.140625" style="1014" customWidth="1"/>
    <col min="1798" max="1798" width="16.28515625" style="1014" customWidth="1"/>
    <col min="1799" max="1799" width="32.7109375" style="1014" customWidth="1"/>
    <col min="1800" max="1801" width="9.140625" style="1014"/>
    <col min="1802" max="1802" width="19.42578125" style="1014" customWidth="1"/>
    <col min="1803" max="2048" width="9.140625" style="1014"/>
    <col min="2049" max="2049" width="6.42578125" style="1014" customWidth="1"/>
    <col min="2050" max="2050" width="35" style="1014" customWidth="1"/>
    <col min="2051" max="2051" width="11" style="1014" customWidth="1"/>
    <col min="2052" max="2052" width="11.140625" style="1014" customWidth="1"/>
    <col min="2053" max="2053" width="13.140625" style="1014" customWidth="1"/>
    <col min="2054" max="2054" width="16.28515625" style="1014" customWidth="1"/>
    <col min="2055" max="2055" width="32.7109375" style="1014" customWidth="1"/>
    <col min="2056" max="2057" width="9.140625" style="1014"/>
    <col min="2058" max="2058" width="19.42578125" style="1014" customWidth="1"/>
    <col min="2059" max="2304" width="9.140625" style="1014"/>
    <col min="2305" max="2305" width="6.42578125" style="1014" customWidth="1"/>
    <col min="2306" max="2306" width="35" style="1014" customWidth="1"/>
    <col min="2307" max="2307" width="11" style="1014" customWidth="1"/>
    <col min="2308" max="2308" width="11.140625" style="1014" customWidth="1"/>
    <col min="2309" max="2309" width="13.140625" style="1014" customWidth="1"/>
    <col min="2310" max="2310" width="16.28515625" style="1014" customWidth="1"/>
    <col min="2311" max="2311" width="32.7109375" style="1014" customWidth="1"/>
    <col min="2312" max="2313" width="9.140625" style="1014"/>
    <col min="2314" max="2314" width="19.42578125" style="1014" customWidth="1"/>
    <col min="2315" max="2560" width="9.140625" style="1014"/>
    <col min="2561" max="2561" width="6.42578125" style="1014" customWidth="1"/>
    <col min="2562" max="2562" width="35" style="1014" customWidth="1"/>
    <col min="2563" max="2563" width="11" style="1014" customWidth="1"/>
    <col min="2564" max="2564" width="11.140625" style="1014" customWidth="1"/>
    <col min="2565" max="2565" width="13.140625" style="1014" customWidth="1"/>
    <col min="2566" max="2566" width="16.28515625" style="1014" customWidth="1"/>
    <col min="2567" max="2567" width="32.7109375" style="1014" customWidth="1"/>
    <col min="2568" max="2569" width="9.140625" style="1014"/>
    <col min="2570" max="2570" width="19.42578125" style="1014" customWidth="1"/>
    <col min="2571" max="2816" width="9.140625" style="1014"/>
    <col min="2817" max="2817" width="6.42578125" style="1014" customWidth="1"/>
    <col min="2818" max="2818" width="35" style="1014" customWidth="1"/>
    <col min="2819" max="2819" width="11" style="1014" customWidth="1"/>
    <col min="2820" max="2820" width="11.140625" style="1014" customWidth="1"/>
    <col min="2821" max="2821" width="13.140625" style="1014" customWidth="1"/>
    <col min="2822" max="2822" width="16.28515625" style="1014" customWidth="1"/>
    <col min="2823" max="2823" width="32.7109375" style="1014" customWidth="1"/>
    <col min="2824" max="2825" width="9.140625" style="1014"/>
    <col min="2826" max="2826" width="19.42578125" style="1014" customWidth="1"/>
    <col min="2827" max="3072" width="9.140625" style="1014"/>
    <col min="3073" max="3073" width="6.42578125" style="1014" customWidth="1"/>
    <col min="3074" max="3074" width="35" style="1014" customWidth="1"/>
    <col min="3075" max="3075" width="11" style="1014" customWidth="1"/>
    <col min="3076" max="3076" width="11.140625" style="1014" customWidth="1"/>
    <col min="3077" max="3077" width="13.140625" style="1014" customWidth="1"/>
    <col min="3078" max="3078" width="16.28515625" style="1014" customWidth="1"/>
    <col min="3079" max="3079" width="32.7109375" style="1014" customWidth="1"/>
    <col min="3080" max="3081" width="9.140625" style="1014"/>
    <col min="3082" max="3082" width="19.42578125" style="1014" customWidth="1"/>
    <col min="3083" max="3328" width="9.140625" style="1014"/>
    <col min="3329" max="3329" width="6.42578125" style="1014" customWidth="1"/>
    <col min="3330" max="3330" width="35" style="1014" customWidth="1"/>
    <col min="3331" max="3331" width="11" style="1014" customWidth="1"/>
    <col min="3332" max="3332" width="11.140625" style="1014" customWidth="1"/>
    <col min="3333" max="3333" width="13.140625" style="1014" customWidth="1"/>
    <col min="3334" max="3334" width="16.28515625" style="1014" customWidth="1"/>
    <col min="3335" max="3335" width="32.7109375" style="1014" customWidth="1"/>
    <col min="3336" max="3337" width="9.140625" style="1014"/>
    <col min="3338" max="3338" width="19.42578125" style="1014" customWidth="1"/>
    <col min="3339" max="3584" width="9.140625" style="1014"/>
    <col min="3585" max="3585" width="6.42578125" style="1014" customWidth="1"/>
    <col min="3586" max="3586" width="35" style="1014" customWidth="1"/>
    <col min="3587" max="3587" width="11" style="1014" customWidth="1"/>
    <col min="3588" max="3588" width="11.140625" style="1014" customWidth="1"/>
    <col min="3589" max="3589" width="13.140625" style="1014" customWidth="1"/>
    <col min="3590" max="3590" width="16.28515625" style="1014" customWidth="1"/>
    <col min="3591" max="3591" width="32.7109375" style="1014" customWidth="1"/>
    <col min="3592" max="3593" width="9.140625" style="1014"/>
    <col min="3594" max="3594" width="19.42578125" style="1014" customWidth="1"/>
    <col min="3595" max="3840" width="9.140625" style="1014"/>
    <col min="3841" max="3841" width="6.42578125" style="1014" customWidth="1"/>
    <col min="3842" max="3842" width="35" style="1014" customWidth="1"/>
    <col min="3843" max="3843" width="11" style="1014" customWidth="1"/>
    <col min="3844" max="3844" width="11.140625" style="1014" customWidth="1"/>
    <col min="3845" max="3845" width="13.140625" style="1014" customWidth="1"/>
    <col min="3846" max="3846" width="16.28515625" style="1014" customWidth="1"/>
    <col min="3847" max="3847" width="32.7109375" style="1014" customWidth="1"/>
    <col min="3848" max="3849" width="9.140625" style="1014"/>
    <col min="3850" max="3850" width="19.42578125" style="1014" customWidth="1"/>
    <col min="3851" max="4096" width="9.140625" style="1014"/>
    <col min="4097" max="4097" width="6.42578125" style="1014" customWidth="1"/>
    <col min="4098" max="4098" width="35" style="1014" customWidth="1"/>
    <col min="4099" max="4099" width="11" style="1014" customWidth="1"/>
    <col min="4100" max="4100" width="11.140625" style="1014" customWidth="1"/>
    <col min="4101" max="4101" width="13.140625" style="1014" customWidth="1"/>
    <col min="4102" max="4102" width="16.28515625" style="1014" customWidth="1"/>
    <col min="4103" max="4103" width="32.7109375" style="1014" customWidth="1"/>
    <col min="4104" max="4105" width="9.140625" style="1014"/>
    <col min="4106" max="4106" width="19.42578125" style="1014" customWidth="1"/>
    <col min="4107" max="4352" width="9.140625" style="1014"/>
    <col min="4353" max="4353" width="6.42578125" style="1014" customWidth="1"/>
    <col min="4354" max="4354" width="35" style="1014" customWidth="1"/>
    <col min="4355" max="4355" width="11" style="1014" customWidth="1"/>
    <col min="4356" max="4356" width="11.140625" style="1014" customWidth="1"/>
    <col min="4357" max="4357" width="13.140625" style="1014" customWidth="1"/>
    <col min="4358" max="4358" width="16.28515625" style="1014" customWidth="1"/>
    <col min="4359" max="4359" width="32.7109375" style="1014" customWidth="1"/>
    <col min="4360" max="4361" width="9.140625" style="1014"/>
    <col min="4362" max="4362" width="19.42578125" style="1014" customWidth="1"/>
    <col min="4363" max="4608" width="9.140625" style="1014"/>
    <col min="4609" max="4609" width="6.42578125" style="1014" customWidth="1"/>
    <col min="4610" max="4610" width="35" style="1014" customWidth="1"/>
    <col min="4611" max="4611" width="11" style="1014" customWidth="1"/>
    <col min="4612" max="4612" width="11.140625" style="1014" customWidth="1"/>
    <col min="4613" max="4613" width="13.140625" style="1014" customWidth="1"/>
    <col min="4614" max="4614" width="16.28515625" style="1014" customWidth="1"/>
    <col min="4615" max="4615" width="32.7109375" style="1014" customWidth="1"/>
    <col min="4616" max="4617" width="9.140625" style="1014"/>
    <col min="4618" max="4618" width="19.42578125" style="1014" customWidth="1"/>
    <col min="4619" max="4864" width="9.140625" style="1014"/>
    <col min="4865" max="4865" width="6.42578125" style="1014" customWidth="1"/>
    <col min="4866" max="4866" width="35" style="1014" customWidth="1"/>
    <col min="4867" max="4867" width="11" style="1014" customWidth="1"/>
    <col min="4868" max="4868" width="11.140625" style="1014" customWidth="1"/>
    <col min="4869" max="4869" width="13.140625" style="1014" customWidth="1"/>
    <col min="4870" max="4870" width="16.28515625" style="1014" customWidth="1"/>
    <col min="4871" max="4871" width="32.7109375" style="1014" customWidth="1"/>
    <col min="4872" max="4873" width="9.140625" style="1014"/>
    <col min="4874" max="4874" width="19.42578125" style="1014" customWidth="1"/>
    <col min="4875" max="5120" width="9.140625" style="1014"/>
    <col min="5121" max="5121" width="6.42578125" style="1014" customWidth="1"/>
    <col min="5122" max="5122" width="35" style="1014" customWidth="1"/>
    <col min="5123" max="5123" width="11" style="1014" customWidth="1"/>
    <col min="5124" max="5124" width="11.140625" style="1014" customWidth="1"/>
    <col min="5125" max="5125" width="13.140625" style="1014" customWidth="1"/>
    <col min="5126" max="5126" width="16.28515625" style="1014" customWidth="1"/>
    <col min="5127" max="5127" width="32.7109375" style="1014" customWidth="1"/>
    <col min="5128" max="5129" width="9.140625" style="1014"/>
    <col min="5130" max="5130" width="19.42578125" style="1014" customWidth="1"/>
    <col min="5131" max="5376" width="9.140625" style="1014"/>
    <col min="5377" max="5377" width="6.42578125" style="1014" customWidth="1"/>
    <col min="5378" max="5378" width="35" style="1014" customWidth="1"/>
    <col min="5379" max="5379" width="11" style="1014" customWidth="1"/>
    <col min="5380" max="5380" width="11.140625" style="1014" customWidth="1"/>
    <col min="5381" max="5381" width="13.140625" style="1014" customWidth="1"/>
    <col min="5382" max="5382" width="16.28515625" style="1014" customWidth="1"/>
    <col min="5383" max="5383" width="32.7109375" style="1014" customWidth="1"/>
    <col min="5384" max="5385" width="9.140625" style="1014"/>
    <col min="5386" max="5386" width="19.42578125" style="1014" customWidth="1"/>
    <col min="5387" max="5632" width="9.140625" style="1014"/>
    <col min="5633" max="5633" width="6.42578125" style="1014" customWidth="1"/>
    <col min="5634" max="5634" width="35" style="1014" customWidth="1"/>
    <col min="5635" max="5635" width="11" style="1014" customWidth="1"/>
    <col min="5636" max="5636" width="11.140625" style="1014" customWidth="1"/>
    <col min="5637" max="5637" width="13.140625" style="1014" customWidth="1"/>
    <col min="5638" max="5638" width="16.28515625" style="1014" customWidth="1"/>
    <col min="5639" max="5639" width="32.7109375" style="1014" customWidth="1"/>
    <col min="5640" max="5641" width="9.140625" style="1014"/>
    <col min="5642" max="5642" width="19.42578125" style="1014" customWidth="1"/>
    <col min="5643" max="5888" width="9.140625" style="1014"/>
    <col min="5889" max="5889" width="6.42578125" style="1014" customWidth="1"/>
    <col min="5890" max="5890" width="35" style="1014" customWidth="1"/>
    <col min="5891" max="5891" width="11" style="1014" customWidth="1"/>
    <col min="5892" max="5892" width="11.140625" style="1014" customWidth="1"/>
    <col min="5893" max="5893" width="13.140625" style="1014" customWidth="1"/>
    <col min="5894" max="5894" width="16.28515625" style="1014" customWidth="1"/>
    <col min="5895" max="5895" width="32.7109375" style="1014" customWidth="1"/>
    <col min="5896" max="5897" width="9.140625" style="1014"/>
    <col min="5898" max="5898" width="19.42578125" style="1014" customWidth="1"/>
    <col min="5899" max="6144" width="9.140625" style="1014"/>
    <col min="6145" max="6145" width="6.42578125" style="1014" customWidth="1"/>
    <col min="6146" max="6146" width="35" style="1014" customWidth="1"/>
    <col min="6147" max="6147" width="11" style="1014" customWidth="1"/>
    <col min="6148" max="6148" width="11.140625" style="1014" customWidth="1"/>
    <col min="6149" max="6149" width="13.140625" style="1014" customWidth="1"/>
    <col min="6150" max="6150" width="16.28515625" style="1014" customWidth="1"/>
    <col min="6151" max="6151" width="32.7109375" style="1014" customWidth="1"/>
    <col min="6152" max="6153" width="9.140625" style="1014"/>
    <col min="6154" max="6154" width="19.42578125" style="1014" customWidth="1"/>
    <col min="6155" max="6400" width="9.140625" style="1014"/>
    <col min="6401" max="6401" width="6.42578125" style="1014" customWidth="1"/>
    <col min="6402" max="6402" width="35" style="1014" customWidth="1"/>
    <col min="6403" max="6403" width="11" style="1014" customWidth="1"/>
    <col min="6404" max="6404" width="11.140625" style="1014" customWidth="1"/>
    <col min="6405" max="6405" width="13.140625" style="1014" customWidth="1"/>
    <col min="6406" max="6406" width="16.28515625" style="1014" customWidth="1"/>
    <col min="6407" max="6407" width="32.7109375" style="1014" customWidth="1"/>
    <col min="6408" max="6409" width="9.140625" style="1014"/>
    <col min="6410" max="6410" width="19.42578125" style="1014" customWidth="1"/>
    <col min="6411" max="6656" width="9.140625" style="1014"/>
    <col min="6657" max="6657" width="6.42578125" style="1014" customWidth="1"/>
    <col min="6658" max="6658" width="35" style="1014" customWidth="1"/>
    <col min="6659" max="6659" width="11" style="1014" customWidth="1"/>
    <col min="6660" max="6660" width="11.140625" style="1014" customWidth="1"/>
    <col min="6661" max="6661" width="13.140625" style="1014" customWidth="1"/>
    <col min="6662" max="6662" width="16.28515625" style="1014" customWidth="1"/>
    <col min="6663" max="6663" width="32.7109375" style="1014" customWidth="1"/>
    <col min="6664" max="6665" width="9.140625" style="1014"/>
    <col min="6666" max="6666" width="19.42578125" style="1014" customWidth="1"/>
    <col min="6667" max="6912" width="9.140625" style="1014"/>
    <col min="6913" max="6913" width="6.42578125" style="1014" customWidth="1"/>
    <col min="6914" max="6914" width="35" style="1014" customWidth="1"/>
    <col min="6915" max="6915" width="11" style="1014" customWidth="1"/>
    <col min="6916" max="6916" width="11.140625" style="1014" customWidth="1"/>
    <col min="6917" max="6917" width="13.140625" style="1014" customWidth="1"/>
    <col min="6918" max="6918" width="16.28515625" style="1014" customWidth="1"/>
    <col min="6919" max="6919" width="32.7109375" style="1014" customWidth="1"/>
    <col min="6920" max="6921" width="9.140625" style="1014"/>
    <col min="6922" max="6922" width="19.42578125" style="1014" customWidth="1"/>
    <col min="6923" max="7168" width="9.140625" style="1014"/>
    <col min="7169" max="7169" width="6.42578125" style="1014" customWidth="1"/>
    <col min="7170" max="7170" width="35" style="1014" customWidth="1"/>
    <col min="7171" max="7171" width="11" style="1014" customWidth="1"/>
    <col min="7172" max="7172" width="11.140625" style="1014" customWidth="1"/>
    <col min="7173" max="7173" width="13.140625" style="1014" customWidth="1"/>
    <col min="7174" max="7174" width="16.28515625" style="1014" customWidth="1"/>
    <col min="7175" max="7175" width="32.7109375" style="1014" customWidth="1"/>
    <col min="7176" max="7177" width="9.140625" style="1014"/>
    <col min="7178" max="7178" width="19.42578125" style="1014" customWidth="1"/>
    <col min="7179" max="7424" width="9.140625" style="1014"/>
    <col min="7425" max="7425" width="6.42578125" style="1014" customWidth="1"/>
    <col min="7426" max="7426" width="35" style="1014" customWidth="1"/>
    <col min="7427" max="7427" width="11" style="1014" customWidth="1"/>
    <col min="7428" max="7428" width="11.140625" style="1014" customWidth="1"/>
    <col min="7429" max="7429" width="13.140625" style="1014" customWidth="1"/>
    <col min="7430" max="7430" width="16.28515625" style="1014" customWidth="1"/>
    <col min="7431" max="7431" width="32.7109375" style="1014" customWidth="1"/>
    <col min="7432" max="7433" width="9.140625" style="1014"/>
    <col min="7434" max="7434" width="19.42578125" style="1014" customWidth="1"/>
    <col min="7435" max="7680" width="9.140625" style="1014"/>
    <col min="7681" max="7681" width="6.42578125" style="1014" customWidth="1"/>
    <col min="7682" max="7682" width="35" style="1014" customWidth="1"/>
    <col min="7683" max="7683" width="11" style="1014" customWidth="1"/>
    <col min="7684" max="7684" width="11.140625" style="1014" customWidth="1"/>
    <col min="7685" max="7685" width="13.140625" style="1014" customWidth="1"/>
    <col min="7686" max="7686" width="16.28515625" style="1014" customWidth="1"/>
    <col min="7687" max="7687" width="32.7109375" style="1014" customWidth="1"/>
    <col min="7688" max="7689" width="9.140625" style="1014"/>
    <col min="7690" max="7690" width="19.42578125" style="1014" customWidth="1"/>
    <col min="7691" max="7936" width="9.140625" style="1014"/>
    <col min="7937" max="7937" width="6.42578125" style="1014" customWidth="1"/>
    <col min="7938" max="7938" width="35" style="1014" customWidth="1"/>
    <col min="7939" max="7939" width="11" style="1014" customWidth="1"/>
    <col min="7940" max="7940" width="11.140625" style="1014" customWidth="1"/>
    <col min="7941" max="7941" width="13.140625" style="1014" customWidth="1"/>
    <col min="7942" max="7942" width="16.28515625" style="1014" customWidth="1"/>
    <col min="7943" max="7943" width="32.7109375" style="1014" customWidth="1"/>
    <col min="7944" max="7945" width="9.140625" style="1014"/>
    <col min="7946" max="7946" width="19.42578125" style="1014" customWidth="1"/>
    <col min="7947" max="8192" width="9.140625" style="1014"/>
    <col min="8193" max="8193" width="6.42578125" style="1014" customWidth="1"/>
    <col min="8194" max="8194" width="35" style="1014" customWidth="1"/>
    <col min="8195" max="8195" width="11" style="1014" customWidth="1"/>
    <col min="8196" max="8196" width="11.140625" style="1014" customWidth="1"/>
    <col min="8197" max="8197" width="13.140625" style="1014" customWidth="1"/>
    <col min="8198" max="8198" width="16.28515625" style="1014" customWidth="1"/>
    <col min="8199" max="8199" width="32.7109375" style="1014" customWidth="1"/>
    <col min="8200" max="8201" width="9.140625" style="1014"/>
    <col min="8202" max="8202" width="19.42578125" style="1014" customWidth="1"/>
    <col min="8203" max="8448" width="9.140625" style="1014"/>
    <col min="8449" max="8449" width="6.42578125" style="1014" customWidth="1"/>
    <col min="8450" max="8450" width="35" style="1014" customWidth="1"/>
    <col min="8451" max="8451" width="11" style="1014" customWidth="1"/>
    <col min="8452" max="8452" width="11.140625" style="1014" customWidth="1"/>
    <col min="8453" max="8453" width="13.140625" style="1014" customWidth="1"/>
    <col min="8454" max="8454" width="16.28515625" style="1014" customWidth="1"/>
    <col min="8455" max="8455" width="32.7109375" style="1014" customWidth="1"/>
    <col min="8456" max="8457" width="9.140625" style="1014"/>
    <col min="8458" max="8458" width="19.42578125" style="1014" customWidth="1"/>
    <col min="8459" max="8704" width="9.140625" style="1014"/>
    <col min="8705" max="8705" width="6.42578125" style="1014" customWidth="1"/>
    <col min="8706" max="8706" width="35" style="1014" customWidth="1"/>
    <col min="8707" max="8707" width="11" style="1014" customWidth="1"/>
    <col min="8708" max="8708" width="11.140625" style="1014" customWidth="1"/>
    <col min="8709" max="8709" width="13.140625" style="1014" customWidth="1"/>
    <col min="8710" max="8710" width="16.28515625" style="1014" customWidth="1"/>
    <col min="8711" max="8711" width="32.7109375" style="1014" customWidth="1"/>
    <col min="8712" max="8713" width="9.140625" style="1014"/>
    <col min="8714" max="8714" width="19.42578125" style="1014" customWidth="1"/>
    <col min="8715" max="8960" width="9.140625" style="1014"/>
    <col min="8961" max="8961" width="6.42578125" style="1014" customWidth="1"/>
    <col min="8962" max="8962" width="35" style="1014" customWidth="1"/>
    <col min="8963" max="8963" width="11" style="1014" customWidth="1"/>
    <col min="8964" max="8964" width="11.140625" style="1014" customWidth="1"/>
    <col min="8965" max="8965" width="13.140625" style="1014" customWidth="1"/>
    <col min="8966" max="8966" width="16.28515625" style="1014" customWidth="1"/>
    <col min="8967" max="8967" width="32.7109375" style="1014" customWidth="1"/>
    <col min="8968" max="8969" width="9.140625" style="1014"/>
    <col min="8970" max="8970" width="19.42578125" style="1014" customWidth="1"/>
    <col min="8971" max="9216" width="9.140625" style="1014"/>
    <col min="9217" max="9217" width="6.42578125" style="1014" customWidth="1"/>
    <col min="9218" max="9218" width="35" style="1014" customWidth="1"/>
    <col min="9219" max="9219" width="11" style="1014" customWidth="1"/>
    <col min="9220" max="9220" width="11.140625" style="1014" customWidth="1"/>
    <col min="9221" max="9221" width="13.140625" style="1014" customWidth="1"/>
    <col min="9222" max="9222" width="16.28515625" style="1014" customWidth="1"/>
    <col min="9223" max="9223" width="32.7109375" style="1014" customWidth="1"/>
    <col min="9224" max="9225" width="9.140625" style="1014"/>
    <col min="9226" max="9226" width="19.42578125" style="1014" customWidth="1"/>
    <col min="9227" max="9472" width="9.140625" style="1014"/>
    <col min="9473" max="9473" width="6.42578125" style="1014" customWidth="1"/>
    <col min="9474" max="9474" width="35" style="1014" customWidth="1"/>
    <col min="9475" max="9475" width="11" style="1014" customWidth="1"/>
    <col min="9476" max="9476" width="11.140625" style="1014" customWidth="1"/>
    <col min="9477" max="9477" width="13.140625" style="1014" customWidth="1"/>
    <col min="9478" max="9478" width="16.28515625" style="1014" customWidth="1"/>
    <col min="9479" max="9479" width="32.7109375" style="1014" customWidth="1"/>
    <col min="9480" max="9481" width="9.140625" style="1014"/>
    <col min="9482" max="9482" width="19.42578125" style="1014" customWidth="1"/>
    <col min="9483" max="9728" width="9.140625" style="1014"/>
    <col min="9729" max="9729" width="6.42578125" style="1014" customWidth="1"/>
    <col min="9730" max="9730" width="35" style="1014" customWidth="1"/>
    <col min="9731" max="9731" width="11" style="1014" customWidth="1"/>
    <col min="9732" max="9732" width="11.140625" style="1014" customWidth="1"/>
    <col min="9733" max="9733" width="13.140625" style="1014" customWidth="1"/>
    <col min="9734" max="9734" width="16.28515625" style="1014" customWidth="1"/>
    <col min="9735" max="9735" width="32.7109375" style="1014" customWidth="1"/>
    <col min="9736" max="9737" width="9.140625" style="1014"/>
    <col min="9738" max="9738" width="19.42578125" style="1014" customWidth="1"/>
    <col min="9739" max="9984" width="9.140625" style="1014"/>
    <col min="9985" max="9985" width="6.42578125" style="1014" customWidth="1"/>
    <col min="9986" max="9986" width="35" style="1014" customWidth="1"/>
    <col min="9987" max="9987" width="11" style="1014" customWidth="1"/>
    <col min="9988" max="9988" width="11.140625" style="1014" customWidth="1"/>
    <col min="9989" max="9989" width="13.140625" style="1014" customWidth="1"/>
    <col min="9990" max="9990" width="16.28515625" style="1014" customWidth="1"/>
    <col min="9991" max="9991" width="32.7109375" style="1014" customWidth="1"/>
    <col min="9992" max="9993" width="9.140625" style="1014"/>
    <col min="9994" max="9994" width="19.42578125" style="1014" customWidth="1"/>
    <col min="9995" max="10240" width="9.140625" style="1014"/>
    <col min="10241" max="10241" width="6.42578125" style="1014" customWidth="1"/>
    <col min="10242" max="10242" width="35" style="1014" customWidth="1"/>
    <col min="10243" max="10243" width="11" style="1014" customWidth="1"/>
    <col min="10244" max="10244" width="11.140625" style="1014" customWidth="1"/>
    <col min="10245" max="10245" width="13.140625" style="1014" customWidth="1"/>
    <col min="10246" max="10246" width="16.28515625" style="1014" customWidth="1"/>
    <col min="10247" max="10247" width="32.7109375" style="1014" customWidth="1"/>
    <col min="10248" max="10249" width="9.140625" style="1014"/>
    <col min="10250" max="10250" width="19.42578125" style="1014" customWidth="1"/>
    <col min="10251" max="10496" width="9.140625" style="1014"/>
    <col min="10497" max="10497" width="6.42578125" style="1014" customWidth="1"/>
    <col min="10498" max="10498" width="35" style="1014" customWidth="1"/>
    <col min="10499" max="10499" width="11" style="1014" customWidth="1"/>
    <col min="10500" max="10500" width="11.140625" style="1014" customWidth="1"/>
    <col min="10501" max="10501" width="13.140625" style="1014" customWidth="1"/>
    <col min="10502" max="10502" width="16.28515625" style="1014" customWidth="1"/>
    <col min="10503" max="10503" width="32.7109375" style="1014" customWidth="1"/>
    <col min="10504" max="10505" width="9.140625" style="1014"/>
    <col min="10506" max="10506" width="19.42578125" style="1014" customWidth="1"/>
    <col min="10507" max="10752" width="9.140625" style="1014"/>
    <col min="10753" max="10753" width="6.42578125" style="1014" customWidth="1"/>
    <col min="10754" max="10754" width="35" style="1014" customWidth="1"/>
    <col min="10755" max="10755" width="11" style="1014" customWidth="1"/>
    <col min="10756" max="10756" width="11.140625" style="1014" customWidth="1"/>
    <col min="10757" max="10757" width="13.140625" style="1014" customWidth="1"/>
    <col min="10758" max="10758" width="16.28515625" style="1014" customWidth="1"/>
    <col min="10759" max="10759" width="32.7109375" style="1014" customWidth="1"/>
    <col min="10760" max="10761" width="9.140625" style="1014"/>
    <col min="10762" max="10762" width="19.42578125" style="1014" customWidth="1"/>
    <col min="10763" max="11008" width="9.140625" style="1014"/>
    <col min="11009" max="11009" width="6.42578125" style="1014" customWidth="1"/>
    <col min="11010" max="11010" width="35" style="1014" customWidth="1"/>
    <col min="11011" max="11011" width="11" style="1014" customWidth="1"/>
    <col min="11012" max="11012" width="11.140625" style="1014" customWidth="1"/>
    <col min="11013" max="11013" width="13.140625" style="1014" customWidth="1"/>
    <col min="11014" max="11014" width="16.28515625" style="1014" customWidth="1"/>
    <col min="11015" max="11015" width="32.7109375" style="1014" customWidth="1"/>
    <col min="11016" max="11017" width="9.140625" style="1014"/>
    <col min="11018" max="11018" width="19.42578125" style="1014" customWidth="1"/>
    <col min="11019" max="11264" width="9.140625" style="1014"/>
    <col min="11265" max="11265" width="6.42578125" style="1014" customWidth="1"/>
    <col min="11266" max="11266" width="35" style="1014" customWidth="1"/>
    <col min="11267" max="11267" width="11" style="1014" customWidth="1"/>
    <col min="11268" max="11268" width="11.140625" style="1014" customWidth="1"/>
    <col min="11269" max="11269" width="13.140625" style="1014" customWidth="1"/>
    <col min="11270" max="11270" width="16.28515625" style="1014" customWidth="1"/>
    <col min="11271" max="11271" width="32.7109375" style="1014" customWidth="1"/>
    <col min="11272" max="11273" width="9.140625" style="1014"/>
    <col min="11274" max="11274" width="19.42578125" style="1014" customWidth="1"/>
    <col min="11275" max="11520" width="9.140625" style="1014"/>
    <col min="11521" max="11521" width="6.42578125" style="1014" customWidth="1"/>
    <col min="11522" max="11522" width="35" style="1014" customWidth="1"/>
    <col min="11523" max="11523" width="11" style="1014" customWidth="1"/>
    <col min="11524" max="11524" width="11.140625" style="1014" customWidth="1"/>
    <col min="11525" max="11525" width="13.140625" style="1014" customWidth="1"/>
    <col min="11526" max="11526" width="16.28515625" style="1014" customWidth="1"/>
    <col min="11527" max="11527" width="32.7109375" style="1014" customWidth="1"/>
    <col min="11528" max="11529" width="9.140625" style="1014"/>
    <col min="11530" max="11530" width="19.42578125" style="1014" customWidth="1"/>
    <col min="11531" max="11776" width="9.140625" style="1014"/>
    <col min="11777" max="11777" width="6.42578125" style="1014" customWidth="1"/>
    <col min="11778" max="11778" width="35" style="1014" customWidth="1"/>
    <col min="11779" max="11779" width="11" style="1014" customWidth="1"/>
    <col min="11780" max="11780" width="11.140625" style="1014" customWidth="1"/>
    <col min="11781" max="11781" width="13.140625" style="1014" customWidth="1"/>
    <col min="11782" max="11782" width="16.28515625" style="1014" customWidth="1"/>
    <col min="11783" max="11783" width="32.7109375" style="1014" customWidth="1"/>
    <col min="11784" max="11785" width="9.140625" style="1014"/>
    <col min="11786" max="11786" width="19.42578125" style="1014" customWidth="1"/>
    <col min="11787" max="12032" width="9.140625" style="1014"/>
    <col min="12033" max="12033" width="6.42578125" style="1014" customWidth="1"/>
    <col min="12034" max="12034" width="35" style="1014" customWidth="1"/>
    <col min="12035" max="12035" width="11" style="1014" customWidth="1"/>
    <col min="12036" max="12036" width="11.140625" style="1014" customWidth="1"/>
    <col min="12037" max="12037" width="13.140625" style="1014" customWidth="1"/>
    <col min="12038" max="12038" width="16.28515625" style="1014" customWidth="1"/>
    <col min="12039" max="12039" width="32.7109375" style="1014" customWidth="1"/>
    <col min="12040" max="12041" width="9.140625" style="1014"/>
    <col min="12042" max="12042" width="19.42578125" style="1014" customWidth="1"/>
    <col min="12043" max="12288" width="9.140625" style="1014"/>
    <col min="12289" max="12289" width="6.42578125" style="1014" customWidth="1"/>
    <col min="12290" max="12290" width="35" style="1014" customWidth="1"/>
    <col min="12291" max="12291" width="11" style="1014" customWidth="1"/>
    <col min="12292" max="12292" width="11.140625" style="1014" customWidth="1"/>
    <col min="12293" max="12293" width="13.140625" style="1014" customWidth="1"/>
    <col min="12294" max="12294" width="16.28515625" style="1014" customWidth="1"/>
    <col min="12295" max="12295" width="32.7109375" style="1014" customWidth="1"/>
    <col min="12296" max="12297" width="9.140625" style="1014"/>
    <col min="12298" max="12298" width="19.42578125" style="1014" customWidth="1"/>
    <col min="12299" max="12544" width="9.140625" style="1014"/>
    <col min="12545" max="12545" width="6.42578125" style="1014" customWidth="1"/>
    <col min="12546" max="12546" width="35" style="1014" customWidth="1"/>
    <col min="12547" max="12547" width="11" style="1014" customWidth="1"/>
    <col min="12548" max="12548" width="11.140625" style="1014" customWidth="1"/>
    <col min="12549" max="12549" width="13.140625" style="1014" customWidth="1"/>
    <col min="12550" max="12550" width="16.28515625" style="1014" customWidth="1"/>
    <col min="12551" max="12551" width="32.7109375" style="1014" customWidth="1"/>
    <col min="12552" max="12553" width="9.140625" style="1014"/>
    <col min="12554" max="12554" width="19.42578125" style="1014" customWidth="1"/>
    <col min="12555" max="12800" width="9.140625" style="1014"/>
    <col min="12801" max="12801" width="6.42578125" style="1014" customWidth="1"/>
    <col min="12802" max="12802" width="35" style="1014" customWidth="1"/>
    <col min="12803" max="12803" width="11" style="1014" customWidth="1"/>
    <col min="12804" max="12804" width="11.140625" style="1014" customWidth="1"/>
    <col min="12805" max="12805" width="13.140625" style="1014" customWidth="1"/>
    <col min="12806" max="12806" width="16.28515625" style="1014" customWidth="1"/>
    <col min="12807" max="12807" width="32.7109375" style="1014" customWidth="1"/>
    <col min="12808" max="12809" width="9.140625" style="1014"/>
    <col min="12810" max="12810" width="19.42578125" style="1014" customWidth="1"/>
    <col min="12811" max="13056" width="9.140625" style="1014"/>
    <col min="13057" max="13057" width="6.42578125" style="1014" customWidth="1"/>
    <col min="13058" max="13058" width="35" style="1014" customWidth="1"/>
    <col min="13059" max="13059" width="11" style="1014" customWidth="1"/>
    <col min="13060" max="13060" width="11.140625" style="1014" customWidth="1"/>
    <col min="13061" max="13061" width="13.140625" style="1014" customWidth="1"/>
    <col min="13062" max="13062" width="16.28515625" style="1014" customWidth="1"/>
    <col min="13063" max="13063" width="32.7109375" style="1014" customWidth="1"/>
    <col min="13064" max="13065" width="9.140625" style="1014"/>
    <col min="13066" max="13066" width="19.42578125" style="1014" customWidth="1"/>
    <col min="13067" max="13312" width="9.140625" style="1014"/>
    <col min="13313" max="13313" width="6.42578125" style="1014" customWidth="1"/>
    <col min="13314" max="13314" width="35" style="1014" customWidth="1"/>
    <col min="13315" max="13315" width="11" style="1014" customWidth="1"/>
    <col min="13316" max="13316" width="11.140625" style="1014" customWidth="1"/>
    <col min="13317" max="13317" width="13.140625" style="1014" customWidth="1"/>
    <col min="13318" max="13318" width="16.28515625" style="1014" customWidth="1"/>
    <col min="13319" max="13319" width="32.7109375" style="1014" customWidth="1"/>
    <col min="13320" max="13321" width="9.140625" style="1014"/>
    <col min="13322" max="13322" width="19.42578125" style="1014" customWidth="1"/>
    <col min="13323" max="13568" width="9.140625" style="1014"/>
    <col min="13569" max="13569" width="6.42578125" style="1014" customWidth="1"/>
    <col min="13570" max="13570" width="35" style="1014" customWidth="1"/>
    <col min="13571" max="13571" width="11" style="1014" customWidth="1"/>
    <col min="13572" max="13572" width="11.140625" style="1014" customWidth="1"/>
    <col min="13573" max="13573" width="13.140625" style="1014" customWidth="1"/>
    <col min="13574" max="13574" width="16.28515625" style="1014" customWidth="1"/>
    <col min="13575" max="13575" width="32.7109375" style="1014" customWidth="1"/>
    <col min="13576" max="13577" width="9.140625" style="1014"/>
    <col min="13578" max="13578" width="19.42578125" style="1014" customWidth="1"/>
    <col min="13579" max="13824" width="9.140625" style="1014"/>
    <col min="13825" max="13825" width="6.42578125" style="1014" customWidth="1"/>
    <col min="13826" max="13826" width="35" style="1014" customWidth="1"/>
    <col min="13827" max="13827" width="11" style="1014" customWidth="1"/>
    <col min="13828" max="13828" width="11.140625" style="1014" customWidth="1"/>
    <col min="13829" max="13829" width="13.140625" style="1014" customWidth="1"/>
    <col min="13830" max="13830" width="16.28515625" style="1014" customWidth="1"/>
    <col min="13831" max="13831" width="32.7109375" style="1014" customWidth="1"/>
    <col min="13832" max="13833" width="9.140625" style="1014"/>
    <col min="13834" max="13834" width="19.42578125" style="1014" customWidth="1"/>
    <col min="13835" max="14080" width="9.140625" style="1014"/>
    <col min="14081" max="14081" width="6.42578125" style="1014" customWidth="1"/>
    <col min="14082" max="14082" width="35" style="1014" customWidth="1"/>
    <col min="14083" max="14083" width="11" style="1014" customWidth="1"/>
    <col min="14084" max="14084" width="11.140625" style="1014" customWidth="1"/>
    <col min="14085" max="14085" width="13.140625" style="1014" customWidth="1"/>
    <col min="14086" max="14086" width="16.28515625" style="1014" customWidth="1"/>
    <col min="14087" max="14087" width="32.7109375" style="1014" customWidth="1"/>
    <col min="14088" max="14089" width="9.140625" style="1014"/>
    <col min="14090" max="14090" width="19.42578125" style="1014" customWidth="1"/>
    <col min="14091" max="14336" width="9.140625" style="1014"/>
    <col min="14337" max="14337" width="6.42578125" style="1014" customWidth="1"/>
    <col min="14338" max="14338" width="35" style="1014" customWidth="1"/>
    <col min="14339" max="14339" width="11" style="1014" customWidth="1"/>
    <col min="14340" max="14340" width="11.140625" style="1014" customWidth="1"/>
    <col min="14341" max="14341" width="13.140625" style="1014" customWidth="1"/>
    <col min="14342" max="14342" width="16.28515625" style="1014" customWidth="1"/>
    <col min="14343" max="14343" width="32.7109375" style="1014" customWidth="1"/>
    <col min="14344" max="14345" width="9.140625" style="1014"/>
    <col min="14346" max="14346" width="19.42578125" style="1014" customWidth="1"/>
    <col min="14347" max="14592" width="9.140625" style="1014"/>
    <col min="14593" max="14593" width="6.42578125" style="1014" customWidth="1"/>
    <col min="14594" max="14594" width="35" style="1014" customWidth="1"/>
    <col min="14595" max="14595" width="11" style="1014" customWidth="1"/>
    <col min="14596" max="14596" width="11.140625" style="1014" customWidth="1"/>
    <col min="14597" max="14597" width="13.140625" style="1014" customWidth="1"/>
    <col min="14598" max="14598" width="16.28515625" style="1014" customWidth="1"/>
    <col min="14599" max="14599" width="32.7109375" style="1014" customWidth="1"/>
    <col min="14600" max="14601" width="9.140625" style="1014"/>
    <col min="14602" max="14602" width="19.42578125" style="1014" customWidth="1"/>
    <col min="14603" max="14848" width="9.140625" style="1014"/>
    <col min="14849" max="14849" width="6.42578125" style="1014" customWidth="1"/>
    <col min="14850" max="14850" width="35" style="1014" customWidth="1"/>
    <col min="14851" max="14851" width="11" style="1014" customWidth="1"/>
    <col min="14852" max="14852" width="11.140625" style="1014" customWidth="1"/>
    <col min="14853" max="14853" width="13.140625" style="1014" customWidth="1"/>
    <col min="14854" max="14854" width="16.28515625" style="1014" customWidth="1"/>
    <col min="14855" max="14855" width="32.7109375" style="1014" customWidth="1"/>
    <col min="14856" max="14857" width="9.140625" style="1014"/>
    <col min="14858" max="14858" width="19.42578125" style="1014" customWidth="1"/>
    <col min="14859" max="15104" width="9.140625" style="1014"/>
    <col min="15105" max="15105" width="6.42578125" style="1014" customWidth="1"/>
    <col min="15106" max="15106" width="35" style="1014" customWidth="1"/>
    <col min="15107" max="15107" width="11" style="1014" customWidth="1"/>
    <col min="15108" max="15108" width="11.140625" style="1014" customWidth="1"/>
    <col min="15109" max="15109" width="13.140625" style="1014" customWidth="1"/>
    <col min="15110" max="15110" width="16.28515625" style="1014" customWidth="1"/>
    <col min="15111" max="15111" width="32.7109375" style="1014" customWidth="1"/>
    <col min="15112" max="15113" width="9.140625" style="1014"/>
    <col min="15114" max="15114" width="19.42578125" style="1014" customWidth="1"/>
    <col min="15115" max="15360" width="9.140625" style="1014"/>
    <col min="15361" max="15361" width="6.42578125" style="1014" customWidth="1"/>
    <col min="15362" max="15362" width="35" style="1014" customWidth="1"/>
    <col min="15363" max="15363" width="11" style="1014" customWidth="1"/>
    <col min="15364" max="15364" width="11.140625" style="1014" customWidth="1"/>
    <col min="15365" max="15365" width="13.140625" style="1014" customWidth="1"/>
    <col min="15366" max="15366" width="16.28515625" style="1014" customWidth="1"/>
    <col min="15367" max="15367" width="32.7109375" style="1014" customWidth="1"/>
    <col min="15368" max="15369" width="9.140625" style="1014"/>
    <col min="15370" max="15370" width="19.42578125" style="1014" customWidth="1"/>
    <col min="15371" max="15616" width="9.140625" style="1014"/>
    <col min="15617" max="15617" width="6.42578125" style="1014" customWidth="1"/>
    <col min="15618" max="15618" width="35" style="1014" customWidth="1"/>
    <col min="15619" max="15619" width="11" style="1014" customWidth="1"/>
    <col min="15620" max="15620" width="11.140625" style="1014" customWidth="1"/>
    <col min="15621" max="15621" width="13.140625" style="1014" customWidth="1"/>
    <col min="15622" max="15622" width="16.28515625" style="1014" customWidth="1"/>
    <col min="15623" max="15623" width="32.7109375" style="1014" customWidth="1"/>
    <col min="15624" max="15625" width="9.140625" style="1014"/>
    <col min="15626" max="15626" width="19.42578125" style="1014" customWidth="1"/>
    <col min="15627" max="15872" width="9.140625" style="1014"/>
    <col min="15873" max="15873" width="6.42578125" style="1014" customWidth="1"/>
    <col min="15874" max="15874" width="35" style="1014" customWidth="1"/>
    <col min="15875" max="15875" width="11" style="1014" customWidth="1"/>
    <col min="15876" max="15876" width="11.140625" style="1014" customWidth="1"/>
    <col min="15877" max="15877" width="13.140625" style="1014" customWidth="1"/>
    <col min="15878" max="15878" width="16.28515625" style="1014" customWidth="1"/>
    <col min="15879" max="15879" width="32.7109375" style="1014" customWidth="1"/>
    <col min="15880" max="15881" width="9.140625" style="1014"/>
    <col min="15882" max="15882" width="19.42578125" style="1014" customWidth="1"/>
    <col min="15883" max="16128" width="9.140625" style="1014"/>
    <col min="16129" max="16129" width="6.42578125" style="1014" customWidth="1"/>
    <col min="16130" max="16130" width="35" style="1014" customWidth="1"/>
    <col min="16131" max="16131" width="11" style="1014" customWidth="1"/>
    <col min="16132" max="16132" width="11.140625" style="1014" customWidth="1"/>
    <col min="16133" max="16133" width="13.140625" style="1014" customWidth="1"/>
    <col min="16134" max="16134" width="16.28515625" style="1014" customWidth="1"/>
    <col min="16135" max="16135" width="32.7109375" style="1014" customWidth="1"/>
    <col min="16136" max="16137" width="9.140625" style="1014"/>
    <col min="16138" max="16138" width="19.42578125" style="1014" customWidth="1"/>
    <col min="16139" max="16384" width="9.140625" style="1014"/>
  </cols>
  <sheetData>
    <row r="1" spans="1:8" ht="16.5" customHeight="1">
      <c r="B1" s="1012" t="s">
        <v>1</v>
      </c>
      <c r="C1" s="1208"/>
      <c r="D1" s="1208"/>
      <c r="E1" s="1208"/>
      <c r="F1" s="1208"/>
      <c r="G1" s="1208"/>
      <c r="H1" s="1013"/>
    </row>
    <row r="2" spans="1:8" ht="16.5" customHeight="1">
      <c r="A2" s="1015"/>
      <c r="B2" s="1016" t="s">
        <v>670</v>
      </c>
      <c r="C2" s="1208"/>
      <c r="D2" s="1208"/>
      <c r="E2" s="1208"/>
      <c r="F2" s="1208"/>
      <c r="G2" s="1208"/>
      <c r="H2" s="1013"/>
    </row>
    <row r="3" spans="1:8" ht="16.5" customHeight="1">
      <c r="B3" s="1017"/>
      <c r="C3" s="1012"/>
      <c r="D3" s="1018"/>
      <c r="E3" s="1018"/>
      <c r="F3" s="1012"/>
      <c r="G3" s="1012"/>
      <c r="H3" s="1012"/>
    </row>
    <row r="4" spans="1:8" ht="15.75" customHeight="1">
      <c r="A4" s="1209" t="s">
        <v>671</v>
      </c>
      <c r="B4" s="1209"/>
      <c r="C4" s="1209"/>
      <c r="D4" s="1209"/>
      <c r="E4" s="1209"/>
      <c r="F4" s="1209"/>
      <c r="G4" s="1209"/>
      <c r="H4" s="1019"/>
    </row>
    <row r="5" spans="1:8" s="1020" customFormat="1" ht="21.75" customHeight="1">
      <c r="A5" s="1017"/>
      <c r="B5" s="1017"/>
      <c r="C5" s="1015" t="s">
        <v>672</v>
      </c>
      <c r="F5" s="1017"/>
      <c r="G5" s="1017"/>
      <c r="H5" s="1021"/>
    </row>
    <row r="6" spans="1:8" ht="24" customHeight="1">
      <c r="A6" s="1022"/>
      <c r="B6" s="1022"/>
      <c r="C6" s="1015" t="s">
        <v>673</v>
      </c>
      <c r="D6" s="1017"/>
      <c r="E6" s="1022"/>
      <c r="F6" s="1022"/>
      <c r="G6" s="1022"/>
      <c r="H6" s="1019"/>
    </row>
    <row r="7" spans="1:8" ht="36.75" customHeight="1">
      <c r="A7" s="1023" t="s">
        <v>155</v>
      </c>
      <c r="B7" s="1024" t="s">
        <v>73</v>
      </c>
      <c r="C7" s="1023" t="s">
        <v>156</v>
      </c>
      <c r="D7" s="1023" t="s">
        <v>611</v>
      </c>
      <c r="E7" s="1023" t="s">
        <v>612</v>
      </c>
      <c r="F7" s="1023" t="s">
        <v>674</v>
      </c>
      <c r="G7" s="1023" t="s">
        <v>675</v>
      </c>
    </row>
    <row r="8" spans="1:8" s="1027" customFormat="1" ht="24.95" customHeight="1">
      <c r="A8" s="1023">
        <v>1</v>
      </c>
      <c r="B8" s="1210" t="s">
        <v>601</v>
      </c>
      <c r="C8" s="1211"/>
      <c r="D8" s="1211"/>
      <c r="E8" s="1211"/>
      <c r="F8" s="1025">
        <f>SUM(F9:F12)</f>
        <v>2300000</v>
      </c>
      <c r="G8" s="1026"/>
    </row>
    <row r="9" spans="1:8" s="1027" customFormat="1" ht="19.5" customHeight="1">
      <c r="A9" s="1028" t="s">
        <v>181</v>
      </c>
      <c r="B9" s="1029" t="s">
        <v>621</v>
      </c>
      <c r="C9" s="1030" t="s">
        <v>640</v>
      </c>
      <c r="D9" s="1031">
        <v>1</v>
      </c>
      <c r="E9" s="1032">
        <v>500000</v>
      </c>
      <c r="F9" s="1033">
        <f>D9*E9</f>
        <v>500000</v>
      </c>
      <c r="G9" s="1034" t="s">
        <v>676</v>
      </c>
    </row>
    <row r="10" spans="1:8" s="1027" customFormat="1" ht="19.5" customHeight="1">
      <c r="A10" s="1030" t="s">
        <v>203</v>
      </c>
      <c r="B10" s="1029" t="s">
        <v>677</v>
      </c>
      <c r="C10" s="1030" t="s">
        <v>640</v>
      </c>
      <c r="D10" s="1031">
        <v>2</v>
      </c>
      <c r="E10" s="1032">
        <v>300000</v>
      </c>
      <c r="F10" s="1033">
        <f>D10*E10</f>
        <v>600000</v>
      </c>
      <c r="G10" s="1034" t="s">
        <v>676</v>
      </c>
    </row>
    <row r="11" spans="1:8" s="1027" customFormat="1" ht="20.25" customHeight="1">
      <c r="A11" s="1028" t="s">
        <v>206</v>
      </c>
      <c r="B11" s="1029" t="s">
        <v>678</v>
      </c>
      <c r="C11" s="1030" t="s">
        <v>640</v>
      </c>
      <c r="D11" s="1031">
        <v>2</v>
      </c>
      <c r="E11" s="1032">
        <v>300000</v>
      </c>
      <c r="F11" s="1033">
        <v>600000</v>
      </c>
      <c r="G11" s="1034" t="s">
        <v>676</v>
      </c>
    </row>
    <row r="12" spans="1:8" s="1027" customFormat="1" ht="17.25" customHeight="1">
      <c r="A12" s="1030" t="s">
        <v>209</v>
      </c>
      <c r="B12" s="1029" t="s">
        <v>679</v>
      </c>
      <c r="C12" s="1030" t="s">
        <v>640</v>
      </c>
      <c r="D12" s="1031">
        <v>4</v>
      </c>
      <c r="E12" s="1032">
        <v>200000</v>
      </c>
      <c r="F12" s="1033">
        <v>600000</v>
      </c>
      <c r="G12" s="1034" t="s">
        <v>676</v>
      </c>
    </row>
    <row r="13" spans="1:8" s="1027" customFormat="1" ht="24.95" customHeight="1">
      <c r="A13" s="1023">
        <v>2</v>
      </c>
      <c r="B13" s="1210" t="s">
        <v>602</v>
      </c>
      <c r="C13" s="1211"/>
      <c r="D13" s="1211"/>
      <c r="E13" s="1211"/>
      <c r="F13" s="1035">
        <f>SUM(F14:F16)</f>
        <v>1900000</v>
      </c>
      <c r="G13" s="1036"/>
    </row>
    <row r="14" spans="1:8" s="1027" customFormat="1" ht="18.75" customHeight="1">
      <c r="A14" s="1030" t="s">
        <v>680</v>
      </c>
      <c r="B14" s="1029" t="s">
        <v>621</v>
      </c>
      <c r="C14" s="1030" t="s">
        <v>640</v>
      </c>
      <c r="D14" s="1031">
        <v>1</v>
      </c>
      <c r="E14" s="1032">
        <v>500000</v>
      </c>
      <c r="F14" s="1032">
        <v>500000</v>
      </c>
      <c r="G14" s="1034" t="s">
        <v>676</v>
      </c>
    </row>
    <row r="15" spans="1:8" s="1027" customFormat="1" ht="20.25" customHeight="1">
      <c r="A15" s="1030" t="s">
        <v>681</v>
      </c>
      <c r="B15" s="1029" t="s">
        <v>677</v>
      </c>
      <c r="C15" s="1030" t="s">
        <v>640</v>
      </c>
      <c r="D15" s="1031">
        <v>2</v>
      </c>
      <c r="E15" s="1032">
        <v>300000</v>
      </c>
      <c r="F15" s="1033">
        <v>600000</v>
      </c>
      <c r="G15" s="1034" t="s">
        <v>676</v>
      </c>
    </row>
    <row r="16" spans="1:8" s="1027" customFormat="1" ht="19.5" customHeight="1">
      <c r="A16" s="1030" t="s">
        <v>682</v>
      </c>
      <c r="B16" s="1029" t="s">
        <v>679</v>
      </c>
      <c r="C16" s="1030" t="s">
        <v>640</v>
      </c>
      <c r="D16" s="1031">
        <v>4</v>
      </c>
      <c r="E16" s="1032">
        <v>200000</v>
      </c>
      <c r="F16" s="1033">
        <v>800000</v>
      </c>
      <c r="G16" s="1034" t="s">
        <v>676</v>
      </c>
    </row>
    <row r="17" spans="1:7" s="1027" customFormat="1" ht="24.95" customHeight="1">
      <c r="A17" s="1023">
        <v>3</v>
      </c>
      <c r="B17" s="1210" t="s">
        <v>599</v>
      </c>
      <c r="C17" s="1211"/>
      <c r="D17" s="1211"/>
      <c r="E17" s="1211"/>
      <c r="F17" s="1035">
        <f>SUM(F18:F21)</f>
        <v>1400000</v>
      </c>
      <c r="G17" s="1036"/>
    </row>
    <row r="18" spans="1:7" s="1027" customFormat="1" ht="20.25" customHeight="1">
      <c r="A18" s="1030" t="s">
        <v>683</v>
      </c>
      <c r="B18" s="1029" t="s">
        <v>684</v>
      </c>
      <c r="C18" s="1030" t="s">
        <v>685</v>
      </c>
      <c r="D18" s="1030">
        <v>1</v>
      </c>
      <c r="E18" s="1032">
        <v>500000</v>
      </c>
      <c r="F18" s="1032">
        <v>500000</v>
      </c>
      <c r="G18" s="1034" t="s">
        <v>676</v>
      </c>
    </row>
    <row r="19" spans="1:7" s="1027" customFormat="1" ht="16.5" customHeight="1">
      <c r="A19" s="1030" t="s">
        <v>686</v>
      </c>
      <c r="B19" s="1029" t="s">
        <v>687</v>
      </c>
      <c r="C19" s="1030" t="s">
        <v>685</v>
      </c>
      <c r="D19" s="1030">
        <v>1</v>
      </c>
      <c r="E19" s="1032">
        <v>400000</v>
      </c>
      <c r="F19" s="1032">
        <v>400000</v>
      </c>
      <c r="G19" s="1034" t="s">
        <v>676</v>
      </c>
    </row>
    <row r="20" spans="1:7" s="1027" customFormat="1" ht="17.25" customHeight="1">
      <c r="A20" s="1030" t="s">
        <v>688</v>
      </c>
      <c r="B20" s="1029" t="s">
        <v>689</v>
      </c>
      <c r="C20" s="1030" t="s">
        <v>685</v>
      </c>
      <c r="D20" s="1030">
        <v>1</v>
      </c>
      <c r="E20" s="1032">
        <v>300000</v>
      </c>
      <c r="F20" s="1032">
        <v>300000</v>
      </c>
      <c r="G20" s="1034" t="s">
        <v>676</v>
      </c>
    </row>
    <row r="21" spans="1:7" s="1027" customFormat="1" ht="18.75" customHeight="1">
      <c r="A21" s="1030">
        <v>3.4</v>
      </c>
      <c r="B21" s="1029" t="s">
        <v>690</v>
      </c>
      <c r="C21" s="1030" t="s">
        <v>685</v>
      </c>
      <c r="D21" s="1030">
        <v>1</v>
      </c>
      <c r="E21" s="1032">
        <v>200000</v>
      </c>
      <c r="F21" s="1032">
        <v>200000</v>
      </c>
      <c r="G21" s="1034" t="s">
        <v>676</v>
      </c>
    </row>
    <row r="22" spans="1:7" s="1027" customFormat="1" ht="24.95" customHeight="1">
      <c r="A22" s="1023">
        <v>4</v>
      </c>
      <c r="B22" s="1037" t="s">
        <v>600</v>
      </c>
      <c r="C22" s="1034"/>
      <c r="D22" s="1038"/>
      <c r="E22" s="1039"/>
      <c r="F22" s="1035">
        <v>2000000</v>
      </c>
      <c r="G22" s="1034"/>
    </row>
    <row r="23" spans="1:7" s="1027" customFormat="1" ht="21.75" customHeight="1">
      <c r="A23" s="1040">
        <v>4.0999999999999996</v>
      </c>
      <c r="B23" s="1041" t="s">
        <v>691</v>
      </c>
      <c r="C23" s="1042" t="s">
        <v>692</v>
      </c>
      <c r="D23" s="1043">
        <v>2</v>
      </c>
      <c r="E23" s="1044">
        <v>500000</v>
      </c>
      <c r="F23" s="1045">
        <v>1000000</v>
      </c>
      <c r="G23" s="1034" t="s">
        <v>676</v>
      </c>
    </row>
    <row r="24" spans="1:7" s="1027" customFormat="1" ht="21" customHeight="1">
      <c r="A24" s="1040">
        <v>4.0999999999999996</v>
      </c>
      <c r="B24" s="1041" t="s">
        <v>693</v>
      </c>
      <c r="C24" s="1042" t="s">
        <v>692</v>
      </c>
      <c r="D24" s="1043">
        <v>2</v>
      </c>
      <c r="E24" s="1044">
        <v>500000</v>
      </c>
      <c r="F24" s="1045">
        <v>1000000</v>
      </c>
      <c r="G24" s="1034" t="s">
        <v>676</v>
      </c>
    </row>
    <row r="25" spans="1:7" s="1027" customFormat="1" ht="24.95" customHeight="1">
      <c r="A25" s="1023">
        <v>5</v>
      </c>
      <c r="B25" s="1036" t="s">
        <v>603</v>
      </c>
      <c r="C25" s="1042" t="s">
        <v>685</v>
      </c>
      <c r="D25" s="1043">
        <v>4</v>
      </c>
      <c r="E25" s="1044">
        <v>1000000</v>
      </c>
      <c r="F25" s="1035">
        <v>4000000</v>
      </c>
      <c r="G25" s="1034" t="s">
        <v>676</v>
      </c>
    </row>
    <row r="26" spans="1:7" s="1027" customFormat="1" ht="24.95" customHeight="1" thickBot="1">
      <c r="A26" s="1040">
        <v>6</v>
      </c>
      <c r="B26" s="1046" t="s">
        <v>694</v>
      </c>
      <c r="C26" s="1042"/>
      <c r="D26" s="1043"/>
      <c r="E26" s="1044"/>
      <c r="F26" s="1035">
        <v>8500000</v>
      </c>
      <c r="G26" s="1034"/>
    </row>
    <row r="27" spans="1:7" s="1027" customFormat="1" ht="19.5" customHeight="1" thickBot="1">
      <c r="A27" s="1040">
        <v>6.1</v>
      </c>
      <c r="B27" s="1047" t="s">
        <v>695</v>
      </c>
      <c r="C27" s="1042" t="s">
        <v>640</v>
      </c>
      <c r="D27" s="1043">
        <v>10</v>
      </c>
      <c r="E27" s="1044">
        <v>300000</v>
      </c>
      <c r="F27" s="1045">
        <v>3000000</v>
      </c>
      <c r="G27" s="1034" t="s">
        <v>676</v>
      </c>
    </row>
    <row r="28" spans="1:7" s="1027" customFormat="1" ht="18.75" customHeight="1">
      <c r="A28" s="1040">
        <v>6.2</v>
      </c>
      <c r="B28" s="1048" t="s">
        <v>696</v>
      </c>
      <c r="C28" s="1042" t="s">
        <v>631</v>
      </c>
      <c r="D28" s="1043">
        <v>30</v>
      </c>
      <c r="E28" s="1044">
        <v>20</v>
      </c>
      <c r="F28" s="1045">
        <v>600000</v>
      </c>
      <c r="G28" s="1034" t="s">
        <v>697</v>
      </c>
    </row>
    <row r="29" spans="1:7" s="1027" customFormat="1" ht="17.25" customHeight="1">
      <c r="A29" s="1049">
        <v>6.3</v>
      </c>
      <c r="B29" s="1050" t="s">
        <v>698</v>
      </c>
      <c r="C29" s="1051" t="s">
        <v>699</v>
      </c>
      <c r="D29" s="1043">
        <v>7</v>
      </c>
      <c r="E29" s="1044">
        <v>100000</v>
      </c>
      <c r="F29" s="1052">
        <v>700000</v>
      </c>
      <c r="G29" s="1034" t="s">
        <v>697</v>
      </c>
    </row>
    <row r="30" spans="1:7" s="1027" customFormat="1" ht="23.25" customHeight="1">
      <c r="A30" s="1040">
        <v>6.4</v>
      </c>
      <c r="B30" s="1050" t="s">
        <v>700</v>
      </c>
      <c r="C30" s="1051" t="s">
        <v>631</v>
      </c>
      <c r="D30" s="1043">
        <v>1</v>
      </c>
      <c r="E30" s="1044">
        <v>700000</v>
      </c>
      <c r="F30" s="1044">
        <v>700000</v>
      </c>
      <c r="G30" s="1034" t="s">
        <v>697</v>
      </c>
    </row>
    <row r="31" spans="1:7" s="1027" customFormat="1" ht="31.5" customHeight="1">
      <c r="A31" s="1049">
        <v>6.5</v>
      </c>
      <c r="B31" s="1048" t="s">
        <v>701</v>
      </c>
      <c r="C31" s="1042" t="s">
        <v>640</v>
      </c>
      <c r="D31" s="1043">
        <v>5</v>
      </c>
      <c r="E31" s="1044">
        <v>100000</v>
      </c>
      <c r="F31" s="1053">
        <v>500000</v>
      </c>
      <c r="G31" s="1034" t="s">
        <v>676</v>
      </c>
    </row>
    <row r="32" spans="1:7" s="1027" customFormat="1" ht="20.25" customHeight="1">
      <c r="A32" s="1049">
        <v>6.6</v>
      </c>
      <c r="B32" s="1050" t="s">
        <v>702</v>
      </c>
      <c r="C32" s="1051" t="s">
        <v>703</v>
      </c>
      <c r="D32" s="1043">
        <v>4</v>
      </c>
      <c r="E32" s="1044">
        <v>150000</v>
      </c>
      <c r="F32" s="1045">
        <v>600000</v>
      </c>
      <c r="G32" s="1034" t="s">
        <v>697</v>
      </c>
    </row>
    <row r="33" spans="1:7" s="1027" customFormat="1" ht="29.25" customHeight="1">
      <c r="A33" s="1049">
        <v>6.7</v>
      </c>
      <c r="B33" s="1050" t="s">
        <v>704</v>
      </c>
      <c r="C33" s="1051" t="s">
        <v>705</v>
      </c>
      <c r="D33" s="1049">
        <v>2</v>
      </c>
      <c r="E33" s="1044"/>
      <c r="F33" s="1045">
        <v>100000</v>
      </c>
      <c r="G33" s="1034" t="s">
        <v>697</v>
      </c>
    </row>
    <row r="34" spans="1:7" s="1027" customFormat="1" ht="24.95" customHeight="1">
      <c r="A34" s="1043">
        <v>6.8</v>
      </c>
      <c r="B34" s="1050" t="s">
        <v>706</v>
      </c>
      <c r="C34" s="1051" t="s">
        <v>631</v>
      </c>
      <c r="D34" s="1043">
        <v>30</v>
      </c>
      <c r="E34" s="1044">
        <v>50000</v>
      </c>
      <c r="F34" s="1045">
        <v>1500000</v>
      </c>
      <c r="G34" s="1034" t="s">
        <v>697</v>
      </c>
    </row>
    <row r="35" spans="1:7" s="1027" customFormat="1" ht="24.95" customHeight="1">
      <c r="A35" s="1034">
        <v>6.9</v>
      </c>
      <c r="B35" s="1054" t="s">
        <v>707</v>
      </c>
      <c r="C35" s="1051" t="s">
        <v>631</v>
      </c>
      <c r="D35" s="1043">
        <v>4</v>
      </c>
      <c r="E35" s="1044">
        <v>200000</v>
      </c>
      <c r="F35" s="1045">
        <v>800000</v>
      </c>
      <c r="G35" s="1034" t="s">
        <v>697</v>
      </c>
    </row>
    <row r="36" spans="1:7" s="1027" customFormat="1" ht="24.95" customHeight="1">
      <c r="A36" s="1043"/>
      <c r="B36" s="1036" t="s">
        <v>708</v>
      </c>
      <c r="C36" s="1055"/>
      <c r="D36" s="1056"/>
      <c r="E36" s="1056"/>
      <c r="F36" s="1035">
        <v>20100000</v>
      </c>
      <c r="G36" s="1034"/>
    </row>
    <row r="37" spans="1:7" s="1027" customFormat="1" ht="24.95" customHeight="1">
      <c r="A37" s="1057"/>
      <c r="B37" s="1058" t="s">
        <v>709</v>
      </c>
      <c r="C37" s="1059"/>
      <c r="D37" s="1059"/>
      <c r="E37" s="1059"/>
      <c r="F37" s="1060"/>
      <c r="G37" s="1061"/>
    </row>
    <row r="38" spans="1:7" s="1064" customFormat="1" ht="22.5" customHeight="1">
      <c r="A38" s="1062"/>
      <c r="B38" s="1063"/>
      <c r="C38" s="1207" t="s">
        <v>710</v>
      </c>
      <c r="D38" s="1207"/>
      <c r="E38" s="1207"/>
      <c r="F38" s="1207"/>
      <c r="G38" s="1207"/>
    </row>
    <row r="39" spans="1:7" ht="22.5" customHeight="1">
      <c r="B39" s="1065" t="s">
        <v>711</v>
      </c>
      <c r="D39" s="1066"/>
      <c r="E39" s="1066"/>
      <c r="F39" s="1066" t="s">
        <v>712</v>
      </c>
      <c r="G39" s="1066"/>
    </row>
    <row r="42" spans="1:7" ht="16.5" customHeight="1">
      <c r="A42" s="1067"/>
      <c r="B42" s="1066"/>
      <c r="C42" s="1068"/>
      <c r="D42" s="1066"/>
      <c r="E42" s="1066"/>
      <c r="F42" s="1066"/>
    </row>
    <row r="43" spans="1:7" ht="16.5" customHeight="1">
      <c r="B43" s="1066"/>
      <c r="C43" s="1068"/>
      <c r="D43" s="1066"/>
      <c r="E43" s="1066"/>
      <c r="F43" s="1066"/>
    </row>
    <row r="44" spans="1:7" ht="16.5" customHeight="1">
      <c r="B44" s="1066"/>
      <c r="C44" s="1068"/>
      <c r="D44" s="1066"/>
      <c r="E44" s="1066"/>
      <c r="F44" s="1066" t="s">
        <v>526</v>
      </c>
    </row>
    <row r="45" spans="1:7" ht="16.5" customHeight="1">
      <c r="B45" s="1069"/>
      <c r="C45" s="1068"/>
      <c r="D45" s="1066"/>
      <c r="E45" s="1066"/>
      <c r="F45" s="1066"/>
    </row>
    <row r="46" spans="1:7" ht="16.5" customHeight="1">
      <c r="B46" s="1068" t="s">
        <v>713</v>
      </c>
      <c r="C46" s="1066"/>
      <c r="D46" s="1066" t="s">
        <v>714</v>
      </c>
      <c r="E46" s="1066"/>
      <c r="F46" s="1066"/>
      <c r="G46" s="1066" t="s">
        <v>715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7109375" defaultRowHeight="15.6"/>
  <cols>
    <col min="1" max="1" width="6" style="989" customWidth="1"/>
    <col min="2" max="2" width="27.140625" style="989" customWidth="1"/>
    <col min="3" max="3" width="35.42578125" style="989" customWidth="1"/>
    <col min="4" max="4" width="7.42578125" style="989" customWidth="1"/>
    <col min="5" max="5" width="7.7109375" style="989" customWidth="1"/>
    <col min="6" max="7" width="7.85546875" style="990" customWidth="1"/>
    <col min="8" max="8" width="12.42578125" style="989" customWidth="1"/>
    <col min="9" max="9" width="11.85546875" style="989" customWidth="1"/>
    <col min="10" max="10" width="12.42578125" style="990" customWidth="1"/>
    <col min="11" max="11" width="12.140625" style="989" customWidth="1"/>
    <col min="12" max="12" width="14" style="989" bestFit="1" customWidth="1"/>
    <col min="13" max="13" width="14.42578125" style="989" customWidth="1"/>
    <col min="14" max="14" width="14" style="989" bestFit="1" customWidth="1"/>
    <col min="15" max="16" width="10.7109375" style="989"/>
    <col min="17" max="17" width="11.28515625" style="989" bestFit="1" customWidth="1"/>
    <col min="18" max="16384" width="10.7109375" style="989"/>
  </cols>
  <sheetData>
    <row r="1" spans="1:17" ht="38.25" customHeight="1">
      <c r="A1" s="1214" t="s">
        <v>716</v>
      </c>
      <c r="B1" s="1215"/>
      <c r="C1" s="1215"/>
      <c r="D1" s="1215"/>
      <c r="E1" s="1215"/>
      <c r="F1" s="1215"/>
      <c r="G1" s="1215"/>
      <c r="H1" s="1215"/>
      <c r="I1" s="1215"/>
      <c r="J1" s="1215"/>
      <c r="K1" s="1215"/>
      <c r="L1" s="1215"/>
      <c r="M1" s="1215"/>
    </row>
    <row r="2" spans="1:17" ht="7.5" customHeight="1"/>
    <row r="3" spans="1:17">
      <c r="A3" s="1216" t="s">
        <v>72</v>
      </c>
      <c r="B3" s="1216" t="s">
        <v>717</v>
      </c>
      <c r="C3" s="1216" t="s">
        <v>718</v>
      </c>
      <c r="D3" s="1216" t="s">
        <v>719</v>
      </c>
      <c r="E3" s="1216" t="s">
        <v>720</v>
      </c>
      <c r="F3" s="1216" t="s">
        <v>721</v>
      </c>
      <c r="G3" s="1216" t="s">
        <v>722</v>
      </c>
      <c r="H3" s="1217" t="s">
        <v>613</v>
      </c>
      <c r="I3" s="1218"/>
      <c r="J3" s="1218"/>
      <c r="K3" s="1218"/>
      <c r="L3" s="1219"/>
      <c r="M3" s="1216" t="s">
        <v>6</v>
      </c>
    </row>
    <row r="4" spans="1:17" ht="70.900000000000006">
      <c r="A4" s="1216"/>
      <c r="B4" s="1216"/>
      <c r="C4" s="1216"/>
      <c r="D4" s="1216"/>
      <c r="E4" s="1216"/>
      <c r="F4" s="1216"/>
      <c r="G4" s="1216"/>
      <c r="H4" s="991" t="s">
        <v>723</v>
      </c>
      <c r="I4" s="991" t="s">
        <v>724</v>
      </c>
      <c r="J4" s="991" t="s">
        <v>725</v>
      </c>
      <c r="K4" s="991" t="s">
        <v>726</v>
      </c>
      <c r="L4" s="991" t="s">
        <v>511</v>
      </c>
      <c r="M4" s="1216"/>
    </row>
    <row r="5" spans="1:17" ht="18.75" customHeight="1">
      <c r="A5" s="992">
        <v>1</v>
      </c>
      <c r="B5" s="993" t="s">
        <v>727</v>
      </c>
      <c r="C5" s="994" t="s">
        <v>728</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c r="A6" s="992">
        <v>2</v>
      </c>
      <c r="B6" s="993" t="s">
        <v>729</v>
      </c>
      <c r="C6" s="994" t="s">
        <v>730</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c r="A7" s="992">
        <v>3</v>
      </c>
      <c r="B7" s="993" t="s">
        <v>731</v>
      </c>
      <c r="C7" s="994" t="s">
        <v>732</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c r="A8" s="992">
        <v>4</v>
      </c>
      <c r="B8" s="993" t="s">
        <v>733</v>
      </c>
      <c r="C8" s="994" t="s">
        <v>734</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c r="A9" s="992">
        <v>5</v>
      </c>
      <c r="B9" s="993" t="s">
        <v>735</v>
      </c>
      <c r="C9" s="994" t="s">
        <v>736</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c r="A10" s="992">
        <v>6</v>
      </c>
      <c r="B10" s="993" t="s">
        <v>737</v>
      </c>
      <c r="C10" s="994" t="s">
        <v>736</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c r="A11" s="992">
        <v>7</v>
      </c>
      <c r="B11" s="993" t="s">
        <v>738</v>
      </c>
      <c r="C11" s="994" t="s">
        <v>739</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c r="A12" s="992">
        <v>8</v>
      </c>
      <c r="B12" s="993" t="s">
        <v>740</v>
      </c>
      <c r="C12" s="994" t="s">
        <v>734</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c r="A13" s="992">
        <v>9</v>
      </c>
      <c r="B13" s="993" t="s">
        <v>741</v>
      </c>
      <c r="C13" s="994" t="s">
        <v>742</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c r="A14" s="992">
        <v>10</v>
      </c>
      <c r="B14" s="993" t="s">
        <v>743</v>
      </c>
      <c r="C14" s="994" t="s">
        <v>744</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c r="A15" s="992"/>
      <c r="B15" s="998" t="s">
        <v>511</v>
      </c>
      <c r="C15" s="994"/>
      <c r="D15" s="992"/>
      <c r="E15" s="992"/>
      <c r="F15" s="992"/>
      <c r="G15" s="992"/>
      <c r="H15" s="999">
        <v>5000000</v>
      </c>
      <c r="I15" s="999">
        <v>9000000</v>
      </c>
      <c r="J15" s="999">
        <v>3000000</v>
      </c>
      <c r="K15" s="999">
        <v>3000000</v>
      </c>
      <c r="L15" s="1000">
        <v>20000000</v>
      </c>
      <c r="M15" s="997"/>
    </row>
    <row r="16" spans="1:17" ht="18.75" customHeight="1">
      <c r="A16" s="992">
        <v>11</v>
      </c>
      <c r="B16" s="993" t="s">
        <v>745</v>
      </c>
      <c r="C16" s="1001"/>
      <c r="D16" s="992"/>
      <c r="E16" s="992"/>
      <c r="F16" s="992"/>
      <c r="G16" s="992"/>
      <c r="H16" s="995"/>
      <c r="I16" s="995"/>
      <c r="J16" s="995"/>
      <c r="K16" s="995"/>
      <c r="L16" s="996">
        <v>10600000</v>
      </c>
      <c r="M16" s="997"/>
      <c r="N16" s="1002"/>
      <c r="Q16" s="1003"/>
    </row>
    <row r="17" spans="1:17" ht="18.75" customHeight="1">
      <c r="A17" s="992">
        <v>12</v>
      </c>
      <c r="B17" s="993" t="s">
        <v>746</v>
      </c>
      <c r="C17" s="1001"/>
      <c r="D17" s="992"/>
      <c r="E17" s="992"/>
      <c r="F17" s="992"/>
      <c r="G17" s="992"/>
      <c r="H17" s="995"/>
      <c r="I17" s="995"/>
      <c r="J17" s="995"/>
      <c r="K17" s="995"/>
      <c r="L17" s="996">
        <v>1000000</v>
      </c>
      <c r="M17" s="997"/>
      <c r="N17" s="1002"/>
      <c r="Q17" s="1003"/>
    </row>
    <row r="18" spans="1:17" ht="18.75" customHeight="1">
      <c r="A18" s="992">
        <v>13</v>
      </c>
      <c r="B18" s="993" t="s">
        <v>747</v>
      </c>
      <c r="C18" s="1001"/>
      <c r="D18" s="992"/>
      <c r="E18" s="992"/>
      <c r="F18" s="992"/>
      <c r="G18" s="992"/>
      <c r="H18" s="995"/>
      <c r="I18" s="995"/>
      <c r="J18" s="995"/>
      <c r="K18" s="995"/>
      <c r="L18" s="996">
        <v>1000000</v>
      </c>
      <c r="M18" s="997"/>
      <c r="N18" s="1002"/>
      <c r="Q18" s="1003"/>
    </row>
    <row r="19" spans="1:17" ht="18.75" customHeight="1">
      <c r="A19" s="992">
        <v>14</v>
      </c>
      <c r="B19" s="993" t="s">
        <v>748</v>
      </c>
      <c r="C19" s="1001"/>
      <c r="D19" s="992"/>
      <c r="E19" s="992"/>
      <c r="F19" s="992"/>
      <c r="G19" s="992"/>
      <c r="H19" s="995"/>
      <c r="I19" s="995"/>
      <c r="J19" s="995"/>
      <c r="K19" s="995"/>
      <c r="L19" s="996">
        <v>2000000</v>
      </c>
      <c r="M19" s="997"/>
      <c r="Q19" s="1003"/>
    </row>
    <row r="20" spans="1:17" ht="18.75" customHeight="1">
      <c r="A20" s="992">
        <v>15</v>
      </c>
      <c r="B20" s="993" t="s">
        <v>749</v>
      </c>
      <c r="C20" s="1001"/>
      <c r="D20" s="992"/>
      <c r="E20" s="992"/>
      <c r="F20" s="992"/>
      <c r="G20" s="992"/>
      <c r="H20" s="995"/>
      <c r="I20" s="995"/>
      <c r="J20" s="995"/>
      <c r="K20" s="995"/>
      <c r="L20" s="996">
        <v>10000000</v>
      </c>
      <c r="M20" s="997"/>
    </row>
    <row r="21" spans="1:17" ht="18.75" customHeight="1">
      <c r="A21" s="992"/>
      <c r="B21" s="993"/>
      <c r="C21" s="1001"/>
      <c r="D21" s="992"/>
      <c r="E21" s="992"/>
      <c r="F21" s="992"/>
      <c r="G21" s="992"/>
      <c r="H21" s="995"/>
      <c r="I21" s="995"/>
      <c r="J21" s="995"/>
      <c r="K21" s="995"/>
      <c r="L21" s="996"/>
      <c r="M21" s="997"/>
    </row>
    <row r="22" spans="1:17" ht="18.75" customHeight="1">
      <c r="A22" s="992"/>
      <c r="B22" s="993"/>
      <c r="C22" s="1001"/>
      <c r="D22" s="992"/>
      <c r="E22" s="992"/>
      <c r="F22" s="992"/>
      <c r="G22" s="992"/>
      <c r="H22" s="995"/>
      <c r="I22" s="995"/>
      <c r="J22" s="995"/>
      <c r="K22" s="995"/>
      <c r="L22" s="996"/>
      <c r="M22" s="997"/>
    </row>
    <row r="23" spans="1:17" ht="18.75" customHeight="1">
      <c r="A23" s="992"/>
      <c r="B23" s="993"/>
      <c r="C23" s="1001"/>
      <c r="D23" s="992"/>
      <c r="E23" s="992"/>
      <c r="F23" s="992"/>
      <c r="G23" s="992"/>
      <c r="H23" s="995"/>
      <c r="I23" s="995"/>
      <c r="J23" s="995"/>
      <c r="K23" s="995"/>
      <c r="L23" s="996"/>
      <c r="M23" s="997"/>
    </row>
    <row r="24" spans="1:17" ht="15" customHeight="1">
      <c r="A24" s="1004"/>
      <c r="B24" s="1005" t="s">
        <v>598</v>
      </c>
      <c r="C24" s="1004"/>
      <c r="D24" s="1006">
        <f>SUM(D5:D14)</f>
        <v>420</v>
      </c>
      <c r="E24" s="997"/>
      <c r="F24" s="992"/>
      <c r="G24" s="992"/>
      <c r="H24" s="1004"/>
      <c r="I24" s="1004"/>
      <c r="J24" s="994"/>
      <c r="K24" s="1004"/>
      <c r="L24" s="1006">
        <v>44600000</v>
      </c>
      <c r="M24" s="1004"/>
    </row>
    <row r="25" spans="1:17" ht="21.75" customHeight="1"/>
    <row r="26" spans="1:17">
      <c r="K26" s="1212" t="s">
        <v>750</v>
      </c>
      <c r="L26" s="1212"/>
      <c r="M26" s="1212"/>
    </row>
    <row r="27" spans="1:17">
      <c r="A27" s="1007" t="s">
        <v>751</v>
      </c>
      <c r="B27" s="1007"/>
      <c r="C27" s="1008" t="s">
        <v>752</v>
      </c>
      <c r="D27" s="1007"/>
      <c r="F27" s="1009" t="s">
        <v>753</v>
      </c>
      <c r="G27" s="1007"/>
      <c r="H27" s="1007"/>
      <c r="I27" s="1008" t="s">
        <v>69</v>
      </c>
      <c r="K27" s="1213" t="s">
        <v>754</v>
      </c>
      <c r="L27" s="1213"/>
      <c r="M27" s="1213"/>
    </row>
    <row r="28" spans="1:17">
      <c r="L28" s="1010"/>
    </row>
    <row r="29" spans="1:17">
      <c r="L29" s="1010"/>
    </row>
    <row r="30" spans="1:17">
      <c r="L30" s="1010"/>
    </row>
    <row r="31" spans="1:17">
      <c r="L31" s="1009" t="s">
        <v>526</v>
      </c>
    </row>
    <row r="32" spans="1:17">
      <c r="A32" s="989" t="s">
        <v>755</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3.9" outlineLevelCol="1"/>
  <cols>
    <col min="1" max="1" width="4.7109375" style="43" customWidth="1"/>
    <col min="2" max="2" width="83" style="4" customWidth="1"/>
    <col min="3" max="3" width="16.7109375" style="4" customWidth="1"/>
    <col min="4" max="4" width="25.42578125" style="4" customWidth="1"/>
    <col min="5" max="6" width="7.7109375" style="4" customWidth="1" outlineLevel="1"/>
    <col min="7" max="7" width="11.7109375" style="4" customWidth="1" outlineLevel="1"/>
    <col min="8" max="8" width="12.42578125" style="4" customWidth="1"/>
    <col min="9" max="9" width="18.42578125" style="80" customWidth="1"/>
    <col min="10" max="10" width="57.42578125" style="80" bestFit="1" customWidth="1"/>
    <col min="11" max="16384" width="9" style="80"/>
  </cols>
  <sheetData>
    <row r="1" spans="1:10" ht="15.6">
      <c r="A1" s="558"/>
      <c r="B1" s="194" t="s">
        <v>1</v>
      </c>
      <c r="C1" s="558"/>
      <c r="D1" s="83"/>
      <c r="I1" s="84" t="s">
        <v>557</v>
      </c>
    </row>
    <row r="2" spans="1:10" ht="15.6">
      <c r="A2" s="347"/>
      <c r="B2" s="87" t="s">
        <v>69</v>
      </c>
      <c r="C2" s="347"/>
      <c r="D2" s="83"/>
      <c r="I2" s="84"/>
    </row>
    <row r="3" spans="1:10" ht="15.6">
      <c r="A3" s="347"/>
      <c r="B3" s="87"/>
      <c r="C3" s="347"/>
      <c r="D3" s="83"/>
      <c r="I3" s="84"/>
    </row>
    <row r="4" spans="1:10" ht="15.6">
      <c r="A4" s="347"/>
      <c r="B4" s="87" t="s">
        <v>151</v>
      </c>
      <c r="C4" s="347"/>
      <c r="D4" s="83"/>
      <c r="I4" s="84"/>
    </row>
    <row r="5" spans="1:10" ht="14.25" customHeight="1">
      <c r="A5" s="558"/>
      <c r="B5" s="558"/>
      <c r="C5" s="558"/>
      <c r="D5" s="81"/>
      <c r="E5" s="1163"/>
      <c r="F5" s="1163"/>
      <c r="G5" s="1163"/>
      <c r="H5" s="1163"/>
      <c r="I5" s="1163"/>
    </row>
    <row r="6" spans="1:10" ht="30" customHeight="1">
      <c r="A6" s="1220" t="s">
        <v>756</v>
      </c>
      <c r="B6" s="1220"/>
      <c r="C6" s="1220"/>
      <c r="D6" s="1220"/>
      <c r="E6" s="1220"/>
      <c r="F6" s="1220"/>
      <c r="G6" s="1220"/>
      <c r="H6" s="1220"/>
      <c r="I6" s="1220"/>
    </row>
    <row r="7" spans="1:10" ht="30" customHeight="1">
      <c r="A7" s="1221" t="s">
        <v>757</v>
      </c>
      <c r="B7" s="1221"/>
      <c r="C7" s="1221"/>
      <c r="D7" s="1221"/>
      <c r="E7" s="1221"/>
      <c r="F7" s="1221"/>
      <c r="G7" s="1221"/>
      <c r="H7" s="1221"/>
      <c r="I7" s="1221"/>
    </row>
    <row r="8" spans="1:10">
      <c r="A8" s="11"/>
      <c r="B8" s="11"/>
      <c r="C8" s="11"/>
      <c r="D8" s="11"/>
      <c r="E8" s="11"/>
      <c r="F8" s="11"/>
      <c r="G8" s="11"/>
      <c r="H8" s="11"/>
      <c r="I8" s="82" t="s">
        <v>544</v>
      </c>
    </row>
    <row r="9" spans="1:10" ht="38.25" customHeight="1">
      <c r="A9" s="202" t="s">
        <v>155</v>
      </c>
      <c r="B9" s="202" t="s">
        <v>758</v>
      </c>
      <c r="C9" s="202" t="s">
        <v>759</v>
      </c>
      <c r="D9" s="202" t="s">
        <v>760</v>
      </c>
      <c r="E9" s="202" t="s">
        <v>156</v>
      </c>
      <c r="F9" s="202" t="s">
        <v>611</v>
      </c>
      <c r="G9" s="202" t="s">
        <v>612</v>
      </c>
      <c r="H9" s="202" t="s">
        <v>674</v>
      </c>
      <c r="I9" s="202" t="s">
        <v>6</v>
      </c>
    </row>
    <row r="10" spans="1:10" ht="38.25" customHeight="1">
      <c r="A10" s="203" t="s">
        <v>179</v>
      </c>
      <c r="B10" s="204" t="s">
        <v>761</v>
      </c>
      <c r="C10" s="203"/>
      <c r="D10" s="203"/>
      <c r="E10" s="203"/>
      <c r="F10" s="203"/>
      <c r="G10" s="203"/>
      <c r="H10" s="203"/>
      <c r="I10" s="203"/>
    </row>
    <row r="11" spans="1:10">
      <c r="A11" s="205"/>
      <c r="B11" s="128" t="s">
        <v>762</v>
      </c>
      <c r="C11" s="128" t="s">
        <v>763</v>
      </c>
      <c r="D11" s="128" t="s">
        <v>764</v>
      </c>
      <c r="E11" s="207" t="s">
        <v>765</v>
      </c>
      <c r="F11" s="207">
        <v>1</v>
      </c>
      <c r="G11" s="207">
        <v>10000000</v>
      </c>
      <c r="H11" s="207">
        <v>10000000</v>
      </c>
      <c r="I11" s="207"/>
    </row>
    <row r="12" spans="1:10" ht="22.35" customHeight="1">
      <c r="A12" s="205"/>
      <c r="B12" s="128" t="s">
        <v>766</v>
      </c>
      <c r="C12" s="128" t="s">
        <v>763</v>
      </c>
      <c r="D12" s="128" t="s">
        <v>764</v>
      </c>
      <c r="E12" s="207" t="s">
        <v>765</v>
      </c>
      <c r="F12" s="207">
        <v>1</v>
      </c>
      <c r="G12" s="207">
        <v>10000000</v>
      </c>
      <c r="H12" s="207">
        <v>10000000</v>
      </c>
      <c r="I12" s="207"/>
    </row>
    <row r="13" spans="1:10" ht="22.35" customHeight="1">
      <c r="A13" s="205"/>
      <c r="B13" s="128" t="s">
        <v>767</v>
      </c>
      <c r="C13" s="128" t="s">
        <v>763</v>
      </c>
      <c r="D13" s="128" t="s">
        <v>764</v>
      </c>
      <c r="E13" s="207" t="s">
        <v>765</v>
      </c>
      <c r="F13" s="207">
        <v>1</v>
      </c>
      <c r="G13" s="207">
        <v>10000000</v>
      </c>
      <c r="H13" s="207">
        <v>10000000</v>
      </c>
      <c r="I13" s="207"/>
    </row>
    <row r="14" spans="1:10" ht="43.5" customHeight="1">
      <c r="A14" s="205"/>
      <c r="B14" s="206" t="s">
        <v>768</v>
      </c>
      <c r="C14" s="128" t="s">
        <v>769</v>
      </c>
      <c r="D14" s="128" t="s">
        <v>764</v>
      </c>
      <c r="E14" s="207" t="s">
        <v>765</v>
      </c>
      <c r="F14" s="207">
        <v>2</v>
      </c>
      <c r="G14" s="207"/>
      <c r="H14" s="208"/>
      <c r="I14" s="207"/>
      <c r="J14" s="259"/>
    </row>
    <row r="15" spans="1:10" ht="22.35" customHeight="1">
      <c r="A15" s="210"/>
      <c r="B15" s="211"/>
      <c r="C15" s="211"/>
      <c r="D15" s="211"/>
      <c r="E15" s="212"/>
      <c r="F15" s="212"/>
      <c r="G15" s="213"/>
      <c r="H15" s="214"/>
      <c r="I15" s="212"/>
    </row>
    <row r="16" spans="1:10" ht="22.35" customHeight="1">
      <c r="A16" s="205"/>
      <c r="B16" s="215"/>
      <c r="C16" s="128"/>
      <c r="D16" s="128"/>
      <c r="E16" s="207"/>
      <c r="F16" s="207"/>
      <c r="G16" s="207"/>
      <c r="H16" s="208"/>
      <c r="I16" s="207"/>
    </row>
    <row r="17" spans="1:9" ht="22.35" customHeight="1">
      <c r="A17" s="205"/>
      <c r="B17" s="215"/>
      <c r="C17" s="128"/>
      <c r="D17" s="128"/>
      <c r="E17" s="218"/>
      <c r="F17" s="218"/>
      <c r="G17" s="217"/>
      <c r="H17" s="209"/>
      <c r="I17" s="207"/>
    </row>
    <row r="18" spans="1:9" s="85" customFormat="1" ht="42" customHeight="1">
      <c r="A18" s="203" t="s">
        <v>211</v>
      </c>
      <c r="B18" s="204" t="s">
        <v>770</v>
      </c>
      <c r="C18" s="203"/>
      <c r="D18" s="203"/>
      <c r="E18" s="203"/>
      <c r="F18" s="203"/>
      <c r="G18" s="203"/>
      <c r="H18" s="203"/>
      <c r="I18" s="203"/>
    </row>
    <row r="19" spans="1:9" s="48" customFormat="1" ht="22.35" customHeight="1">
      <c r="A19" s="205"/>
      <c r="B19" s="215"/>
      <c r="C19" s="128"/>
      <c r="D19" s="128"/>
      <c r="E19" s="219"/>
      <c r="F19" s="219"/>
      <c r="G19" s="219"/>
      <c r="H19" s="220">
        <f>SUM(H20:H20)</f>
        <v>0</v>
      </c>
      <c r="I19" s="128"/>
    </row>
    <row r="20" spans="1:9" s="48" customFormat="1" ht="22.35" customHeight="1">
      <c r="A20" s="216"/>
      <c r="B20" s="128"/>
      <c r="C20" s="128"/>
      <c r="D20" s="128"/>
      <c r="E20" s="219"/>
      <c r="F20" s="219"/>
      <c r="G20" s="219"/>
      <c r="H20" s="221"/>
      <c r="I20" s="128"/>
    </row>
    <row r="21" spans="1:9" s="48" customFormat="1" ht="22.35" customHeight="1">
      <c r="A21" s="216"/>
      <c r="B21" s="128"/>
      <c r="C21" s="128"/>
      <c r="D21" s="128"/>
      <c r="E21" s="219"/>
      <c r="F21" s="219"/>
      <c r="G21" s="219"/>
      <c r="H21" s="221"/>
      <c r="I21" s="128"/>
    </row>
    <row r="22" spans="1:9" s="48" customFormat="1" ht="22.35" customHeight="1">
      <c r="A22" s="216"/>
      <c r="B22" s="128"/>
      <c r="C22" s="128"/>
      <c r="D22" s="128"/>
      <c r="E22" s="219"/>
      <c r="F22" s="219"/>
      <c r="G22" s="219"/>
      <c r="H22" s="221"/>
      <c r="I22" s="128"/>
    </row>
    <row r="23" spans="1:9" s="48" customFormat="1" ht="22.35" customHeight="1">
      <c r="A23" s="216"/>
      <c r="B23" s="128"/>
      <c r="C23" s="128"/>
      <c r="D23" s="128"/>
      <c r="E23" s="219"/>
      <c r="F23" s="219"/>
      <c r="G23" s="219"/>
      <c r="H23" s="221"/>
      <c r="I23" s="128"/>
    </row>
    <row r="24" spans="1:9" s="48" customFormat="1" ht="22.35" customHeight="1">
      <c r="A24" s="216"/>
      <c r="B24" s="128"/>
      <c r="C24" s="128"/>
      <c r="D24" s="128"/>
      <c r="E24" s="219"/>
      <c r="F24" s="219"/>
      <c r="G24" s="219"/>
      <c r="H24" s="221"/>
      <c r="I24" s="128"/>
    </row>
    <row r="25" spans="1:9" s="48" customFormat="1" ht="22.35" customHeight="1">
      <c r="A25" s="38"/>
      <c r="B25" s="126"/>
      <c r="C25" s="126"/>
      <c r="D25" s="126"/>
      <c r="E25" s="126"/>
      <c r="F25" s="126"/>
      <c r="G25" s="126"/>
      <c r="H25" s="221"/>
      <c r="I25" s="128"/>
    </row>
    <row r="26" spans="1:9" s="9" customFormat="1" ht="18" customHeight="1">
      <c r="A26" s="1222" t="s">
        <v>771</v>
      </c>
      <c r="B26" s="1222"/>
      <c r="C26" s="130"/>
      <c r="D26" s="130"/>
      <c r="E26" s="126"/>
      <c r="F26" s="126"/>
      <c r="G26" s="126"/>
      <c r="H26" s="220"/>
      <c r="I26" s="128"/>
    </row>
    <row r="27" spans="1:9" s="32" customFormat="1" ht="18">
      <c r="B27" s="31"/>
      <c r="C27" s="88"/>
      <c r="D27" s="97"/>
      <c r="E27" s="96"/>
      <c r="F27" s="96"/>
    </row>
    <row r="28" spans="1:9" s="32" customFormat="1" ht="18">
      <c r="B28" s="664"/>
      <c r="C28" s="664"/>
      <c r="D28" s="812"/>
      <c r="E28" s="1149" t="s">
        <v>146</v>
      </c>
      <c r="F28" s="1149"/>
      <c r="G28" s="1149"/>
      <c r="H28" s="1149"/>
      <c r="I28" s="1149"/>
    </row>
    <row r="29" spans="1:9" ht="15.75" customHeight="1">
      <c r="A29" s="7"/>
      <c r="B29" s="890" t="s">
        <v>147</v>
      </c>
      <c r="C29" s="664"/>
      <c r="D29" s="812"/>
      <c r="E29" s="1143" t="s">
        <v>148</v>
      </c>
      <c r="F29" s="1143"/>
      <c r="G29" s="1143"/>
      <c r="H29" s="1143"/>
      <c r="I29" s="1143"/>
    </row>
    <row r="30" spans="1:9" ht="13.5" customHeight="1">
      <c r="A30" s="7"/>
      <c r="B30" s="901" t="s">
        <v>149</v>
      </c>
      <c r="C30" s="664"/>
      <c r="D30" s="664"/>
      <c r="E30" s="1144" t="s">
        <v>149</v>
      </c>
      <c r="F30" s="1144"/>
      <c r="G30" s="1144"/>
      <c r="H30" s="1144"/>
      <c r="I30" s="1144"/>
    </row>
    <row r="31" spans="1:9">
      <c r="A31" s="7"/>
      <c r="B31" s="8"/>
      <c r="C31" s="8"/>
      <c r="D31" s="8"/>
      <c r="E31" s="8"/>
      <c r="F31" s="8"/>
      <c r="G31" s="8"/>
      <c r="H31" s="8"/>
      <c r="I31" s="9"/>
    </row>
    <row r="32" spans="1:9">
      <c r="A32" s="7"/>
      <c r="B32" s="8"/>
      <c r="C32" s="8"/>
      <c r="D32" s="8"/>
      <c r="E32" s="8"/>
      <c r="F32" s="8"/>
      <c r="G32" s="8"/>
      <c r="H32" s="8"/>
      <c r="I32" s="9"/>
    </row>
    <row r="33" spans="1:9">
      <c r="A33" s="7"/>
      <c r="B33" s="8"/>
      <c r="C33" s="8"/>
      <c r="D33" s="8"/>
      <c r="E33" s="8"/>
      <c r="F33" s="8"/>
      <c r="G33" s="8"/>
      <c r="H33" s="8"/>
      <c r="I33" s="9"/>
    </row>
    <row r="34" spans="1:9">
      <c r="A34" s="7"/>
      <c r="B34" s="8"/>
      <c r="C34" s="8"/>
      <c r="D34" s="8"/>
      <c r="E34" s="8"/>
      <c r="F34" s="8"/>
      <c r="G34" s="8"/>
      <c r="H34" s="8"/>
      <c r="I34" s="9"/>
    </row>
    <row r="35" spans="1:9">
      <c r="A35" s="7"/>
      <c r="B35" s="8"/>
      <c r="C35" s="8"/>
      <c r="D35" s="8"/>
      <c r="E35" s="8"/>
      <c r="F35" s="8"/>
      <c r="G35" s="8"/>
      <c r="H35" s="8"/>
      <c r="I35" s="9"/>
    </row>
    <row r="36" spans="1:9">
      <c r="A36" s="7"/>
      <c r="B36" s="8"/>
      <c r="C36" s="8"/>
      <c r="D36" s="8"/>
      <c r="E36" s="8"/>
      <c r="F36" s="8"/>
      <c r="G36" s="8"/>
      <c r="H36" s="8"/>
      <c r="I36" s="9"/>
    </row>
    <row r="37" spans="1:9">
      <c r="A37" s="7"/>
      <c r="B37" s="8"/>
      <c r="C37" s="8"/>
      <c r="D37" s="8"/>
      <c r="E37" s="8"/>
      <c r="F37" s="8"/>
      <c r="G37" s="8"/>
      <c r="H37" s="8"/>
      <c r="I37" s="9"/>
    </row>
    <row r="38" spans="1:9">
      <c r="A38" s="7"/>
      <c r="B38" s="8"/>
      <c r="C38" s="8"/>
      <c r="D38" s="8"/>
      <c r="E38" s="8"/>
      <c r="F38" s="8"/>
      <c r="G38" s="8"/>
      <c r="H38" s="8"/>
      <c r="I38" s="9"/>
    </row>
    <row r="39" spans="1:9">
      <c r="A39" s="7"/>
      <c r="B39" s="8"/>
      <c r="C39" s="8"/>
      <c r="D39" s="8"/>
      <c r="E39" s="8"/>
      <c r="F39" s="8"/>
      <c r="G39" s="8"/>
      <c r="H39" s="8"/>
      <c r="I39" s="9"/>
    </row>
    <row r="40" spans="1:9">
      <c r="A40" s="7"/>
      <c r="B40" s="8"/>
      <c r="C40" s="8"/>
      <c r="D40" s="8"/>
      <c r="E40" s="8"/>
      <c r="F40" s="8"/>
      <c r="G40" s="8"/>
      <c r="H40" s="8"/>
      <c r="I40" s="9"/>
    </row>
    <row r="41" spans="1:9">
      <c r="A41" s="7"/>
      <c r="B41" s="8"/>
      <c r="C41" s="8"/>
      <c r="D41" s="8"/>
      <c r="E41" s="8"/>
      <c r="F41" s="8"/>
      <c r="G41" s="8"/>
      <c r="H41" s="8"/>
      <c r="I41" s="9"/>
    </row>
    <row r="42" spans="1:9">
      <c r="A42" s="7"/>
      <c r="B42" s="8"/>
      <c r="C42" s="8"/>
      <c r="D42" s="8"/>
      <c r="E42" s="8"/>
      <c r="F42" s="8"/>
      <c r="G42" s="8"/>
      <c r="H42" s="8"/>
      <c r="I42" s="9"/>
    </row>
    <row r="43" spans="1:9">
      <c r="A43" s="7"/>
      <c r="B43" s="8"/>
      <c r="C43" s="8"/>
      <c r="D43" s="8"/>
      <c r="E43" s="8"/>
      <c r="F43" s="8"/>
      <c r="G43" s="8"/>
      <c r="H43" s="8"/>
      <c r="I43" s="9"/>
    </row>
    <row r="44" spans="1:9">
      <c r="A44" s="7"/>
      <c r="B44" s="8"/>
      <c r="C44" s="8"/>
      <c r="D44" s="8"/>
      <c r="E44" s="8"/>
      <c r="F44" s="8"/>
      <c r="G44" s="8"/>
      <c r="H44" s="8"/>
      <c r="I44" s="9"/>
    </row>
    <row r="45" spans="1:9">
      <c r="A45" s="7"/>
      <c r="B45" s="8"/>
      <c r="C45" s="8"/>
      <c r="D45" s="8"/>
      <c r="E45" s="8"/>
      <c r="F45" s="8"/>
      <c r="G45" s="8"/>
      <c r="H45" s="8"/>
      <c r="I45" s="9"/>
    </row>
    <row r="46" spans="1:9">
      <c r="A46" s="7"/>
      <c r="B46" s="8"/>
      <c r="C46" s="8"/>
      <c r="D46" s="8"/>
      <c r="E46" s="8"/>
      <c r="F46" s="8"/>
      <c r="G46" s="8"/>
      <c r="H46" s="8"/>
      <c r="I46" s="9"/>
    </row>
    <row r="47" spans="1:9">
      <c r="A47" s="7"/>
      <c r="B47" s="8"/>
      <c r="C47" s="8"/>
      <c r="D47" s="8"/>
      <c r="E47" s="8"/>
      <c r="F47" s="8"/>
      <c r="G47" s="8"/>
      <c r="H47" s="8"/>
      <c r="I47" s="9"/>
    </row>
    <row r="48" spans="1:9">
      <c r="A48" s="7"/>
      <c r="B48" s="8"/>
      <c r="C48" s="8"/>
      <c r="D48" s="8"/>
      <c r="E48" s="8"/>
      <c r="F48" s="8"/>
      <c r="G48" s="8"/>
      <c r="H48" s="8"/>
      <c r="I48" s="9"/>
    </row>
    <row r="49" spans="1:9">
      <c r="A49" s="7"/>
      <c r="B49" s="8"/>
      <c r="C49" s="8"/>
      <c r="D49" s="8"/>
      <c r="E49" s="8"/>
      <c r="F49" s="8"/>
      <c r="G49" s="8"/>
      <c r="H49" s="8"/>
      <c r="I49" s="9"/>
    </row>
    <row r="50" spans="1:9">
      <c r="A50" s="7"/>
      <c r="B50" s="8"/>
      <c r="C50" s="8"/>
      <c r="D50" s="8"/>
      <c r="E50" s="8"/>
      <c r="F50" s="8"/>
      <c r="G50" s="8"/>
      <c r="H50" s="8"/>
      <c r="I50" s="9"/>
    </row>
    <row r="51" spans="1:9">
      <c r="A51" s="7"/>
      <c r="B51" s="8"/>
      <c r="C51" s="8"/>
      <c r="D51" s="8"/>
      <c r="E51" s="8"/>
      <c r="F51" s="8"/>
      <c r="G51" s="8"/>
      <c r="H51" s="8"/>
      <c r="I51" s="9"/>
    </row>
    <row r="52" spans="1:9">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45"/>
  <cols>
    <col min="1" max="1" width="5.85546875" style="2" customWidth="1"/>
    <col min="2" max="2" width="29.28515625" style="2" customWidth="1"/>
    <col min="3" max="3" width="16.42578125" style="2" customWidth="1"/>
    <col min="4" max="4" width="11.140625" style="2" customWidth="1"/>
    <col min="5" max="7" width="9" style="2"/>
    <col min="8" max="8" width="16" style="2" customWidth="1"/>
    <col min="9" max="9" width="14.85546875" style="2" customWidth="1"/>
    <col min="10" max="10" width="20" style="2" customWidth="1"/>
    <col min="11" max="257" width="9" style="2"/>
    <col min="258" max="258" width="29.28515625" style="2" customWidth="1"/>
    <col min="259" max="259" width="16.42578125" style="2" customWidth="1"/>
    <col min="260" max="260" width="11.140625" style="2" customWidth="1"/>
    <col min="261" max="263" width="9" style="2"/>
    <col min="264" max="264" width="16" style="2" customWidth="1"/>
    <col min="265" max="265" width="14.85546875" style="2" customWidth="1"/>
    <col min="266" max="266" width="20" style="2" customWidth="1"/>
    <col min="267" max="513" width="9" style="2"/>
    <col min="514" max="514" width="29.28515625" style="2" customWidth="1"/>
    <col min="515" max="515" width="16.42578125" style="2" customWidth="1"/>
    <col min="516" max="516" width="11.140625" style="2" customWidth="1"/>
    <col min="517" max="519" width="9" style="2"/>
    <col min="520" max="520" width="16" style="2" customWidth="1"/>
    <col min="521" max="521" width="14.85546875" style="2" customWidth="1"/>
    <col min="522" max="522" width="20" style="2" customWidth="1"/>
    <col min="523" max="769" width="9" style="2"/>
    <col min="770" max="770" width="29.28515625" style="2" customWidth="1"/>
    <col min="771" max="771" width="16.42578125" style="2" customWidth="1"/>
    <col min="772" max="772" width="11.140625" style="2" customWidth="1"/>
    <col min="773" max="775" width="9" style="2"/>
    <col min="776" max="776" width="16" style="2" customWidth="1"/>
    <col min="777" max="777" width="14.85546875" style="2" customWidth="1"/>
    <col min="778" max="778" width="20" style="2" customWidth="1"/>
    <col min="779" max="1025" width="9" style="2"/>
    <col min="1026" max="1026" width="29.28515625" style="2" customWidth="1"/>
    <col min="1027" max="1027" width="16.42578125" style="2" customWidth="1"/>
    <col min="1028" max="1028" width="11.140625" style="2" customWidth="1"/>
    <col min="1029" max="1031" width="9" style="2"/>
    <col min="1032" max="1032" width="16" style="2" customWidth="1"/>
    <col min="1033" max="1033" width="14.85546875" style="2" customWidth="1"/>
    <col min="1034" max="1034" width="20" style="2" customWidth="1"/>
    <col min="1035" max="1281" width="9" style="2"/>
    <col min="1282" max="1282" width="29.28515625" style="2" customWidth="1"/>
    <col min="1283" max="1283" width="16.42578125" style="2" customWidth="1"/>
    <col min="1284" max="1284" width="11.140625" style="2" customWidth="1"/>
    <col min="1285" max="1287" width="9" style="2"/>
    <col min="1288" max="1288" width="16" style="2" customWidth="1"/>
    <col min="1289" max="1289" width="14.85546875" style="2" customWidth="1"/>
    <col min="1290" max="1290" width="20" style="2" customWidth="1"/>
    <col min="1291" max="1537" width="9" style="2"/>
    <col min="1538" max="1538" width="29.28515625" style="2" customWidth="1"/>
    <col min="1539" max="1539" width="16.42578125" style="2" customWidth="1"/>
    <col min="1540" max="1540" width="11.140625" style="2" customWidth="1"/>
    <col min="1541" max="1543" width="9" style="2"/>
    <col min="1544" max="1544" width="16" style="2" customWidth="1"/>
    <col min="1545" max="1545" width="14.85546875" style="2" customWidth="1"/>
    <col min="1546" max="1546" width="20" style="2" customWidth="1"/>
    <col min="1547" max="1793" width="9" style="2"/>
    <col min="1794" max="1794" width="29.28515625" style="2" customWidth="1"/>
    <col min="1795" max="1795" width="16.42578125" style="2" customWidth="1"/>
    <col min="1796" max="1796" width="11.140625" style="2" customWidth="1"/>
    <col min="1797" max="1799" width="9" style="2"/>
    <col min="1800" max="1800" width="16" style="2" customWidth="1"/>
    <col min="1801" max="1801" width="14.85546875" style="2" customWidth="1"/>
    <col min="1802" max="1802" width="20" style="2" customWidth="1"/>
    <col min="1803" max="2049" width="9" style="2"/>
    <col min="2050" max="2050" width="29.28515625" style="2" customWidth="1"/>
    <col min="2051" max="2051" width="16.42578125" style="2" customWidth="1"/>
    <col min="2052" max="2052" width="11.140625" style="2" customWidth="1"/>
    <col min="2053" max="2055" width="9" style="2"/>
    <col min="2056" max="2056" width="16" style="2" customWidth="1"/>
    <col min="2057" max="2057" width="14.85546875" style="2" customWidth="1"/>
    <col min="2058" max="2058" width="20" style="2" customWidth="1"/>
    <col min="2059" max="2305" width="9" style="2"/>
    <col min="2306" max="2306" width="29.28515625" style="2" customWidth="1"/>
    <col min="2307" max="2307" width="16.42578125" style="2" customWidth="1"/>
    <col min="2308" max="2308" width="11.140625" style="2" customWidth="1"/>
    <col min="2309" max="2311" width="9" style="2"/>
    <col min="2312" max="2312" width="16" style="2" customWidth="1"/>
    <col min="2313" max="2313" width="14.85546875" style="2" customWidth="1"/>
    <col min="2314" max="2314" width="20" style="2" customWidth="1"/>
    <col min="2315" max="2561" width="9" style="2"/>
    <col min="2562" max="2562" width="29.28515625" style="2" customWidth="1"/>
    <col min="2563" max="2563" width="16.42578125" style="2" customWidth="1"/>
    <col min="2564" max="2564" width="11.140625" style="2" customWidth="1"/>
    <col min="2565" max="2567" width="9" style="2"/>
    <col min="2568" max="2568" width="16" style="2" customWidth="1"/>
    <col min="2569" max="2569" width="14.85546875" style="2" customWidth="1"/>
    <col min="2570" max="2570" width="20" style="2" customWidth="1"/>
    <col min="2571" max="2817" width="9" style="2"/>
    <col min="2818" max="2818" width="29.28515625" style="2" customWidth="1"/>
    <col min="2819" max="2819" width="16.42578125" style="2" customWidth="1"/>
    <col min="2820" max="2820" width="11.140625" style="2" customWidth="1"/>
    <col min="2821" max="2823" width="9" style="2"/>
    <col min="2824" max="2824" width="16" style="2" customWidth="1"/>
    <col min="2825" max="2825" width="14.85546875" style="2" customWidth="1"/>
    <col min="2826" max="2826" width="20" style="2" customWidth="1"/>
    <col min="2827" max="3073" width="9" style="2"/>
    <col min="3074" max="3074" width="29.28515625" style="2" customWidth="1"/>
    <col min="3075" max="3075" width="16.42578125" style="2" customWidth="1"/>
    <col min="3076" max="3076" width="11.140625" style="2" customWidth="1"/>
    <col min="3077" max="3079" width="9" style="2"/>
    <col min="3080" max="3080" width="16" style="2" customWidth="1"/>
    <col min="3081" max="3081" width="14.85546875" style="2" customWidth="1"/>
    <col min="3082" max="3082" width="20" style="2" customWidth="1"/>
    <col min="3083" max="3329" width="9" style="2"/>
    <col min="3330" max="3330" width="29.28515625" style="2" customWidth="1"/>
    <col min="3331" max="3331" width="16.42578125" style="2" customWidth="1"/>
    <col min="3332" max="3332" width="11.140625" style="2" customWidth="1"/>
    <col min="3333" max="3335" width="9" style="2"/>
    <col min="3336" max="3336" width="16" style="2" customWidth="1"/>
    <col min="3337" max="3337" width="14.85546875" style="2" customWidth="1"/>
    <col min="3338" max="3338" width="20" style="2" customWidth="1"/>
    <col min="3339" max="3585" width="9" style="2"/>
    <col min="3586" max="3586" width="29.28515625" style="2" customWidth="1"/>
    <col min="3587" max="3587" width="16.42578125" style="2" customWidth="1"/>
    <col min="3588" max="3588" width="11.140625" style="2" customWidth="1"/>
    <col min="3589" max="3591" width="9" style="2"/>
    <col min="3592" max="3592" width="16" style="2" customWidth="1"/>
    <col min="3593" max="3593" width="14.85546875" style="2" customWidth="1"/>
    <col min="3594" max="3594" width="20" style="2" customWidth="1"/>
    <col min="3595" max="3841" width="9" style="2"/>
    <col min="3842" max="3842" width="29.28515625" style="2" customWidth="1"/>
    <col min="3843" max="3843" width="16.42578125" style="2" customWidth="1"/>
    <col min="3844" max="3844" width="11.140625" style="2" customWidth="1"/>
    <col min="3845" max="3847" width="9" style="2"/>
    <col min="3848" max="3848" width="16" style="2" customWidth="1"/>
    <col min="3849" max="3849" width="14.85546875" style="2" customWidth="1"/>
    <col min="3850" max="3850" width="20" style="2" customWidth="1"/>
    <col min="3851" max="4097" width="9" style="2"/>
    <col min="4098" max="4098" width="29.28515625" style="2" customWidth="1"/>
    <col min="4099" max="4099" width="16.42578125" style="2" customWidth="1"/>
    <col min="4100" max="4100" width="11.140625" style="2" customWidth="1"/>
    <col min="4101" max="4103" width="9" style="2"/>
    <col min="4104" max="4104" width="16" style="2" customWidth="1"/>
    <col min="4105" max="4105" width="14.85546875" style="2" customWidth="1"/>
    <col min="4106" max="4106" width="20" style="2" customWidth="1"/>
    <col min="4107" max="4353" width="9" style="2"/>
    <col min="4354" max="4354" width="29.28515625" style="2" customWidth="1"/>
    <col min="4355" max="4355" width="16.42578125" style="2" customWidth="1"/>
    <col min="4356" max="4356" width="11.140625" style="2" customWidth="1"/>
    <col min="4357" max="4359" width="9" style="2"/>
    <col min="4360" max="4360" width="16" style="2" customWidth="1"/>
    <col min="4361" max="4361" width="14.85546875" style="2" customWidth="1"/>
    <col min="4362" max="4362" width="20" style="2" customWidth="1"/>
    <col min="4363" max="4609" width="9" style="2"/>
    <col min="4610" max="4610" width="29.28515625" style="2" customWidth="1"/>
    <col min="4611" max="4611" width="16.42578125" style="2" customWidth="1"/>
    <col min="4612" max="4612" width="11.140625" style="2" customWidth="1"/>
    <col min="4613" max="4615" width="9" style="2"/>
    <col min="4616" max="4616" width="16" style="2" customWidth="1"/>
    <col min="4617" max="4617" width="14.85546875" style="2" customWidth="1"/>
    <col min="4618" max="4618" width="20" style="2" customWidth="1"/>
    <col min="4619" max="4865" width="9" style="2"/>
    <col min="4866" max="4866" width="29.28515625" style="2" customWidth="1"/>
    <col min="4867" max="4867" width="16.42578125" style="2" customWidth="1"/>
    <col min="4868" max="4868" width="11.140625" style="2" customWidth="1"/>
    <col min="4869" max="4871" width="9" style="2"/>
    <col min="4872" max="4872" width="16" style="2" customWidth="1"/>
    <col min="4873" max="4873" width="14.85546875" style="2" customWidth="1"/>
    <col min="4874" max="4874" width="20" style="2" customWidth="1"/>
    <col min="4875" max="5121" width="9" style="2"/>
    <col min="5122" max="5122" width="29.28515625" style="2" customWidth="1"/>
    <col min="5123" max="5123" width="16.42578125" style="2" customWidth="1"/>
    <col min="5124" max="5124" width="11.140625" style="2" customWidth="1"/>
    <col min="5125" max="5127" width="9" style="2"/>
    <col min="5128" max="5128" width="16" style="2" customWidth="1"/>
    <col min="5129" max="5129" width="14.85546875" style="2" customWidth="1"/>
    <col min="5130" max="5130" width="20" style="2" customWidth="1"/>
    <col min="5131" max="5377" width="9" style="2"/>
    <col min="5378" max="5378" width="29.28515625" style="2" customWidth="1"/>
    <col min="5379" max="5379" width="16.42578125" style="2" customWidth="1"/>
    <col min="5380" max="5380" width="11.140625" style="2" customWidth="1"/>
    <col min="5381" max="5383" width="9" style="2"/>
    <col min="5384" max="5384" width="16" style="2" customWidth="1"/>
    <col min="5385" max="5385" width="14.85546875" style="2" customWidth="1"/>
    <col min="5386" max="5386" width="20" style="2" customWidth="1"/>
    <col min="5387" max="5633" width="9" style="2"/>
    <col min="5634" max="5634" width="29.28515625" style="2" customWidth="1"/>
    <col min="5635" max="5635" width="16.42578125" style="2" customWidth="1"/>
    <col min="5636" max="5636" width="11.140625" style="2" customWidth="1"/>
    <col min="5637" max="5639" width="9" style="2"/>
    <col min="5640" max="5640" width="16" style="2" customWidth="1"/>
    <col min="5641" max="5641" width="14.85546875" style="2" customWidth="1"/>
    <col min="5642" max="5642" width="20" style="2" customWidth="1"/>
    <col min="5643" max="5889" width="9" style="2"/>
    <col min="5890" max="5890" width="29.28515625" style="2" customWidth="1"/>
    <col min="5891" max="5891" width="16.42578125" style="2" customWidth="1"/>
    <col min="5892" max="5892" width="11.140625" style="2" customWidth="1"/>
    <col min="5893" max="5895" width="9" style="2"/>
    <col min="5896" max="5896" width="16" style="2" customWidth="1"/>
    <col min="5897" max="5897" width="14.85546875" style="2" customWidth="1"/>
    <col min="5898" max="5898" width="20" style="2" customWidth="1"/>
    <col min="5899" max="6145" width="9" style="2"/>
    <col min="6146" max="6146" width="29.28515625" style="2" customWidth="1"/>
    <col min="6147" max="6147" width="16.42578125" style="2" customWidth="1"/>
    <col min="6148" max="6148" width="11.140625" style="2" customWidth="1"/>
    <col min="6149" max="6151" width="9" style="2"/>
    <col min="6152" max="6152" width="16" style="2" customWidth="1"/>
    <col min="6153" max="6153" width="14.85546875" style="2" customWidth="1"/>
    <col min="6154" max="6154" width="20" style="2" customWidth="1"/>
    <col min="6155" max="6401" width="9" style="2"/>
    <col min="6402" max="6402" width="29.28515625" style="2" customWidth="1"/>
    <col min="6403" max="6403" width="16.42578125" style="2" customWidth="1"/>
    <col min="6404" max="6404" width="11.140625" style="2" customWidth="1"/>
    <col min="6405" max="6407" width="9" style="2"/>
    <col min="6408" max="6408" width="16" style="2" customWidth="1"/>
    <col min="6409" max="6409" width="14.85546875" style="2" customWidth="1"/>
    <col min="6410" max="6410" width="20" style="2" customWidth="1"/>
    <col min="6411" max="6657" width="9" style="2"/>
    <col min="6658" max="6658" width="29.28515625" style="2" customWidth="1"/>
    <col min="6659" max="6659" width="16.42578125" style="2" customWidth="1"/>
    <col min="6660" max="6660" width="11.140625" style="2" customWidth="1"/>
    <col min="6661" max="6663" width="9" style="2"/>
    <col min="6664" max="6664" width="16" style="2" customWidth="1"/>
    <col min="6665" max="6665" width="14.85546875" style="2" customWidth="1"/>
    <col min="6666" max="6666" width="20" style="2" customWidth="1"/>
    <col min="6667" max="6913" width="9" style="2"/>
    <col min="6914" max="6914" width="29.28515625" style="2" customWidth="1"/>
    <col min="6915" max="6915" width="16.42578125" style="2" customWidth="1"/>
    <col min="6916" max="6916" width="11.140625" style="2" customWidth="1"/>
    <col min="6917" max="6919" width="9" style="2"/>
    <col min="6920" max="6920" width="16" style="2" customWidth="1"/>
    <col min="6921" max="6921" width="14.85546875" style="2" customWidth="1"/>
    <col min="6922" max="6922" width="20" style="2" customWidth="1"/>
    <col min="6923" max="7169" width="9" style="2"/>
    <col min="7170" max="7170" width="29.28515625" style="2" customWidth="1"/>
    <col min="7171" max="7171" width="16.42578125" style="2" customWidth="1"/>
    <col min="7172" max="7172" width="11.140625" style="2" customWidth="1"/>
    <col min="7173" max="7175" width="9" style="2"/>
    <col min="7176" max="7176" width="16" style="2" customWidth="1"/>
    <col min="7177" max="7177" width="14.85546875" style="2" customWidth="1"/>
    <col min="7178" max="7178" width="20" style="2" customWidth="1"/>
    <col min="7179" max="7425" width="9" style="2"/>
    <col min="7426" max="7426" width="29.28515625" style="2" customWidth="1"/>
    <col min="7427" max="7427" width="16.42578125" style="2" customWidth="1"/>
    <col min="7428" max="7428" width="11.140625" style="2" customWidth="1"/>
    <col min="7429" max="7431" width="9" style="2"/>
    <col min="7432" max="7432" width="16" style="2" customWidth="1"/>
    <col min="7433" max="7433" width="14.85546875" style="2" customWidth="1"/>
    <col min="7434" max="7434" width="20" style="2" customWidth="1"/>
    <col min="7435" max="7681" width="9" style="2"/>
    <col min="7682" max="7682" width="29.28515625" style="2" customWidth="1"/>
    <col min="7683" max="7683" width="16.42578125" style="2" customWidth="1"/>
    <col min="7684" max="7684" width="11.140625" style="2" customWidth="1"/>
    <col min="7685" max="7687" width="9" style="2"/>
    <col min="7688" max="7688" width="16" style="2" customWidth="1"/>
    <col min="7689" max="7689" width="14.85546875" style="2" customWidth="1"/>
    <col min="7690" max="7690" width="20" style="2" customWidth="1"/>
    <col min="7691" max="7937" width="9" style="2"/>
    <col min="7938" max="7938" width="29.28515625" style="2" customWidth="1"/>
    <col min="7939" max="7939" width="16.42578125" style="2" customWidth="1"/>
    <col min="7940" max="7940" width="11.140625" style="2" customWidth="1"/>
    <col min="7941" max="7943" width="9" style="2"/>
    <col min="7944" max="7944" width="16" style="2" customWidth="1"/>
    <col min="7945" max="7945" width="14.85546875" style="2" customWidth="1"/>
    <col min="7946" max="7946" width="20" style="2" customWidth="1"/>
    <col min="7947" max="8193" width="9" style="2"/>
    <col min="8194" max="8194" width="29.28515625" style="2" customWidth="1"/>
    <col min="8195" max="8195" width="16.42578125" style="2" customWidth="1"/>
    <col min="8196" max="8196" width="11.140625" style="2" customWidth="1"/>
    <col min="8197" max="8199" width="9" style="2"/>
    <col min="8200" max="8200" width="16" style="2" customWidth="1"/>
    <col min="8201" max="8201" width="14.85546875" style="2" customWidth="1"/>
    <col min="8202" max="8202" width="20" style="2" customWidth="1"/>
    <col min="8203" max="8449" width="9" style="2"/>
    <col min="8450" max="8450" width="29.28515625" style="2" customWidth="1"/>
    <col min="8451" max="8451" width="16.42578125" style="2" customWidth="1"/>
    <col min="8452" max="8452" width="11.140625" style="2" customWidth="1"/>
    <col min="8453" max="8455" width="9" style="2"/>
    <col min="8456" max="8456" width="16" style="2" customWidth="1"/>
    <col min="8457" max="8457" width="14.85546875" style="2" customWidth="1"/>
    <col min="8458" max="8458" width="20" style="2" customWidth="1"/>
    <col min="8459" max="8705" width="9" style="2"/>
    <col min="8706" max="8706" width="29.28515625" style="2" customWidth="1"/>
    <col min="8707" max="8707" width="16.42578125" style="2" customWidth="1"/>
    <col min="8708" max="8708" width="11.140625" style="2" customWidth="1"/>
    <col min="8709" max="8711" width="9" style="2"/>
    <col min="8712" max="8712" width="16" style="2" customWidth="1"/>
    <col min="8713" max="8713" width="14.85546875" style="2" customWidth="1"/>
    <col min="8714" max="8714" width="20" style="2" customWidth="1"/>
    <col min="8715" max="8961" width="9" style="2"/>
    <col min="8962" max="8962" width="29.28515625" style="2" customWidth="1"/>
    <col min="8963" max="8963" width="16.42578125" style="2" customWidth="1"/>
    <col min="8964" max="8964" width="11.140625" style="2" customWidth="1"/>
    <col min="8965" max="8967" width="9" style="2"/>
    <col min="8968" max="8968" width="16" style="2" customWidth="1"/>
    <col min="8969" max="8969" width="14.85546875" style="2" customWidth="1"/>
    <col min="8970" max="8970" width="20" style="2" customWidth="1"/>
    <col min="8971" max="9217" width="9" style="2"/>
    <col min="9218" max="9218" width="29.28515625" style="2" customWidth="1"/>
    <col min="9219" max="9219" width="16.42578125" style="2" customWidth="1"/>
    <col min="9220" max="9220" width="11.140625" style="2" customWidth="1"/>
    <col min="9221" max="9223" width="9" style="2"/>
    <col min="9224" max="9224" width="16" style="2" customWidth="1"/>
    <col min="9225" max="9225" width="14.85546875" style="2" customWidth="1"/>
    <col min="9226" max="9226" width="20" style="2" customWidth="1"/>
    <col min="9227" max="9473" width="9" style="2"/>
    <col min="9474" max="9474" width="29.28515625" style="2" customWidth="1"/>
    <col min="9475" max="9475" width="16.42578125" style="2" customWidth="1"/>
    <col min="9476" max="9476" width="11.140625" style="2" customWidth="1"/>
    <col min="9477" max="9479" width="9" style="2"/>
    <col min="9480" max="9480" width="16" style="2" customWidth="1"/>
    <col min="9481" max="9481" width="14.85546875" style="2" customWidth="1"/>
    <col min="9482" max="9482" width="20" style="2" customWidth="1"/>
    <col min="9483" max="9729" width="9" style="2"/>
    <col min="9730" max="9730" width="29.28515625" style="2" customWidth="1"/>
    <col min="9731" max="9731" width="16.42578125" style="2" customWidth="1"/>
    <col min="9732" max="9732" width="11.140625" style="2" customWidth="1"/>
    <col min="9733" max="9735" width="9" style="2"/>
    <col min="9736" max="9736" width="16" style="2" customWidth="1"/>
    <col min="9737" max="9737" width="14.85546875" style="2" customWidth="1"/>
    <col min="9738" max="9738" width="20" style="2" customWidth="1"/>
    <col min="9739" max="9985" width="9" style="2"/>
    <col min="9986" max="9986" width="29.28515625" style="2" customWidth="1"/>
    <col min="9987" max="9987" width="16.42578125" style="2" customWidth="1"/>
    <col min="9988" max="9988" width="11.140625" style="2" customWidth="1"/>
    <col min="9989" max="9991" width="9" style="2"/>
    <col min="9992" max="9992" width="16" style="2" customWidth="1"/>
    <col min="9993" max="9993" width="14.85546875" style="2" customWidth="1"/>
    <col min="9994" max="9994" width="20" style="2" customWidth="1"/>
    <col min="9995" max="10241" width="9" style="2"/>
    <col min="10242" max="10242" width="29.28515625" style="2" customWidth="1"/>
    <col min="10243" max="10243" width="16.42578125" style="2" customWidth="1"/>
    <col min="10244" max="10244" width="11.140625" style="2" customWidth="1"/>
    <col min="10245" max="10247" width="9" style="2"/>
    <col min="10248" max="10248" width="16" style="2" customWidth="1"/>
    <col min="10249" max="10249" width="14.85546875" style="2" customWidth="1"/>
    <col min="10250" max="10250" width="20" style="2" customWidth="1"/>
    <col min="10251" max="10497" width="9" style="2"/>
    <col min="10498" max="10498" width="29.28515625" style="2" customWidth="1"/>
    <col min="10499" max="10499" width="16.42578125" style="2" customWidth="1"/>
    <col min="10500" max="10500" width="11.140625" style="2" customWidth="1"/>
    <col min="10501" max="10503" width="9" style="2"/>
    <col min="10504" max="10504" width="16" style="2" customWidth="1"/>
    <col min="10505" max="10505" width="14.85546875" style="2" customWidth="1"/>
    <col min="10506" max="10506" width="20" style="2" customWidth="1"/>
    <col min="10507" max="10753" width="9" style="2"/>
    <col min="10754" max="10754" width="29.28515625" style="2" customWidth="1"/>
    <col min="10755" max="10755" width="16.42578125" style="2" customWidth="1"/>
    <col min="10756" max="10756" width="11.140625" style="2" customWidth="1"/>
    <col min="10757" max="10759" width="9" style="2"/>
    <col min="10760" max="10760" width="16" style="2" customWidth="1"/>
    <col min="10761" max="10761" width="14.85546875" style="2" customWidth="1"/>
    <col min="10762" max="10762" width="20" style="2" customWidth="1"/>
    <col min="10763" max="11009" width="9" style="2"/>
    <col min="11010" max="11010" width="29.28515625" style="2" customWidth="1"/>
    <col min="11011" max="11011" width="16.42578125" style="2" customWidth="1"/>
    <col min="11012" max="11012" width="11.140625" style="2" customWidth="1"/>
    <col min="11013" max="11015" width="9" style="2"/>
    <col min="11016" max="11016" width="16" style="2" customWidth="1"/>
    <col min="11017" max="11017" width="14.85546875" style="2" customWidth="1"/>
    <col min="11018" max="11018" width="20" style="2" customWidth="1"/>
    <col min="11019" max="11265" width="9" style="2"/>
    <col min="11266" max="11266" width="29.28515625" style="2" customWidth="1"/>
    <col min="11267" max="11267" width="16.42578125" style="2" customWidth="1"/>
    <col min="11268" max="11268" width="11.140625" style="2" customWidth="1"/>
    <col min="11269" max="11271" width="9" style="2"/>
    <col min="11272" max="11272" width="16" style="2" customWidth="1"/>
    <col min="11273" max="11273" width="14.85546875" style="2" customWidth="1"/>
    <col min="11274" max="11274" width="20" style="2" customWidth="1"/>
    <col min="11275" max="11521" width="9" style="2"/>
    <col min="11522" max="11522" width="29.28515625" style="2" customWidth="1"/>
    <col min="11523" max="11523" width="16.42578125" style="2" customWidth="1"/>
    <col min="11524" max="11524" width="11.140625" style="2" customWidth="1"/>
    <col min="11525" max="11527" width="9" style="2"/>
    <col min="11528" max="11528" width="16" style="2" customWidth="1"/>
    <col min="11529" max="11529" width="14.85546875" style="2" customWidth="1"/>
    <col min="11530" max="11530" width="20" style="2" customWidth="1"/>
    <col min="11531" max="11777" width="9" style="2"/>
    <col min="11778" max="11778" width="29.28515625" style="2" customWidth="1"/>
    <col min="11779" max="11779" width="16.42578125" style="2" customWidth="1"/>
    <col min="11780" max="11780" width="11.140625" style="2" customWidth="1"/>
    <col min="11781" max="11783" width="9" style="2"/>
    <col min="11784" max="11784" width="16" style="2" customWidth="1"/>
    <col min="11785" max="11785" width="14.85546875" style="2" customWidth="1"/>
    <col min="11786" max="11786" width="20" style="2" customWidth="1"/>
    <col min="11787" max="12033" width="9" style="2"/>
    <col min="12034" max="12034" width="29.28515625" style="2" customWidth="1"/>
    <col min="12035" max="12035" width="16.42578125" style="2" customWidth="1"/>
    <col min="12036" max="12036" width="11.140625" style="2" customWidth="1"/>
    <col min="12037" max="12039" width="9" style="2"/>
    <col min="12040" max="12040" width="16" style="2" customWidth="1"/>
    <col min="12041" max="12041" width="14.85546875" style="2" customWidth="1"/>
    <col min="12042" max="12042" width="20" style="2" customWidth="1"/>
    <col min="12043" max="12289" width="9" style="2"/>
    <col min="12290" max="12290" width="29.28515625" style="2" customWidth="1"/>
    <col min="12291" max="12291" width="16.42578125" style="2" customWidth="1"/>
    <col min="12292" max="12292" width="11.140625" style="2" customWidth="1"/>
    <col min="12293" max="12295" width="9" style="2"/>
    <col min="12296" max="12296" width="16" style="2" customWidth="1"/>
    <col min="12297" max="12297" width="14.85546875" style="2" customWidth="1"/>
    <col min="12298" max="12298" width="20" style="2" customWidth="1"/>
    <col min="12299" max="12545" width="9" style="2"/>
    <col min="12546" max="12546" width="29.28515625" style="2" customWidth="1"/>
    <col min="12547" max="12547" width="16.42578125" style="2" customWidth="1"/>
    <col min="12548" max="12548" width="11.140625" style="2" customWidth="1"/>
    <col min="12549" max="12551" width="9" style="2"/>
    <col min="12552" max="12552" width="16" style="2" customWidth="1"/>
    <col min="12553" max="12553" width="14.85546875" style="2" customWidth="1"/>
    <col min="12554" max="12554" width="20" style="2" customWidth="1"/>
    <col min="12555" max="12801" width="9" style="2"/>
    <col min="12802" max="12802" width="29.28515625" style="2" customWidth="1"/>
    <col min="12803" max="12803" width="16.42578125" style="2" customWidth="1"/>
    <col min="12804" max="12804" width="11.140625" style="2" customWidth="1"/>
    <col min="12805" max="12807" width="9" style="2"/>
    <col min="12808" max="12808" width="16" style="2" customWidth="1"/>
    <col min="12809" max="12809" width="14.85546875" style="2" customWidth="1"/>
    <col min="12810" max="12810" width="20" style="2" customWidth="1"/>
    <col min="12811" max="13057" width="9" style="2"/>
    <col min="13058" max="13058" width="29.28515625" style="2" customWidth="1"/>
    <col min="13059" max="13059" width="16.42578125" style="2" customWidth="1"/>
    <col min="13060" max="13060" width="11.140625" style="2" customWidth="1"/>
    <col min="13061" max="13063" width="9" style="2"/>
    <col min="13064" max="13064" width="16" style="2" customWidth="1"/>
    <col min="13065" max="13065" width="14.85546875" style="2" customWidth="1"/>
    <col min="13066" max="13066" width="20" style="2" customWidth="1"/>
    <col min="13067" max="13313" width="9" style="2"/>
    <col min="13314" max="13314" width="29.28515625" style="2" customWidth="1"/>
    <col min="13315" max="13315" width="16.42578125" style="2" customWidth="1"/>
    <col min="13316" max="13316" width="11.140625" style="2" customWidth="1"/>
    <col min="13317" max="13319" width="9" style="2"/>
    <col min="13320" max="13320" width="16" style="2" customWidth="1"/>
    <col min="13321" max="13321" width="14.85546875" style="2" customWidth="1"/>
    <col min="13322" max="13322" width="20" style="2" customWidth="1"/>
    <col min="13323" max="13569" width="9" style="2"/>
    <col min="13570" max="13570" width="29.28515625" style="2" customWidth="1"/>
    <col min="13571" max="13571" width="16.42578125" style="2" customWidth="1"/>
    <col min="13572" max="13572" width="11.140625" style="2" customWidth="1"/>
    <col min="13573" max="13575" width="9" style="2"/>
    <col min="13576" max="13576" width="16" style="2" customWidth="1"/>
    <col min="13577" max="13577" width="14.85546875" style="2" customWidth="1"/>
    <col min="13578" max="13578" width="20" style="2" customWidth="1"/>
    <col min="13579" max="13825" width="9" style="2"/>
    <col min="13826" max="13826" width="29.28515625" style="2" customWidth="1"/>
    <col min="13827" max="13827" width="16.42578125" style="2" customWidth="1"/>
    <col min="13828" max="13828" width="11.140625" style="2" customWidth="1"/>
    <col min="13829" max="13831" width="9" style="2"/>
    <col min="13832" max="13832" width="16" style="2" customWidth="1"/>
    <col min="13833" max="13833" width="14.85546875" style="2" customWidth="1"/>
    <col min="13834" max="13834" width="20" style="2" customWidth="1"/>
    <col min="13835" max="14081" width="9" style="2"/>
    <col min="14082" max="14082" width="29.28515625" style="2" customWidth="1"/>
    <col min="14083" max="14083" width="16.42578125" style="2" customWidth="1"/>
    <col min="14084" max="14084" width="11.140625" style="2" customWidth="1"/>
    <col min="14085" max="14087" width="9" style="2"/>
    <col min="14088" max="14088" width="16" style="2" customWidth="1"/>
    <col min="14089" max="14089" width="14.85546875" style="2" customWidth="1"/>
    <col min="14090" max="14090" width="20" style="2" customWidth="1"/>
    <col min="14091" max="14337" width="9" style="2"/>
    <col min="14338" max="14338" width="29.28515625" style="2" customWidth="1"/>
    <col min="14339" max="14339" width="16.42578125" style="2" customWidth="1"/>
    <col min="14340" max="14340" width="11.140625" style="2" customWidth="1"/>
    <col min="14341" max="14343" width="9" style="2"/>
    <col min="14344" max="14344" width="16" style="2" customWidth="1"/>
    <col min="14345" max="14345" width="14.85546875" style="2" customWidth="1"/>
    <col min="14346" max="14346" width="20" style="2" customWidth="1"/>
    <col min="14347" max="14593" width="9" style="2"/>
    <col min="14594" max="14594" width="29.28515625" style="2" customWidth="1"/>
    <col min="14595" max="14595" width="16.42578125" style="2" customWidth="1"/>
    <col min="14596" max="14596" width="11.140625" style="2" customWidth="1"/>
    <col min="14597" max="14599" width="9" style="2"/>
    <col min="14600" max="14600" width="16" style="2" customWidth="1"/>
    <col min="14601" max="14601" width="14.85546875" style="2" customWidth="1"/>
    <col min="14602" max="14602" width="20" style="2" customWidth="1"/>
    <col min="14603" max="14849" width="9" style="2"/>
    <col min="14850" max="14850" width="29.28515625" style="2" customWidth="1"/>
    <col min="14851" max="14851" width="16.42578125" style="2" customWidth="1"/>
    <col min="14852" max="14852" width="11.140625" style="2" customWidth="1"/>
    <col min="14853" max="14855" width="9" style="2"/>
    <col min="14856" max="14856" width="16" style="2" customWidth="1"/>
    <col min="14857" max="14857" width="14.85546875" style="2" customWidth="1"/>
    <col min="14858" max="14858" width="20" style="2" customWidth="1"/>
    <col min="14859" max="15105" width="9" style="2"/>
    <col min="15106" max="15106" width="29.28515625" style="2" customWidth="1"/>
    <col min="15107" max="15107" width="16.42578125" style="2" customWidth="1"/>
    <col min="15108" max="15108" width="11.140625" style="2" customWidth="1"/>
    <col min="15109" max="15111" width="9" style="2"/>
    <col min="15112" max="15112" width="16" style="2" customWidth="1"/>
    <col min="15113" max="15113" width="14.85546875" style="2" customWidth="1"/>
    <col min="15114" max="15114" width="20" style="2" customWidth="1"/>
    <col min="15115" max="15361" width="9" style="2"/>
    <col min="15362" max="15362" width="29.28515625" style="2" customWidth="1"/>
    <col min="15363" max="15363" width="16.42578125" style="2" customWidth="1"/>
    <col min="15364" max="15364" width="11.140625" style="2" customWidth="1"/>
    <col min="15365" max="15367" width="9" style="2"/>
    <col min="15368" max="15368" width="16" style="2" customWidth="1"/>
    <col min="15369" max="15369" width="14.85546875" style="2" customWidth="1"/>
    <col min="15370" max="15370" width="20" style="2" customWidth="1"/>
    <col min="15371" max="15617" width="9" style="2"/>
    <col min="15618" max="15618" width="29.28515625" style="2" customWidth="1"/>
    <col min="15619" max="15619" width="16.42578125" style="2" customWidth="1"/>
    <col min="15620" max="15620" width="11.140625" style="2" customWidth="1"/>
    <col min="15621" max="15623" width="9" style="2"/>
    <col min="15624" max="15624" width="16" style="2" customWidth="1"/>
    <col min="15625" max="15625" width="14.85546875" style="2" customWidth="1"/>
    <col min="15626" max="15626" width="20" style="2" customWidth="1"/>
    <col min="15627" max="15873" width="9" style="2"/>
    <col min="15874" max="15874" width="29.28515625" style="2" customWidth="1"/>
    <col min="15875" max="15875" width="16.42578125" style="2" customWidth="1"/>
    <col min="15876" max="15876" width="11.140625" style="2" customWidth="1"/>
    <col min="15877" max="15879" width="9" style="2"/>
    <col min="15880" max="15880" width="16" style="2" customWidth="1"/>
    <col min="15881" max="15881" width="14.85546875" style="2" customWidth="1"/>
    <col min="15882" max="15882" width="20" style="2" customWidth="1"/>
    <col min="15883" max="16129" width="9" style="2"/>
    <col min="16130" max="16130" width="29.28515625" style="2" customWidth="1"/>
    <col min="16131" max="16131" width="16.42578125" style="2" customWidth="1"/>
    <col min="16132" max="16132" width="11.140625" style="2" customWidth="1"/>
    <col min="16133" max="16135" width="9" style="2"/>
    <col min="16136" max="16136" width="16" style="2" customWidth="1"/>
    <col min="16137" max="16137" width="14.85546875" style="2" customWidth="1"/>
    <col min="16138" max="16138" width="20" style="2" customWidth="1"/>
    <col min="16139" max="16384" width="9" style="2"/>
  </cols>
  <sheetData>
    <row r="1" spans="1:10" ht="15.6">
      <c r="A1" s="592"/>
      <c r="B1" s="1145" t="s">
        <v>1</v>
      </c>
      <c r="C1" s="1145"/>
      <c r="D1" s="592"/>
      <c r="E1" s="593"/>
      <c r="F1" s="592"/>
      <c r="G1" s="592"/>
      <c r="H1" s="592"/>
      <c r="I1" s="592"/>
      <c r="J1" s="592" t="s">
        <v>34</v>
      </c>
    </row>
    <row r="2" spans="1:10" ht="15.6">
      <c r="A2" s="894"/>
      <c r="B2" s="1146" t="s">
        <v>69</v>
      </c>
      <c r="C2" s="1146"/>
      <c r="D2" s="893"/>
      <c r="E2" s="893"/>
      <c r="F2" s="893"/>
      <c r="G2" s="893"/>
      <c r="H2" s="893"/>
      <c r="I2" s="893"/>
      <c r="J2" s="594" t="s">
        <v>534</v>
      </c>
    </row>
    <row r="3" spans="1:10" ht="18">
      <c r="A3" s="895"/>
      <c r="B3" s="87"/>
      <c r="C3" s="893"/>
      <c r="D3" s="893"/>
      <c r="E3" s="893"/>
      <c r="F3" s="893"/>
      <c r="G3" s="893"/>
      <c r="H3" s="893"/>
      <c r="I3" s="893"/>
      <c r="J3" s="595"/>
    </row>
    <row r="4" spans="1:10" ht="18">
      <c r="A4" s="888"/>
      <c r="B4" s="1146" t="s">
        <v>151</v>
      </c>
      <c r="C4" s="1146"/>
      <c r="D4" s="887"/>
      <c r="E4" s="887"/>
      <c r="F4" s="887"/>
      <c r="G4" s="887"/>
      <c r="H4" s="887"/>
      <c r="I4" s="887"/>
      <c r="J4" s="595"/>
    </row>
    <row r="5" spans="1:10" ht="21.95" customHeight="1">
      <c r="A5" s="888"/>
      <c r="B5" s="888"/>
      <c r="C5" s="887"/>
      <c r="D5" s="887"/>
      <c r="E5" s="887"/>
      <c r="F5" s="887"/>
      <c r="G5" s="887"/>
      <c r="H5" s="887"/>
      <c r="I5" s="887"/>
      <c r="J5" s="595"/>
    </row>
    <row r="6" spans="1:10" ht="21.95" customHeight="1">
      <c r="A6" s="1223" t="s">
        <v>772</v>
      </c>
      <c r="B6" s="1223"/>
      <c r="C6" s="1223"/>
      <c r="D6" s="1223"/>
      <c r="E6" s="1223"/>
      <c r="F6" s="1223"/>
      <c r="G6" s="1223"/>
      <c r="H6" s="1223"/>
      <c r="I6" s="1223"/>
      <c r="J6" s="1223"/>
    </row>
    <row r="7" spans="1:10" ht="18">
      <c r="A7" s="893"/>
      <c r="B7" s="893"/>
      <c r="C7" s="893"/>
      <c r="D7" s="893"/>
      <c r="E7" s="893"/>
      <c r="F7" s="893"/>
      <c r="G7" s="893"/>
      <c r="H7" s="595"/>
      <c r="I7" s="595"/>
      <c r="J7" s="595"/>
    </row>
    <row r="8" spans="1:10" ht="46.9">
      <c r="A8" s="596" t="s">
        <v>72</v>
      </c>
      <c r="B8" s="597" t="s">
        <v>773</v>
      </c>
      <c r="C8" s="597" t="s">
        <v>774</v>
      </c>
      <c r="D8" s="597" t="s">
        <v>775</v>
      </c>
      <c r="E8" s="597" t="s">
        <v>776</v>
      </c>
      <c r="F8" s="597" t="s">
        <v>777</v>
      </c>
      <c r="G8" s="597" t="s">
        <v>778</v>
      </c>
      <c r="H8" s="597" t="s">
        <v>779</v>
      </c>
      <c r="I8" s="597" t="s">
        <v>780</v>
      </c>
      <c r="J8" s="597" t="s">
        <v>781</v>
      </c>
    </row>
    <row r="9" spans="1:10" s="608" customFormat="1" ht="15.6">
      <c r="A9" s="598" t="s">
        <v>79</v>
      </c>
      <c r="B9" s="599" t="s">
        <v>80</v>
      </c>
      <c r="C9" s="599" t="s">
        <v>365</v>
      </c>
      <c r="D9" s="599" t="s">
        <v>366</v>
      </c>
      <c r="E9" s="599" t="s">
        <v>367</v>
      </c>
      <c r="F9" s="599" t="s">
        <v>368</v>
      </c>
      <c r="G9" s="599" t="s">
        <v>369</v>
      </c>
      <c r="H9" s="599" t="s">
        <v>370</v>
      </c>
      <c r="I9" s="599" t="s">
        <v>371</v>
      </c>
      <c r="J9" s="599" t="s">
        <v>372</v>
      </c>
    </row>
    <row r="10" spans="1:10" ht="15.6">
      <c r="A10" s="600">
        <v>1</v>
      </c>
      <c r="B10" s="601" t="s">
        <v>782</v>
      </c>
      <c r="C10" s="602" t="s">
        <v>782</v>
      </c>
      <c r="D10" s="600" t="s">
        <v>783</v>
      </c>
      <c r="E10" s="601" t="s">
        <v>784</v>
      </c>
      <c r="F10" s="600">
        <v>3</v>
      </c>
      <c r="G10" s="601" t="s">
        <v>785</v>
      </c>
      <c r="H10" s="601" t="s">
        <v>786</v>
      </c>
      <c r="I10" s="601"/>
      <c r="J10" s="942">
        <v>45444</v>
      </c>
    </row>
    <row r="11" spans="1:10" ht="15.6">
      <c r="A11" s="600">
        <v>2</v>
      </c>
      <c r="B11" s="601" t="s">
        <v>787</v>
      </c>
      <c r="C11" s="602" t="s">
        <v>787</v>
      </c>
      <c r="D11" s="600" t="s">
        <v>783</v>
      </c>
      <c r="E11" s="601" t="s">
        <v>788</v>
      </c>
      <c r="F11" s="600">
        <v>5</v>
      </c>
      <c r="G11" s="601" t="s">
        <v>785</v>
      </c>
      <c r="H11" s="601" t="s">
        <v>786</v>
      </c>
      <c r="I11" s="601"/>
      <c r="J11" s="942">
        <v>45444</v>
      </c>
    </row>
    <row r="12" spans="1:10" ht="15.6">
      <c r="A12" s="600">
        <v>3</v>
      </c>
      <c r="B12" s="601" t="s">
        <v>423</v>
      </c>
      <c r="C12" s="601" t="s">
        <v>423</v>
      </c>
      <c r="D12" s="600" t="s">
        <v>783</v>
      </c>
      <c r="E12" s="601" t="s">
        <v>789</v>
      </c>
      <c r="F12" s="600">
        <v>5</v>
      </c>
      <c r="G12" s="601" t="s">
        <v>785</v>
      </c>
      <c r="H12" s="601" t="s">
        <v>790</v>
      </c>
      <c r="I12" s="601"/>
      <c r="J12" s="943">
        <v>45444</v>
      </c>
    </row>
    <row r="13" spans="1:10" ht="15.6">
      <c r="A13" s="600">
        <v>4</v>
      </c>
      <c r="B13" s="604"/>
      <c r="C13" s="604"/>
      <c r="D13" s="600"/>
      <c r="E13" s="601"/>
      <c r="F13" s="600"/>
      <c r="G13" s="601"/>
      <c r="H13" s="601"/>
      <c r="I13" s="601"/>
      <c r="J13" s="600"/>
    </row>
    <row r="14" spans="1:10" ht="15.6">
      <c r="A14" s="600">
        <v>5</v>
      </c>
      <c r="B14" s="605"/>
      <c r="C14" s="605"/>
      <c r="D14" s="605"/>
      <c r="E14" s="605"/>
      <c r="F14" s="605"/>
      <c r="G14" s="605"/>
      <c r="H14" s="601"/>
      <c r="I14" s="601"/>
      <c r="J14" s="603"/>
    </row>
    <row r="15" spans="1:10" ht="15.6">
      <c r="A15" s="600">
        <v>6</v>
      </c>
      <c r="B15" s="604"/>
      <c r="C15" s="606"/>
      <c r="D15" s="605"/>
      <c r="E15" s="601"/>
      <c r="F15" s="600"/>
      <c r="G15" s="601"/>
      <c r="H15" s="601"/>
      <c r="I15" s="601"/>
      <c r="J15" s="603"/>
    </row>
    <row r="16" spans="1:10" ht="15.6">
      <c r="A16" s="607"/>
      <c r="B16" s="597" t="s">
        <v>791</v>
      </c>
      <c r="C16" s="1224" t="s">
        <v>792</v>
      </c>
      <c r="D16" s="1225"/>
      <c r="E16" s="1225"/>
      <c r="F16" s="1225"/>
      <c r="G16" s="1225"/>
      <c r="H16" s="1225"/>
      <c r="I16" s="1225"/>
      <c r="J16" s="1226"/>
    </row>
    <row r="18" spans="2:10" ht="15.6">
      <c r="B18" s="664"/>
      <c r="C18" s="664"/>
      <c r="D18" s="812"/>
      <c r="E18" s="1149" t="s">
        <v>146</v>
      </c>
      <c r="F18" s="1149"/>
      <c r="G18" s="1149"/>
      <c r="H18" s="1149"/>
      <c r="I18" s="1149"/>
      <c r="J18" s="1149"/>
    </row>
    <row r="19" spans="2:10" ht="15.75" customHeight="1">
      <c r="B19" s="890" t="s">
        <v>147</v>
      </c>
      <c r="C19" s="664"/>
      <c r="D19" s="812"/>
      <c r="E19" s="1143" t="s">
        <v>148</v>
      </c>
      <c r="F19" s="1143"/>
      <c r="G19" s="1143"/>
      <c r="H19" s="1143"/>
      <c r="I19" s="1143"/>
      <c r="J19" s="1143"/>
    </row>
    <row r="20" spans="2:10" ht="15.75" customHeight="1">
      <c r="B20" s="901" t="s">
        <v>149</v>
      </c>
      <c r="C20" s="664"/>
      <c r="D20" s="664"/>
      <c r="E20" s="1144" t="s">
        <v>149</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2578125" defaultRowHeight="15" customHeight="1"/>
  <cols>
    <col min="1" max="1" width="5.7109375" style="361" customWidth="1"/>
    <col min="2" max="2" width="34.85546875" style="361" customWidth="1"/>
    <col min="3" max="3" width="18" style="361" customWidth="1"/>
    <col min="4" max="4" width="9.5703125" style="361" customWidth="1"/>
    <col min="5" max="5" width="20.85546875" style="361" customWidth="1"/>
    <col min="6" max="6" width="13.85546875" style="361" customWidth="1"/>
    <col min="7" max="7" width="14" style="361" customWidth="1"/>
    <col min="8" max="8" width="14.7109375" style="361" customWidth="1"/>
    <col min="9" max="9" width="25.28515625" style="361" customWidth="1"/>
    <col min="10" max="11" width="23.5703125" style="361" customWidth="1"/>
    <col min="12" max="28" width="9" style="361" customWidth="1"/>
    <col min="29" max="16384" width="14.42578125" style="361"/>
  </cols>
  <sheetData>
    <row r="1" spans="1:28" ht="15.75" customHeight="1">
      <c r="A1" s="12"/>
      <c r="B1" s="1145" t="s">
        <v>1</v>
      </c>
      <c r="C1" s="1145"/>
      <c r="E1" s="193"/>
      <c r="F1" s="193"/>
      <c r="G1" s="193"/>
      <c r="H1" s="193"/>
      <c r="J1" s="84" t="s">
        <v>37</v>
      </c>
      <c r="K1" s="12"/>
      <c r="L1" s="12"/>
      <c r="M1" s="12"/>
      <c r="N1" s="12"/>
      <c r="O1" s="12"/>
      <c r="P1" s="12"/>
      <c r="Q1" s="12"/>
      <c r="R1" s="12"/>
      <c r="S1" s="12"/>
      <c r="T1" s="12"/>
      <c r="U1" s="12"/>
      <c r="V1" s="12"/>
      <c r="W1" s="12"/>
      <c r="X1" s="12"/>
      <c r="Y1" s="12"/>
      <c r="Z1" s="12"/>
      <c r="AA1" s="12"/>
      <c r="AB1" s="12"/>
    </row>
    <row r="2" spans="1:28" ht="20.25" customHeight="1">
      <c r="A2" s="19"/>
      <c r="B2" s="1146" t="s">
        <v>69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c r="A4" s="87"/>
      <c r="B4" s="1146" t="s">
        <v>151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c r="A6" s="1198" t="s">
        <v>793</v>
      </c>
      <c r="B6" s="1373"/>
      <c r="C6" s="1373"/>
      <c r="D6" s="1373"/>
      <c r="E6" s="1373"/>
      <c r="F6" s="1373"/>
      <c r="G6" s="1373"/>
      <c r="H6" s="1373"/>
      <c r="I6" s="1373"/>
      <c r="J6" s="12"/>
      <c r="K6" s="12"/>
      <c r="L6" s="12"/>
      <c r="M6" s="12"/>
      <c r="N6" s="12"/>
      <c r="O6" s="12"/>
      <c r="P6" s="12"/>
      <c r="Q6" s="12"/>
      <c r="R6" s="12"/>
      <c r="S6" s="12"/>
      <c r="T6" s="12"/>
      <c r="U6" s="12"/>
      <c r="V6" s="12"/>
      <c r="W6" s="12"/>
      <c r="X6" s="12"/>
      <c r="Y6" s="12"/>
      <c r="Z6" s="12"/>
      <c r="AA6" s="12"/>
      <c r="AB6" s="12"/>
    </row>
    <row r="7" spans="1:28" ht="24.75" customHeight="1">
      <c r="A7" s="1147" t="s">
        <v>794</v>
      </c>
      <c r="B7" s="1374"/>
      <c r="C7" s="1374"/>
      <c r="D7" s="1374"/>
      <c r="E7" s="1374"/>
      <c r="F7" s="1374"/>
      <c r="G7" s="1374"/>
      <c r="H7" s="1374"/>
      <c r="I7" s="1374"/>
      <c r="J7" s="12"/>
      <c r="K7" s="12"/>
      <c r="L7" s="12"/>
      <c r="M7" s="12"/>
      <c r="N7" s="12"/>
      <c r="O7" s="12"/>
      <c r="P7" s="12"/>
      <c r="Q7" s="12"/>
      <c r="R7" s="12"/>
      <c r="S7" s="12"/>
      <c r="T7" s="12"/>
      <c r="U7" s="12"/>
      <c r="V7" s="12"/>
      <c r="W7" s="12"/>
      <c r="X7" s="12"/>
      <c r="Y7" s="12"/>
      <c r="Z7" s="12"/>
      <c r="AA7" s="12"/>
      <c r="AB7" s="12"/>
    </row>
    <row r="8" spans="1:28" ht="15.75" customHeight="1">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c r="A9" s="1233" t="s">
        <v>72</v>
      </c>
      <c r="B9" s="1231" t="s">
        <v>795</v>
      </c>
      <c r="C9" s="1231" t="s">
        <v>796</v>
      </c>
      <c r="D9" s="1231" t="s">
        <v>797</v>
      </c>
      <c r="E9" s="1236" t="s">
        <v>798</v>
      </c>
      <c r="F9" s="1227" t="s">
        <v>799</v>
      </c>
      <c r="G9" s="1227" t="s">
        <v>800</v>
      </c>
      <c r="H9" s="1229"/>
      <c r="I9" s="1229" t="s">
        <v>801</v>
      </c>
      <c r="J9" s="1231" t="s">
        <v>802</v>
      </c>
      <c r="K9" s="12"/>
      <c r="L9" s="12"/>
      <c r="M9" s="12"/>
      <c r="N9" s="12"/>
      <c r="O9" s="12"/>
      <c r="P9" s="12"/>
      <c r="Q9" s="12"/>
      <c r="R9" s="12"/>
      <c r="S9" s="12"/>
      <c r="T9" s="12"/>
      <c r="U9" s="12"/>
      <c r="V9" s="12"/>
      <c r="W9" s="12"/>
      <c r="X9" s="12"/>
      <c r="Y9" s="12"/>
      <c r="Z9" s="12"/>
      <c r="AA9" s="12"/>
      <c r="AB9" s="12"/>
    </row>
    <row r="10" spans="1:28" ht="51" customHeight="1">
      <c r="A10" s="1234"/>
      <c r="B10" s="1232"/>
      <c r="C10" s="1232"/>
      <c r="D10" s="1235"/>
      <c r="E10" s="1237"/>
      <c r="F10" s="1228"/>
      <c r="G10" s="318" t="s">
        <v>803</v>
      </c>
      <c r="H10" s="318" t="s">
        <v>804</v>
      </c>
      <c r="I10" s="1230"/>
      <c r="J10" s="1232"/>
      <c r="K10" s="12"/>
      <c r="L10" s="12"/>
      <c r="M10" s="12"/>
      <c r="N10" s="12"/>
      <c r="O10" s="12"/>
      <c r="P10" s="12"/>
      <c r="Q10" s="12"/>
      <c r="R10" s="12"/>
      <c r="S10" s="12"/>
      <c r="T10" s="12"/>
      <c r="U10" s="12"/>
      <c r="V10" s="12"/>
      <c r="W10" s="12"/>
      <c r="X10" s="12"/>
      <c r="Y10" s="12"/>
      <c r="Z10" s="12"/>
      <c r="AA10" s="12"/>
      <c r="AB10" s="12"/>
    </row>
    <row r="11" spans="1:28" ht="15.75" customHeight="1">
      <c r="A11" s="411" t="s">
        <v>179</v>
      </c>
      <c r="B11" s="415" t="s">
        <v>805</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c r="A15" s="630" t="s">
        <v>211</v>
      </c>
      <c r="B15" s="631" t="s">
        <v>806</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c r="A22" s="429"/>
      <c r="B22" s="430" t="s">
        <v>791</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c r="A24" s="12"/>
      <c r="B24" s="664"/>
      <c r="C24" s="664"/>
      <c r="D24" s="812"/>
      <c r="E24" s="1149" t="s">
        <v>146</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c r="A25" s="12"/>
      <c r="B25" s="890" t="s">
        <v>147</v>
      </c>
      <c r="C25" s="664"/>
      <c r="D25" s="812"/>
      <c r="E25" s="1143" t="s">
        <v>148</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c r="A26" s="12"/>
      <c r="B26" s="901" t="s">
        <v>149</v>
      </c>
      <c r="C26" s="664"/>
      <c r="D26" s="664"/>
      <c r="E26" s="1144" t="s">
        <v>149</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 ref="C9:C10"/>
    <mergeCell ref="D9:D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2578125" defaultRowHeight="14.45"/>
  <cols>
    <col min="1" max="1" width="5.5703125" customWidth="1"/>
    <col min="2" max="2" width="60.42578125" customWidth="1"/>
    <col min="3" max="3" width="36.28515625" customWidth="1"/>
    <col min="4" max="4" width="38.7109375" customWidth="1"/>
    <col min="5" max="5" width="36.140625" customWidth="1"/>
    <col min="6" max="6" width="82.140625" customWidth="1"/>
    <col min="7" max="24" width="9" customWidth="1"/>
  </cols>
  <sheetData>
    <row r="1" spans="1:24" ht="15.75" customHeight="1">
      <c r="A1" s="19"/>
      <c r="B1" s="194" t="s">
        <v>1</v>
      </c>
      <c r="C1" s="12"/>
      <c r="D1" s="193"/>
      <c r="E1" s="84" t="s">
        <v>40</v>
      </c>
      <c r="F1" s="12"/>
      <c r="G1" s="12"/>
      <c r="H1" s="12"/>
      <c r="I1" s="12"/>
      <c r="J1" s="12"/>
      <c r="K1" s="12"/>
      <c r="L1" s="12"/>
      <c r="M1" s="12"/>
      <c r="N1" s="12"/>
      <c r="O1" s="12"/>
      <c r="P1" s="12"/>
      <c r="Q1" s="12"/>
      <c r="R1" s="12"/>
      <c r="S1" s="12"/>
      <c r="T1" s="12"/>
      <c r="U1" s="12"/>
      <c r="V1" s="12"/>
      <c r="W1" s="12"/>
      <c r="X1" s="12"/>
    </row>
    <row r="2" spans="1:24" ht="15.75" customHeight="1">
      <c r="A2" s="87"/>
      <c r="B2" s="87" t="s">
        <v>69</v>
      </c>
      <c r="C2" s="19"/>
      <c r="D2" s="193"/>
      <c r="E2" s="84"/>
      <c r="F2" s="12"/>
      <c r="G2" s="12"/>
      <c r="H2" s="12"/>
      <c r="I2" s="12"/>
      <c r="J2" s="12"/>
      <c r="K2" s="12"/>
      <c r="L2" s="12"/>
      <c r="M2" s="12"/>
      <c r="N2" s="12"/>
      <c r="O2" s="12"/>
      <c r="P2" s="12"/>
      <c r="Q2" s="12"/>
      <c r="R2" s="12"/>
      <c r="S2" s="12"/>
      <c r="T2" s="12"/>
      <c r="U2" s="12"/>
      <c r="V2" s="12"/>
      <c r="W2" s="12"/>
      <c r="X2" s="12"/>
    </row>
    <row r="3" spans="1:24" ht="15.75" customHeight="1">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c r="A4" s="87"/>
      <c r="B4" s="87" t="s">
        <v>151</v>
      </c>
      <c r="C4" s="19"/>
      <c r="D4" s="193"/>
      <c r="E4" s="84"/>
      <c r="F4" s="12"/>
      <c r="G4" s="12"/>
      <c r="H4" s="12"/>
      <c r="I4" s="12"/>
      <c r="J4" s="12"/>
      <c r="K4" s="12"/>
      <c r="L4" s="12"/>
      <c r="M4" s="12"/>
      <c r="N4" s="12"/>
      <c r="O4" s="12"/>
      <c r="P4" s="12"/>
      <c r="Q4" s="12"/>
      <c r="R4" s="12"/>
      <c r="S4" s="12"/>
      <c r="T4" s="12"/>
      <c r="U4" s="12"/>
      <c r="V4" s="12"/>
      <c r="W4" s="12"/>
      <c r="X4" s="12"/>
    </row>
    <row r="5" spans="1:24" ht="15.75" customHeight="1">
      <c r="A5" s="19"/>
      <c r="D5" s="193"/>
      <c r="E5" s="12"/>
      <c r="F5" s="12"/>
      <c r="G5" s="12"/>
      <c r="H5" s="12"/>
      <c r="I5" s="12"/>
      <c r="J5" s="12"/>
      <c r="K5" s="12"/>
      <c r="L5" s="12"/>
      <c r="M5" s="12"/>
      <c r="N5" s="12"/>
      <c r="O5" s="12"/>
      <c r="P5" s="12"/>
      <c r="Q5" s="12"/>
      <c r="R5" s="12"/>
      <c r="S5" s="12"/>
      <c r="T5" s="12"/>
      <c r="U5" s="12"/>
      <c r="V5" s="12"/>
      <c r="W5" s="12"/>
      <c r="X5" s="12"/>
    </row>
    <row r="6" spans="1:24" ht="15.6">
      <c r="A6" s="1146" t="s">
        <v>807</v>
      </c>
      <c r="B6" s="1375"/>
      <c r="C6" s="1375"/>
      <c r="D6" s="1375"/>
      <c r="E6" s="1375"/>
      <c r="F6" s="12"/>
      <c r="G6" s="12"/>
      <c r="H6" s="12"/>
      <c r="I6" s="12"/>
      <c r="J6" s="12"/>
      <c r="K6" s="12"/>
      <c r="L6" s="12"/>
      <c r="M6" s="12"/>
      <c r="N6" s="12"/>
      <c r="O6" s="12"/>
      <c r="P6" s="12"/>
      <c r="Q6" s="12"/>
      <c r="R6" s="12"/>
      <c r="S6" s="12"/>
      <c r="T6" s="12"/>
      <c r="U6" s="12"/>
      <c r="V6" s="12"/>
      <c r="W6" s="12"/>
      <c r="X6" s="12"/>
    </row>
    <row r="7" spans="1:24" ht="18">
      <c r="A7" s="1238" t="s">
        <v>808</v>
      </c>
      <c r="B7" s="1376"/>
      <c r="C7" s="1376"/>
      <c r="D7" s="1376"/>
      <c r="E7" s="1376"/>
      <c r="F7" s="12"/>
      <c r="G7" s="12"/>
      <c r="H7" s="12"/>
      <c r="I7" s="12"/>
      <c r="J7" s="12"/>
      <c r="K7" s="12"/>
      <c r="L7" s="12"/>
      <c r="M7" s="12"/>
      <c r="N7" s="12"/>
      <c r="O7" s="12"/>
      <c r="P7" s="12"/>
      <c r="Q7" s="12"/>
      <c r="R7" s="12"/>
      <c r="S7" s="12"/>
      <c r="T7" s="12"/>
      <c r="U7" s="12"/>
      <c r="V7" s="12"/>
      <c r="W7" s="12"/>
      <c r="X7" s="12"/>
    </row>
    <row r="8" spans="1:24" ht="15.75" customHeight="1">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c r="A9" s="411" t="s">
        <v>72</v>
      </c>
      <c r="B9" s="412" t="s">
        <v>809</v>
      </c>
      <c r="C9" s="412" t="s">
        <v>810</v>
      </c>
      <c r="D9" s="412" t="s">
        <v>811</v>
      </c>
      <c r="E9" s="412" t="s">
        <v>812</v>
      </c>
      <c r="F9" s="27"/>
      <c r="G9" s="12"/>
      <c r="H9" s="12"/>
      <c r="I9" s="12"/>
      <c r="J9" s="12"/>
      <c r="K9" s="12"/>
      <c r="L9" s="12"/>
      <c r="M9" s="12"/>
      <c r="N9" s="12"/>
      <c r="O9" s="12"/>
      <c r="P9" s="12"/>
      <c r="Q9" s="12"/>
      <c r="R9" s="12"/>
      <c r="S9" s="12"/>
      <c r="T9" s="12"/>
      <c r="U9" s="12"/>
      <c r="V9" s="12"/>
      <c r="W9" s="12"/>
      <c r="X9" s="12"/>
    </row>
    <row r="10" spans="1:24" ht="29.25" customHeight="1">
      <c r="A10" s="411"/>
      <c r="B10" s="413" t="s">
        <v>813</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c r="A11" s="411" t="s">
        <v>179</v>
      </c>
      <c r="B11" s="413" t="s">
        <v>814</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c r="A12" s="411">
        <v>1</v>
      </c>
      <c r="B12" s="415" t="s">
        <v>815</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c r="A17" s="411">
        <v>2</v>
      </c>
      <c r="B17" s="415" t="s">
        <v>816</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c r="A24" s="411" t="s">
        <v>179</v>
      </c>
      <c r="B24" s="413" t="s">
        <v>817</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c r="A25" s="411">
        <v>1</v>
      </c>
      <c r="B25" s="415" t="s">
        <v>818</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c r="A30" s="411">
        <v>2</v>
      </c>
      <c r="B30" s="415" t="s">
        <v>819</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c r="A34" s="37"/>
      <c r="B34" s="664"/>
      <c r="C34" s="664"/>
      <c r="D34" s="1149" t="s">
        <v>146</v>
      </c>
      <c r="E34" s="1149"/>
      <c r="F34" s="889"/>
      <c r="G34" s="889"/>
      <c r="H34" s="889"/>
      <c r="I34" s="889"/>
      <c r="K34" s="12"/>
      <c r="L34" s="12"/>
      <c r="M34" s="12"/>
      <c r="N34" s="12"/>
      <c r="O34" s="12"/>
      <c r="P34" s="12"/>
      <c r="Q34" s="12"/>
      <c r="R34" s="12"/>
      <c r="S34" s="12"/>
      <c r="T34" s="12"/>
      <c r="U34" s="12"/>
      <c r="V34" s="12"/>
      <c r="W34" s="12"/>
      <c r="X34" s="12"/>
    </row>
    <row r="35" spans="1:24" ht="15.75" customHeight="1">
      <c r="A35" s="12"/>
      <c r="B35" s="890" t="s">
        <v>147</v>
      </c>
      <c r="C35" s="664"/>
      <c r="D35" s="1143" t="s">
        <v>148</v>
      </c>
      <c r="E35" s="1143"/>
      <c r="F35" s="891"/>
      <c r="G35" s="891"/>
      <c r="H35" s="891"/>
      <c r="I35" s="891"/>
      <c r="K35" s="12"/>
      <c r="L35" s="12"/>
      <c r="M35" s="12"/>
      <c r="N35" s="12"/>
      <c r="O35" s="12"/>
      <c r="P35" s="12"/>
      <c r="Q35" s="12"/>
      <c r="R35" s="12"/>
      <c r="S35" s="12"/>
      <c r="T35" s="12"/>
      <c r="U35" s="12"/>
      <c r="V35" s="12"/>
      <c r="W35" s="12"/>
      <c r="X35" s="12"/>
    </row>
    <row r="36" spans="1:24" ht="15.75" customHeight="1">
      <c r="A36" s="12"/>
      <c r="B36" s="901" t="s">
        <v>149</v>
      </c>
      <c r="C36" s="664"/>
      <c r="D36" s="1144" t="s">
        <v>149</v>
      </c>
      <c r="E36" s="1144"/>
      <c r="F36" s="901"/>
      <c r="G36" s="901"/>
      <c r="H36" s="901"/>
      <c r="I36" s="901"/>
      <c r="K36" s="12"/>
      <c r="L36" s="12"/>
      <c r="M36" s="12"/>
      <c r="N36" s="12"/>
      <c r="O36" s="12"/>
      <c r="P36" s="12"/>
      <c r="Q36" s="12"/>
      <c r="R36" s="12"/>
      <c r="S36" s="12"/>
      <c r="T36" s="12"/>
      <c r="U36" s="12"/>
      <c r="V36" s="12"/>
      <c r="W36" s="12"/>
      <c r="X36" s="12"/>
    </row>
    <row r="37" spans="1:24" ht="15.75" customHeight="1">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opLeftCell="A70" workbookViewId="0">
      <selection activeCell="B17" sqref="B17"/>
    </sheetView>
  </sheetViews>
  <sheetFormatPr defaultColWidth="9.140625" defaultRowHeight="16.899999999999999"/>
  <cols>
    <col min="1" max="1" width="4.5703125" style="291" customWidth="1"/>
    <col min="2" max="2" width="27" style="277" customWidth="1"/>
    <col min="3" max="3" width="11.85546875" style="277" customWidth="1"/>
    <col min="4" max="4" width="15" style="277" customWidth="1"/>
    <col min="5" max="5" width="20.28515625" style="277" customWidth="1"/>
    <col min="6" max="6" width="21.42578125" style="277" customWidth="1"/>
    <col min="7" max="7" width="18.5703125" style="277" customWidth="1"/>
    <col min="8" max="8" width="15.42578125" style="277" customWidth="1"/>
    <col min="9" max="9" width="15.7109375" style="277" customWidth="1"/>
    <col min="10" max="10" width="20" style="277" customWidth="1"/>
    <col min="11" max="11" width="35.140625" style="277" customWidth="1"/>
    <col min="12" max="12" width="11.5703125" style="277" customWidth="1"/>
    <col min="13" max="13" width="13.5703125" style="277" customWidth="1"/>
    <col min="14" max="14" width="16.28515625" style="277" customWidth="1"/>
    <col min="15" max="15" width="12.5703125" style="277" customWidth="1"/>
    <col min="16" max="16" width="9.5703125" style="277" customWidth="1"/>
    <col min="17" max="16384" width="9.140625" style="277"/>
  </cols>
  <sheetData>
    <row r="1" spans="1:18" s="265" customFormat="1" ht="22.5" customHeight="1">
      <c r="A1" s="264"/>
      <c r="B1" s="1145" t="s">
        <v>1</v>
      </c>
      <c r="C1" s="1145"/>
      <c r="O1" s="1303" t="s">
        <v>820</v>
      </c>
      <c r="P1" s="1303"/>
      <c r="Q1" s="1303"/>
      <c r="R1" s="1303"/>
    </row>
    <row r="2" spans="1:18" s="265" customFormat="1" ht="15" customHeight="1">
      <c r="A2" s="264"/>
      <c r="B2" s="1146" t="s">
        <v>69</v>
      </c>
      <c r="C2" s="1146"/>
    </row>
    <row r="3" spans="1:18" s="265" customFormat="1" ht="18">
      <c r="A3" s="897"/>
      <c r="B3" s="87"/>
      <c r="C3" s="897"/>
      <c r="D3" s="897"/>
      <c r="E3" s="897"/>
      <c r="F3" s="897"/>
      <c r="G3" s="897"/>
      <c r="H3" s="897"/>
      <c r="I3" s="896"/>
      <c r="J3" s="896"/>
      <c r="K3" s="896"/>
      <c r="L3" s="896"/>
      <c r="M3" s="896"/>
      <c r="N3" s="896"/>
      <c r="O3" s="896"/>
      <c r="P3" s="266"/>
    </row>
    <row r="4" spans="1:18" s="265" customFormat="1" ht="17.45">
      <c r="A4" s="896"/>
      <c r="B4" s="1146" t="s">
        <v>70</v>
      </c>
      <c r="C4" s="1146"/>
      <c r="D4" s="896"/>
      <c r="E4" s="896"/>
      <c r="F4" s="896"/>
      <c r="G4" s="896"/>
      <c r="H4" s="896"/>
      <c r="I4" s="896"/>
      <c r="J4" s="896"/>
      <c r="K4" s="896"/>
      <c r="L4" s="896"/>
      <c r="M4" s="896"/>
      <c r="N4" s="896"/>
      <c r="O4" s="896"/>
    </row>
    <row r="5" spans="1:18" s="265" customFormat="1" ht="14.25" customHeight="1">
      <c r="A5" s="264"/>
    </row>
    <row r="6" spans="1:18" s="265" customFormat="1" ht="22.9">
      <c r="A6" s="1304" t="s">
        <v>821</v>
      </c>
      <c r="B6" s="1304"/>
      <c r="C6" s="1304"/>
      <c r="D6" s="1304"/>
      <c r="E6" s="1304"/>
      <c r="F6" s="1304"/>
      <c r="G6" s="1304"/>
      <c r="H6" s="1304"/>
      <c r="I6" s="1304"/>
      <c r="J6" s="1304"/>
      <c r="K6" s="1304"/>
      <c r="L6" s="1304"/>
      <c r="M6" s="1304"/>
      <c r="N6" s="1304"/>
      <c r="O6" s="1304"/>
      <c r="P6" s="1304"/>
    </row>
    <row r="7" spans="1:18" s="265" customFormat="1" ht="28.5" customHeight="1">
      <c r="A7" s="1305" t="s">
        <v>822</v>
      </c>
      <c r="B7" s="1305"/>
      <c r="C7" s="1305"/>
      <c r="D7" s="1305"/>
      <c r="E7" s="1305"/>
      <c r="F7" s="1305"/>
      <c r="G7" s="1305"/>
      <c r="H7" s="1305"/>
      <c r="I7" s="1305"/>
      <c r="J7" s="1305"/>
      <c r="K7" s="1305"/>
      <c r="L7" s="1305"/>
      <c r="M7" s="1305"/>
    </row>
    <row r="8" spans="1:18" s="264" customFormat="1" ht="24.75" customHeight="1">
      <c r="A8" s="267">
        <v>1</v>
      </c>
      <c r="B8" s="1306" t="s">
        <v>823</v>
      </c>
      <c r="C8" s="1307"/>
      <c r="D8" s="1307"/>
      <c r="E8" s="1307"/>
      <c r="F8" s="1307"/>
      <c r="G8" s="1307"/>
      <c r="H8" s="1307"/>
      <c r="I8" s="1307"/>
      <c r="J8" s="1307"/>
      <c r="K8" s="1307"/>
      <c r="L8" s="1307"/>
      <c r="M8" s="1307"/>
      <c r="N8" s="1307"/>
      <c r="O8" s="1307"/>
      <c r="P8" s="1307"/>
      <c r="Q8" s="1307"/>
      <c r="R8" s="1308"/>
    </row>
    <row r="9" spans="1:18" s="264" customFormat="1" ht="24.75" customHeight="1">
      <c r="A9" s="1309" t="s">
        <v>72</v>
      </c>
      <c r="B9" s="1272" t="s">
        <v>824</v>
      </c>
      <c r="C9" s="1245" t="s">
        <v>825</v>
      </c>
      <c r="D9" s="1246"/>
      <c r="E9" s="1246"/>
      <c r="F9" s="1246"/>
      <c r="G9" s="1247"/>
      <c r="H9" s="1244" t="s">
        <v>826</v>
      </c>
      <c r="I9" s="1311" t="s">
        <v>827</v>
      </c>
      <c r="J9" s="1311"/>
      <c r="K9" s="1311"/>
      <c r="L9" s="1311"/>
      <c r="M9" s="1311"/>
      <c r="N9" s="1311"/>
      <c r="O9" s="1312" t="s">
        <v>6</v>
      </c>
      <c r="P9" s="1313"/>
      <c r="Q9" s="1313"/>
      <c r="R9" s="1314"/>
    </row>
    <row r="10" spans="1:18" s="264" customFormat="1" ht="71.25" customHeight="1">
      <c r="A10" s="1310"/>
      <c r="B10" s="1273"/>
      <c r="C10" s="953" t="s">
        <v>828</v>
      </c>
      <c r="D10" s="951" t="s">
        <v>829</v>
      </c>
      <c r="E10" s="951" t="s">
        <v>830</v>
      </c>
      <c r="F10" s="950" t="s">
        <v>831</v>
      </c>
      <c r="G10" s="955" t="s">
        <v>832</v>
      </c>
      <c r="H10" s="1244"/>
      <c r="I10" s="950" t="s">
        <v>833</v>
      </c>
      <c r="J10" s="955" t="s">
        <v>834</v>
      </c>
      <c r="K10" s="950" t="s">
        <v>835</v>
      </c>
      <c r="L10" s="1244" t="s">
        <v>836</v>
      </c>
      <c r="M10" s="1244"/>
      <c r="N10" s="1244"/>
      <c r="O10" s="1315"/>
      <c r="P10" s="1316"/>
      <c r="Q10" s="1316"/>
      <c r="R10" s="1317"/>
    </row>
    <row r="11" spans="1:18" s="448" customFormat="1" ht="35.25" customHeight="1">
      <c r="A11" s="440" t="s">
        <v>181</v>
      </c>
      <c r="B11" s="441" t="s">
        <v>14</v>
      </c>
      <c r="C11" s="442"/>
      <c r="D11" s="443"/>
      <c r="E11" s="443"/>
      <c r="F11" s="444"/>
      <c r="G11" s="445"/>
      <c r="H11" s="444"/>
      <c r="I11" s="444"/>
      <c r="J11" s="445"/>
      <c r="K11" s="444"/>
      <c r="L11" s="444"/>
      <c r="M11" s="444"/>
      <c r="N11" s="444"/>
      <c r="O11" s="446"/>
      <c r="P11" s="446"/>
      <c r="Q11" s="446"/>
      <c r="R11" s="447"/>
    </row>
    <row r="12" spans="1:18" s="264" customFormat="1" ht="30" customHeight="1">
      <c r="A12" s="268">
        <v>1</v>
      </c>
      <c r="B12" s="450" t="s">
        <v>837</v>
      </c>
      <c r="C12" s="450">
        <v>15</v>
      </c>
      <c r="D12" s="450">
        <v>12</v>
      </c>
      <c r="E12" s="450">
        <v>2</v>
      </c>
      <c r="F12" s="451">
        <v>6</v>
      </c>
      <c r="G12" s="451">
        <v>4</v>
      </c>
      <c r="H12" s="451">
        <v>3</v>
      </c>
      <c r="I12" s="453">
        <v>3</v>
      </c>
      <c r="J12" s="452" t="s">
        <v>838</v>
      </c>
      <c r="K12" s="452" t="s">
        <v>839</v>
      </c>
      <c r="L12" s="1293"/>
      <c r="M12" s="1293"/>
      <c r="N12" s="1293"/>
      <c r="O12" s="1294" t="s">
        <v>102</v>
      </c>
      <c r="P12" s="1295"/>
      <c r="Q12" s="1295"/>
      <c r="R12" s="1296"/>
    </row>
    <row r="13" spans="1:18" s="264" customFormat="1" ht="20.100000000000001" customHeight="1">
      <c r="A13" s="268">
        <v>2</v>
      </c>
      <c r="B13" s="269"/>
      <c r="C13" s="269"/>
      <c r="D13" s="269"/>
      <c r="E13" s="269"/>
      <c r="F13" s="951"/>
      <c r="G13" s="951"/>
      <c r="H13" s="272"/>
      <c r="I13" s="951"/>
      <c r="J13" s="951"/>
      <c r="K13" s="951"/>
      <c r="L13" s="1293"/>
      <c r="M13" s="1293"/>
      <c r="N13" s="1293"/>
      <c r="O13" s="1297"/>
      <c r="P13" s="1298"/>
      <c r="Q13" s="1298"/>
      <c r="R13" s="1299"/>
    </row>
    <row r="14" spans="1:18" s="264" customFormat="1" ht="20.100000000000001" customHeight="1">
      <c r="A14" s="268">
        <v>3</v>
      </c>
      <c r="B14" s="269"/>
      <c r="C14" s="269"/>
      <c r="D14" s="269"/>
      <c r="E14" s="269"/>
      <c r="F14" s="946"/>
      <c r="G14" s="271"/>
      <c r="H14" s="946"/>
      <c r="I14" s="271"/>
      <c r="J14" s="271"/>
      <c r="K14" s="271"/>
      <c r="L14" s="1293"/>
      <c r="M14" s="1293"/>
      <c r="N14" s="1293"/>
      <c r="O14" s="1297"/>
      <c r="P14" s="1298"/>
      <c r="Q14" s="1298"/>
      <c r="R14" s="1299"/>
    </row>
    <row r="15" spans="1:18" s="264" customFormat="1" ht="20.100000000000001" customHeight="1">
      <c r="A15" s="955" t="s">
        <v>220</v>
      </c>
      <c r="B15" s="1300" t="s">
        <v>840</v>
      </c>
      <c r="C15" s="1301"/>
      <c r="D15" s="1301"/>
      <c r="E15" s="1301"/>
      <c r="F15" s="1301"/>
      <c r="G15" s="1301"/>
      <c r="H15" s="1301"/>
      <c r="I15" s="1301"/>
      <c r="J15" s="1301"/>
      <c r="K15" s="1301"/>
      <c r="L15" s="1301"/>
      <c r="M15" s="1301"/>
      <c r="N15" s="1301"/>
      <c r="O15" s="1301"/>
      <c r="P15" s="1301"/>
      <c r="Q15" s="1301"/>
      <c r="R15" s="1302"/>
    </row>
    <row r="16" spans="1:18" s="264" customFormat="1" ht="20.100000000000001" customHeight="1">
      <c r="A16" s="268">
        <v>1</v>
      </c>
      <c r="B16" s="273"/>
      <c r="C16" s="273"/>
      <c r="D16" s="269"/>
      <c r="E16" s="269"/>
      <c r="F16" s="270"/>
      <c r="G16" s="271"/>
      <c r="H16" s="271"/>
      <c r="I16" s="271"/>
      <c r="J16" s="271"/>
      <c r="K16" s="271"/>
      <c r="L16" s="1293"/>
      <c r="M16" s="1293"/>
      <c r="N16" s="1293"/>
      <c r="O16" s="1297"/>
      <c r="P16" s="1298"/>
      <c r="Q16" s="1298"/>
      <c r="R16" s="1299"/>
    </row>
    <row r="17" spans="1:18" s="448" customFormat="1" ht="20.100000000000001" customHeight="1">
      <c r="A17" s="268">
        <v>2</v>
      </c>
      <c r="B17" s="449"/>
      <c r="C17" s="449"/>
      <c r="D17" s="450"/>
      <c r="E17" s="450"/>
      <c r="F17" s="451"/>
      <c r="G17" s="452"/>
      <c r="H17" s="452"/>
      <c r="I17" s="452"/>
      <c r="J17" s="452"/>
      <c r="K17" s="452"/>
      <c r="L17" s="453"/>
      <c r="M17" s="453"/>
      <c r="N17" s="453"/>
      <c r="O17" s="454"/>
      <c r="P17" s="455"/>
      <c r="Q17" s="455"/>
      <c r="R17" s="456"/>
    </row>
    <row r="18" spans="1:18" s="264" customFormat="1" ht="20.100000000000001" customHeight="1">
      <c r="A18" s="268">
        <v>3</v>
      </c>
      <c r="B18" s="273"/>
      <c r="C18" s="273"/>
      <c r="D18" s="269"/>
      <c r="E18" s="269"/>
      <c r="F18" s="270"/>
      <c r="G18" s="271"/>
      <c r="H18" s="271"/>
      <c r="I18" s="271"/>
      <c r="J18" s="271"/>
      <c r="K18" s="271"/>
      <c r="L18" s="946"/>
      <c r="M18" s="946"/>
      <c r="N18" s="946"/>
      <c r="O18" s="947"/>
      <c r="P18" s="948"/>
      <c r="Q18" s="948"/>
      <c r="R18" s="949"/>
    </row>
    <row r="19" spans="1:18" s="264" customFormat="1" ht="20.100000000000001" customHeight="1">
      <c r="A19" s="268"/>
      <c r="B19" s="273" t="s">
        <v>556</v>
      </c>
      <c r="C19" s="273"/>
      <c r="D19" s="273"/>
      <c r="E19" s="273"/>
      <c r="F19" s="274"/>
      <c r="G19" s="275"/>
      <c r="H19" s="275"/>
      <c r="I19" s="271"/>
      <c r="J19" s="271"/>
      <c r="K19" s="271"/>
      <c r="L19" s="1293"/>
      <c r="M19" s="1293"/>
      <c r="N19" s="1293"/>
      <c r="O19" s="1297"/>
      <c r="P19" s="1298"/>
      <c r="Q19" s="1298"/>
      <c r="R19" s="1299"/>
    </row>
    <row r="20" spans="1:18" ht="33" customHeight="1">
      <c r="A20" s="276">
        <v>2</v>
      </c>
      <c r="B20" s="1260" t="s">
        <v>841</v>
      </c>
      <c r="C20" s="1261"/>
      <c r="D20" s="1261"/>
      <c r="E20" s="1261"/>
      <c r="F20" s="1261"/>
      <c r="G20" s="1261"/>
      <c r="H20" s="1261"/>
      <c r="I20" s="1261"/>
      <c r="J20" s="1261"/>
      <c r="K20" s="1261"/>
      <c r="L20" s="1261"/>
      <c r="M20" s="1261"/>
      <c r="N20" s="1261"/>
      <c r="O20" s="1261"/>
      <c r="P20" s="1261"/>
      <c r="Q20" s="1261"/>
      <c r="R20" s="1262"/>
    </row>
    <row r="21" spans="1:18">
      <c r="A21" s="1244" t="s">
        <v>72</v>
      </c>
      <c r="B21" s="1245" t="s">
        <v>842</v>
      </c>
      <c r="C21" s="1246"/>
      <c r="D21" s="1246"/>
      <c r="E21" s="1247"/>
      <c r="F21" s="1244" t="s">
        <v>843</v>
      </c>
      <c r="G21" s="1244"/>
      <c r="H21" s="1244" t="s">
        <v>844</v>
      </c>
      <c r="I21" s="1244" t="s">
        <v>845</v>
      </c>
      <c r="J21" s="1244" t="s">
        <v>846</v>
      </c>
      <c r="K21" s="1244" t="s">
        <v>506</v>
      </c>
      <c r="L21" s="1244" t="s">
        <v>847</v>
      </c>
      <c r="M21" s="1244" t="s">
        <v>834</v>
      </c>
      <c r="N21" s="1244" t="s">
        <v>848</v>
      </c>
      <c r="O21" s="1245" t="s">
        <v>6</v>
      </c>
      <c r="P21" s="1246"/>
      <c r="Q21" s="1246"/>
      <c r="R21" s="1247"/>
    </row>
    <row r="22" spans="1:18">
      <c r="A22" s="1244"/>
      <c r="B22" s="1248"/>
      <c r="C22" s="1249"/>
      <c r="D22" s="1249"/>
      <c r="E22" s="1250"/>
      <c r="F22" s="950" t="s">
        <v>849</v>
      </c>
      <c r="G22" s="950" t="s">
        <v>850</v>
      </c>
      <c r="H22" s="1244"/>
      <c r="I22" s="1244"/>
      <c r="J22" s="1244"/>
      <c r="K22" s="1244"/>
      <c r="L22" s="1244"/>
      <c r="M22" s="1244"/>
      <c r="N22" s="1244"/>
      <c r="O22" s="1248"/>
      <c r="P22" s="1249"/>
      <c r="Q22" s="1249"/>
      <c r="R22" s="1250"/>
    </row>
    <row r="23" spans="1:18">
      <c r="A23" s="962">
        <v>1</v>
      </c>
      <c r="B23" s="1239"/>
      <c r="C23" s="1240"/>
      <c r="D23" s="1240"/>
      <c r="E23" s="1241"/>
      <c r="F23" s="950"/>
      <c r="G23" s="950"/>
      <c r="H23" s="278"/>
      <c r="I23" s="278"/>
      <c r="J23" s="278"/>
      <c r="K23" s="278"/>
      <c r="L23" s="278"/>
      <c r="M23" s="278"/>
      <c r="N23" s="279"/>
      <c r="O23" s="1239"/>
      <c r="P23" s="1240"/>
      <c r="Q23" s="1240"/>
      <c r="R23" s="1241"/>
    </row>
    <row r="24" spans="1:18">
      <c r="A24" s="962">
        <v>2</v>
      </c>
      <c r="B24" s="1239"/>
      <c r="C24" s="1240"/>
      <c r="D24" s="1240"/>
      <c r="E24" s="1241"/>
      <c r="F24" s="950"/>
      <c r="G24" s="950"/>
      <c r="H24" s="278"/>
      <c r="I24" s="278"/>
      <c r="J24" s="278"/>
      <c r="K24" s="278"/>
      <c r="L24" s="278"/>
      <c r="M24" s="278"/>
      <c r="N24" s="279"/>
      <c r="O24" s="1287"/>
      <c r="P24" s="1288"/>
      <c r="Q24" s="1288"/>
      <c r="R24" s="1289"/>
    </row>
    <row r="25" spans="1:18">
      <c r="A25" s="962">
        <v>3</v>
      </c>
      <c r="B25" s="1239"/>
      <c r="C25" s="1240"/>
      <c r="D25" s="1240"/>
      <c r="E25" s="1241"/>
      <c r="F25" s="950"/>
      <c r="G25" s="950"/>
      <c r="H25" s="278"/>
      <c r="I25" s="278"/>
      <c r="J25" s="278"/>
      <c r="K25" s="278"/>
      <c r="L25" s="278"/>
      <c r="M25" s="278"/>
      <c r="N25" s="963"/>
      <c r="O25" s="1239"/>
      <c r="P25" s="1240"/>
      <c r="Q25" s="1240"/>
      <c r="R25" s="1241"/>
    </row>
    <row r="26" spans="1:18" ht="36" customHeight="1">
      <c r="A26" s="280">
        <v>3</v>
      </c>
      <c r="B26" s="1290" t="s">
        <v>851</v>
      </c>
      <c r="C26" s="1291"/>
      <c r="D26" s="1291"/>
      <c r="E26" s="1291"/>
      <c r="F26" s="1291"/>
      <c r="G26" s="1291"/>
      <c r="H26" s="1291"/>
      <c r="I26" s="1291"/>
      <c r="J26" s="1291"/>
      <c r="K26" s="1291"/>
      <c r="L26" s="1291"/>
      <c r="M26" s="1291"/>
      <c r="N26" s="1291"/>
      <c r="O26" s="1291"/>
      <c r="P26" s="1291"/>
      <c r="Q26" s="1291"/>
      <c r="R26" s="1292"/>
    </row>
    <row r="27" spans="1:18">
      <c r="A27" s="1244" t="s">
        <v>72</v>
      </c>
      <c r="B27" s="1245" t="s">
        <v>842</v>
      </c>
      <c r="C27" s="1246"/>
      <c r="D27" s="1246"/>
      <c r="E27" s="1247"/>
      <c r="F27" s="1244" t="s">
        <v>843</v>
      </c>
      <c r="G27" s="1244"/>
      <c r="H27" s="1244" t="s">
        <v>852</v>
      </c>
      <c r="I27" s="1244" t="s">
        <v>845</v>
      </c>
      <c r="J27" s="1244" t="s">
        <v>846</v>
      </c>
      <c r="K27" s="1244" t="s">
        <v>506</v>
      </c>
      <c r="L27" s="1244" t="s">
        <v>847</v>
      </c>
      <c r="M27" s="1244" t="s">
        <v>834</v>
      </c>
      <c r="N27" s="1244" t="s">
        <v>853</v>
      </c>
      <c r="O27" s="1245" t="s">
        <v>6</v>
      </c>
      <c r="P27" s="1246"/>
      <c r="Q27" s="1246"/>
      <c r="R27" s="1247"/>
    </row>
    <row r="28" spans="1:18">
      <c r="A28" s="1244"/>
      <c r="B28" s="1248"/>
      <c r="C28" s="1249"/>
      <c r="D28" s="1249"/>
      <c r="E28" s="1250"/>
      <c r="F28" s="950" t="s">
        <v>849</v>
      </c>
      <c r="G28" s="950" t="s">
        <v>850</v>
      </c>
      <c r="H28" s="1244"/>
      <c r="I28" s="1244"/>
      <c r="J28" s="1244"/>
      <c r="K28" s="1244"/>
      <c r="L28" s="1244"/>
      <c r="M28" s="1244"/>
      <c r="N28" s="1244"/>
      <c r="O28" s="1248"/>
      <c r="P28" s="1249"/>
      <c r="Q28" s="1249"/>
      <c r="R28" s="1250"/>
    </row>
    <row r="29" spans="1:18">
      <c r="A29" s="962">
        <v>1</v>
      </c>
      <c r="B29" s="1239"/>
      <c r="C29" s="1240"/>
      <c r="D29" s="1240"/>
      <c r="E29" s="1241"/>
      <c r="F29" s="963"/>
      <c r="G29" s="962"/>
      <c r="H29" s="963"/>
      <c r="I29" s="963"/>
      <c r="J29" s="963"/>
      <c r="K29" s="963"/>
      <c r="L29" s="963"/>
      <c r="M29" s="963"/>
      <c r="N29" s="963"/>
      <c r="O29" s="1239"/>
      <c r="P29" s="1240"/>
      <c r="Q29" s="1240"/>
      <c r="R29" s="1241"/>
    </row>
    <row r="30" spans="1:18" ht="16.899999999999999" customHeight="1">
      <c r="A30" s="962">
        <v>2</v>
      </c>
      <c r="B30" s="1239"/>
      <c r="C30" s="1240"/>
      <c r="D30" s="1240"/>
      <c r="E30" s="1241"/>
      <c r="F30" s="268"/>
      <c r="G30" s="962"/>
      <c r="H30" s="963"/>
      <c r="I30" s="963"/>
      <c r="J30" s="963"/>
      <c r="K30" s="963"/>
      <c r="L30" s="963"/>
      <c r="M30" s="963"/>
      <c r="N30" s="963"/>
      <c r="O30" s="1239"/>
      <c r="P30" s="1240"/>
      <c r="Q30" s="1240"/>
      <c r="R30" s="1241"/>
    </row>
    <row r="31" spans="1:18">
      <c r="A31" s="962">
        <v>3</v>
      </c>
      <c r="B31" s="1239"/>
      <c r="C31" s="1240"/>
      <c r="D31" s="1240"/>
      <c r="E31" s="1241"/>
      <c r="F31" s="278"/>
      <c r="G31" s="962"/>
      <c r="H31" s="963"/>
      <c r="I31" s="963"/>
      <c r="J31" s="963"/>
      <c r="K31" s="963"/>
      <c r="L31" s="963"/>
      <c r="M31" s="963"/>
      <c r="N31" s="963"/>
      <c r="O31" s="1239"/>
      <c r="P31" s="1240"/>
      <c r="Q31" s="1240"/>
      <c r="R31" s="1241"/>
    </row>
    <row r="32" spans="1:18">
      <c r="A32" s="962">
        <v>4</v>
      </c>
      <c r="B32" s="1239"/>
      <c r="C32" s="1240"/>
      <c r="D32" s="1240"/>
      <c r="E32" s="1241"/>
      <c r="F32" s="278"/>
      <c r="G32" s="962"/>
      <c r="H32" s="963"/>
      <c r="I32" s="963"/>
      <c r="J32" s="963"/>
      <c r="K32" s="963"/>
      <c r="L32" s="963"/>
      <c r="M32" s="963"/>
      <c r="N32" s="963"/>
      <c r="O32" s="1239"/>
      <c r="P32" s="1240"/>
      <c r="Q32" s="1240"/>
      <c r="R32" s="1241"/>
    </row>
    <row r="33" spans="1:18">
      <c r="A33" s="962">
        <v>5</v>
      </c>
      <c r="B33" s="1239"/>
      <c r="C33" s="1240"/>
      <c r="D33" s="1240"/>
      <c r="E33" s="1241"/>
      <c r="F33" s="963"/>
      <c r="G33" s="962"/>
      <c r="H33" s="963"/>
      <c r="I33" s="963"/>
      <c r="J33" s="963"/>
      <c r="K33" s="963"/>
      <c r="L33" s="963"/>
      <c r="M33" s="963"/>
      <c r="N33" s="963"/>
      <c r="O33" s="1239"/>
      <c r="P33" s="1240"/>
      <c r="Q33" s="1240"/>
      <c r="R33" s="1241"/>
    </row>
    <row r="34" spans="1:18" ht="40.9" customHeight="1">
      <c r="A34" s="276">
        <v>4</v>
      </c>
      <c r="B34" s="1260" t="s">
        <v>854</v>
      </c>
      <c r="C34" s="1261"/>
      <c r="D34" s="1261"/>
      <c r="E34" s="1261"/>
      <c r="F34" s="1261"/>
      <c r="G34" s="1261"/>
      <c r="H34" s="1261"/>
      <c r="I34" s="1261"/>
      <c r="J34" s="1261"/>
      <c r="K34" s="1261"/>
      <c r="L34" s="1261"/>
      <c r="M34" s="1261"/>
      <c r="N34" s="1261"/>
      <c r="O34" s="1261"/>
      <c r="P34" s="1261"/>
      <c r="Q34" s="1261"/>
      <c r="R34" s="1262"/>
    </row>
    <row r="35" spans="1:18" ht="40.9" customHeight="1">
      <c r="A35" s="1272" t="s">
        <v>72</v>
      </c>
      <c r="B35" s="1272" t="s">
        <v>842</v>
      </c>
      <c r="C35" s="952"/>
      <c r="D35" s="1276" t="s">
        <v>825</v>
      </c>
      <c r="E35" s="1276"/>
      <c r="F35" s="1276"/>
      <c r="G35" s="1276"/>
      <c r="H35" s="1276"/>
      <c r="I35" s="1276"/>
      <c r="J35" s="1274" t="s">
        <v>855</v>
      </c>
      <c r="K35" s="1285"/>
      <c r="L35" s="1285"/>
      <c r="M35" s="1285"/>
      <c r="N35" s="1285"/>
      <c r="O35" s="1285"/>
      <c r="P35" s="1285"/>
      <c r="Q35" s="1285"/>
      <c r="R35" s="1275"/>
    </row>
    <row r="36" spans="1:18" ht="37.5" customHeight="1">
      <c r="A36" s="1284"/>
      <c r="B36" s="1284"/>
      <c r="C36" s="954"/>
      <c r="D36" s="1276" t="s">
        <v>611</v>
      </c>
      <c r="E36" s="1276" t="s">
        <v>856</v>
      </c>
      <c r="F36" s="1277" t="s">
        <v>857</v>
      </c>
      <c r="G36" s="1278" t="s">
        <v>858</v>
      </c>
      <c r="H36" s="1278"/>
      <c r="I36" s="1278"/>
      <c r="J36" s="1244" t="s">
        <v>859</v>
      </c>
      <c r="K36" s="1244" t="s">
        <v>835</v>
      </c>
      <c r="L36" s="1244" t="s">
        <v>860</v>
      </c>
      <c r="M36" s="1244"/>
      <c r="N36" s="1244" t="s">
        <v>861</v>
      </c>
      <c r="O36" s="1286" t="s">
        <v>862</v>
      </c>
      <c r="P36" s="1286"/>
      <c r="Q36" s="1244" t="s">
        <v>863</v>
      </c>
      <c r="R36" s="1244" t="s">
        <v>6</v>
      </c>
    </row>
    <row r="37" spans="1:18" ht="33.6">
      <c r="A37" s="1273"/>
      <c r="B37" s="1273"/>
      <c r="C37" s="953"/>
      <c r="D37" s="1276"/>
      <c r="E37" s="1276"/>
      <c r="F37" s="1277"/>
      <c r="G37" s="281" t="s">
        <v>105</v>
      </c>
      <c r="H37" s="281" t="s">
        <v>106</v>
      </c>
      <c r="I37" s="281" t="s">
        <v>864</v>
      </c>
      <c r="J37" s="1244"/>
      <c r="K37" s="1244"/>
      <c r="L37" s="950" t="s">
        <v>865</v>
      </c>
      <c r="M37" s="950" t="s">
        <v>866</v>
      </c>
      <c r="N37" s="1244"/>
      <c r="O37" s="282" t="s">
        <v>867</v>
      </c>
      <c r="P37" s="950" t="s">
        <v>868</v>
      </c>
      <c r="Q37" s="1244"/>
      <c r="R37" s="1244"/>
    </row>
    <row r="38" spans="1:18" ht="33.6">
      <c r="A38" s="950">
        <v>1</v>
      </c>
      <c r="B38" s="278" t="s">
        <v>869</v>
      </c>
      <c r="C38" s="950"/>
      <c r="D38" s="962"/>
      <c r="E38" s="962"/>
      <c r="F38" s="962"/>
      <c r="G38" s="962"/>
      <c r="H38" s="962"/>
      <c r="I38" s="962"/>
      <c r="J38" s="962"/>
      <c r="K38" s="272"/>
      <c r="L38" s="283"/>
      <c r="M38" s="283"/>
      <c r="N38" s="283"/>
      <c r="O38" s="283"/>
      <c r="P38" s="283"/>
      <c r="Q38" s="283"/>
      <c r="R38" s="283"/>
    </row>
    <row r="39" spans="1:18" ht="33" customHeight="1">
      <c r="A39" s="962" t="s">
        <v>181</v>
      </c>
      <c r="B39" s="284"/>
      <c r="C39" s="284"/>
      <c r="D39" s="272"/>
      <c r="E39" s="272"/>
      <c r="F39" s="962"/>
      <c r="G39" s="272"/>
      <c r="H39" s="284"/>
      <c r="I39" s="272"/>
      <c r="J39" s="272"/>
      <c r="K39" s="272"/>
      <c r="L39" s="285"/>
      <c r="M39" s="283"/>
      <c r="N39" s="272"/>
      <c r="O39" s="272"/>
      <c r="P39" s="283"/>
      <c r="Q39" s="283"/>
      <c r="R39" s="962"/>
    </row>
    <row r="40" spans="1:18">
      <c r="A40" s="962" t="s">
        <v>203</v>
      </c>
      <c r="B40" s="963"/>
      <c r="C40" s="963"/>
      <c r="D40" s="962"/>
      <c r="E40" s="272"/>
      <c r="F40" s="962"/>
      <c r="G40" s="962"/>
      <c r="H40" s="963"/>
      <c r="I40" s="962"/>
      <c r="J40" s="272"/>
      <c r="K40" s="962"/>
      <c r="L40" s="283"/>
      <c r="M40" s="283"/>
      <c r="N40" s="283"/>
      <c r="O40" s="283"/>
      <c r="P40" s="283"/>
      <c r="Q40" s="283"/>
      <c r="R40" s="962"/>
    </row>
    <row r="41" spans="1:18">
      <c r="A41" s="962" t="s">
        <v>206</v>
      </c>
      <c r="B41" s="963"/>
      <c r="C41" s="963"/>
      <c r="D41" s="962"/>
      <c r="E41" s="962"/>
      <c r="F41" s="962"/>
      <c r="G41" s="962"/>
      <c r="H41" s="963"/>
      <c r="I41" s="962"/>
      <c r="J41" s="962"/>
      <c r="K41" s="962"/>
      <c r="L41" s="283"/>
      <c r="M41" s="283"/>
      <c r="N41" s="283"/>
      <c r="O41" s="283"/>
      <c r="P41" s="283"/>
      <c r="Q41" s="283"/>
      <c r="R41" s="962"/>
    </row>
    <row r="42" spans="1:18">
      <c r="A42" s="950">
        <v>2</v>
      </c>
      <c r="B42" s="278" t="s">
        <v>870</v>
      </c>
      <c r="C42" s="950"/>
      <c r="D42" s="962"/>
      <c r="E42" s="962"/>
      <c r="F42" s="962"/>
      <c r="G42" s="962"/>
      <c r="H42" s="963"/>
      <c r="I42" s="962"/>
      <c r="J42" s="962"/>
      <c r="K42" s="962"/>
      <c r="L42" s="962"/>
      <c r="M42" s="283"/>
      <c r="N42" s="283"/>
      <c r="O42" s="283"/>
      <c r="P42" s="283"/>
      <c r="Q42" s="283"/>
      <c r="R42" s="283"/>
    </row>
    <row r="43" spans="1:18">
      <c r="A43" s="962" t="s">
        <v>680</v>
      </c>
      <c r="B43" s="284"/>
      <c r="C43" s="284"/>
      <c r="D43" s="962"/>
      <c r="E43" s="962"/>
      <c r="F43" s="962"/>
      <c r="G43" s="962"/>
      <c r="H43" s="963"/>
      <c r="I43" s="962"/>
      <c r="J43" s="962"/>
      <c r="K43" s="962"/>
      <c r="L43" s="962"/>
      <c r="M43" s="283"/>
      <c r="N43" s="283"/>
      <c r="O43" s="283"/>
      <c r="P43" s="283"/>
      <c r="Q43" s="283"/>
      <c r="R43" s="283"/>
    </row>
    <row r="44" spans="1:18">
      <c r="A44" s="962" t="s">
        <v>681</v>
      </c>
      <c r="B44" s="963"/>
      <c r="C44" s="963"/>
      <c r="D44" s="962"/>
      <c r="E44" s="962"/>
      <c r="F44" s="962"/>
      <c r="G44" s="962"/>
      <c r="H44" s="963"/>
      <c r="I44" s="962"/>
      <c r="J44" s="962"/>
      <c r="K44" s="962"/>
      <c r="L44" s="962"/>
      <c r="M44" s="283"/>
      <c r="N44" s="283"/>
      <c r="O44" s="283"/>
      <c r="P44" s="283"/>
      <c r="Q44" s="283"/>
      <c r="R44" s="283"/>
    </row>
    <row r="45" spans="1:18">
      <c r="A45" s="962" t="s">
        <v>682</v>
      </c>
      <c r="B45" s="963"/>
      <c r="C45" s="963"/>
      <c r="D45" s="962"/>
      <c r="E45" s="962"/>
      <c r="F45" s="962"/>
      <c r="G45" s="962"/>
      <c r="H45" s="962"/>
      <c r="I45" s="272"/>
      <c r="J45" s="962"/>
      <c r="K45" s="962"/>
      <c r="L45" s="962"/>
      <c r="M45" s="283"/>
      <c r="N45" s="283"/>
      <c r="O45" s="283"/>
      <c r="P45" s="283"/>
      <c r="Q45" s="283"/>
      <c r="R45" s="283"/>
    </row>
    <row r="46" spans="1:18">
      <c r="A46" s="962">
        <v>9</v>
      </c>
      <c r="B46" s="963"/>
      <c r="C46" s="963"/>
      <c r="D46" s="962"/>
      <c r="E46" s="962"/>
      <c r="F46" s="962"/>
      <c r="G46" s="962"/>
      <c r="H46" s="963"/>
      <c r="I46" s="962"/>
      <c r="J46" s="962"/>
      <c r="K46" s="962"/>
      <c r="L46" s="962"/>
      <c r="M46" s="283"/>
      <c r="N46" s="283"/>
      <c r="O46" s="283"/>
      <c r="P46" s="283"/>
      <c r="Q46" s="283"/>
      <c r="R46" s="283"/>
    </row>
    <row r="47" spans="1:18">
      <c r="A47" s="962">
        <v>10</v>
      </c>
      <c r="B47" s="963"/>
      <c r="C47" s="963"/>
      <c r="D47" s="962"/>
      <c r="E47" s="962"/>
      <c r="F47" s="962"/>
      <c r="G47" s="962"/>
      <c r="H47" s="963"/>
      <c r="I47" s="962"/>
      <c r="J47" s="962"/>
      <c r="K47" s="962"/>
      <c r="L47" s="950"/>
      <c r="M47" s="283"/>
      <c r="N47" s="283"/>
      <c r="O47" s="283"/>
      <c r="P47" s="283"/>
      <c r="Q47" s="283"/>
      <c r="R47" s="283"/>
    </row>
    <row r="48" spans="1:18">
      <c r="A48" s="962">
        <v>11</v>
      </c>
      <c r="B48" s="284"/>
      <c r="C48" s="284"/>
      <c r="D48" s="272"/>
      <c r="E48" s="272"/>
      <c r="F48" s="272"/>
      <c r="G48" s="272"/>
      <c r="H48" s="284"/>
      <c r="I48" s="272"/>
      <c r="J48" s="272"/>
      <c r="K48" s="272"/>
      <c r="L48" s="272"/>
      <c r="M48" s="283"/>
      <c r="N48" s="283"/>
      <c r="O48" s="283"/>
      <c r="P48" s="283"/>
      <c r="Q48" s="283"/>
      <c r="R48" s="283"/>
    </row>
    <row r="49" spans="1:18">
      <c r="A49" s="962">
        <v>12</v>
      </c>
      <c r="B49" s="284"/>
      <c r="C49" s="284"/>
      <c r="D49" s="272"/>
      <c r="E49" s="272"/>
      <c r="F49" s="272"/>
      <c r="G49" s="272"/>
      <c r="H49" s="284"/>
      <c r="I49" s="272"/>
      <c r="J49" s="272"/>
      <c r="K49" s="272"/>
      <c r="L49" s="272"/>
      <c r="M49" s="283"/>
      <c r="N49" s="283"/>
      <c r="O49" s="283"/>
      <c r="P49" s="283"/>
      <c r="Q49" s="283"/>
      <c r="R49" s="283"/>
    </row>
    <row r="50" spans="1:18">
      <c r="A50" s="962">
        <v>13</v>
      </c>
      <c r="B50" s="284"/>
      <c r="C50" s="284"/>
      <c r="D50" s="272"/>
      <c r="E50" s="272"/>
      <c r="F50" s="272"/>
      <c r="G50" s="272"/>
      <c r="H50" s="284"/>
      <c r="I50" s="272"/>
      <c r="J50" s="272"/>
      <c r="K50" s="272"/>
      <c r="L50" s="951"/>
      <c r="M50" s="283"/>
      <c r="N50" s="283"/>
      <c r="O50" s="283"/>
      <c r="P50" s="283"/>
      <c r="Q50" s="283"/>
      <c r="R50" s="283"/>
    </row>
    <row r="51" spans="1:18" ht="22.9" customHeight="1">
      <c r="A51" s="1244" t="s">
        <v>556</v>
      </c>
      <c r="B51" s="1244"/>
      <c r="C51" s="1244"/>
      <c r="D51" s="1244"/>
      <c r="E51" s="1244"/>
      <c r="F51" s="1244"/>
      <c r="G51" s="1244"/>
      <c r="H51" s="1244"/>
      <c r="I51" s="1244"/>
      <c r="J51" s="1244"/>
      <c r="K51" s="962"/>
      <c r="L51" s="962"/>
      <c r="M51" s="962"/>
      <c r="N51" s="962"/>
      <c r="O51" s="283"/>
      <c r="P51" s="283"/>
      <c r="Q51" s="962"/>
      <c r="R51" s="283"/>
    </row>
    <row r="52" spans="1:18">
      <c r="A52" s="276">
        <v>4</v>
      </c>
      <c r="B52" s="1260" t="s">
        <v>871</v>
      </c>
      <c r="C52" s="1261"/>
      <c r="D52" s="1261"/>
      <c r="E52" s="1261"/>
      <c r="F52" s="1261"/>
      <c r="G52" s="1261"/>
      <c r="H52" s="1261"/>
      <c r="I52" s="1261"/>
      <c r="J52" s="1261"/>
      <c r="K52" s="1261"/>
      <c r="L52" s="1261"/>
      <c r="M52" s="1261"/>
      <c r="N52" s="1261"/>
      <c r="O52" s="1261"/>
      <c r="P52" s="1261"/>
      <c r="Q52" s="1261"/>
      <c r="R52" s="1262"/>
    </row>
    <row r="53" spans="1:18" ht="37.5" customHeight="1">
      <c r="A53" s="1244" t="s">
        <v>72</v>
      </c>
      <c r="B53" s="1245" t="s">
        <v>842</v>
      </c>
      <c r="C53" s="1246"/>
      <c r="D53" s="1246"/>
      <c r="E53" s="1247"/>
      <c r="F53" s="1276" t="s">
        <v>872</v>
      </c>
      <c r="G53" s="1276" t="s">
        <v>873</v>
      </c>
      <c r="H53" s="1282" t="s">
        <v>874</v>
      </c>
      <c r="I53" s="1257" t="s">
        <v>875</v>
      </c>
      <c r="J53" s="1259"/>
      <c r="K53" s="1272" t="s">
        <v>861</v>
      </c>
      <c r="L53" s="1274" t="s">
        <v>862</v>
      </c>
      <c r="M53" s="1275"/>
      <c r="N53" s="1272" t="s">
        <v>863</v>
      </c>
      <c r="O53" s="1245" t="s">
        <v>6</v>
      </c>
      <c r="P53" s="1246"/>
      <c r="Q53" s="1246"/>
      <c r="R53" s="1247"/>
    </row>
    <row r="54" spans="1:18" ht="33.6">
      <c r="A54" s="1244"/>
      <c r="B54" s="1248"/>
      <c r="C54" s="1249"/>
      <c r="D54" s="1249"/>
      <c r="E54" s="1250"/>
      <c r="F54" s="1276"/>
      <c r="G54" s="1276"/>
      <c r="H54" s="1283"/>
      <c r="I54" s="950" t="s">
        <v>876</v>
      </c>
      <c r="J54" s="950" t="s">
        <v>877</v>
      </c>
      <c r="K54" s="1273"/>
      <c r="L54" s="282" t="s">
        <v>867</v>
      </c>
      <c r="M54" s="950" t="s">
        <v>878</v>
      </c>
      <c r="N54" s="1273"/>
      <c r="O54" s="1248"/>
      <c r="P54" s="1249"/>
      <c r="Q54" s="1249"/>
      <c r="R54" s="1250"/>
    </row>
    <row r="55" spans="1:18">
      <c r="A55" s="286">
        <v>1</v>
      </c>
      <c r="B55" s="1266" t="s">
        <v>879</v>
      </c>
      <c r="C55" s="1267"/>
      <c r="D55" s="1267"/>
      <c r="E55" s="1267"/>
      <c r="F55" s="1267"/>
      <c r="G55" s="1267"/>
      <c r="H55" s="1267"/>
      <c r="I55" s="1267"/>
      <c r="J55" s="1267"/>
      <c r="K55" s="1267"/>
      <c r="L55" s="1267"/>
      <c r="M55" s="1267"/>
      <c r="N55" s="1267"/>
      <c r="O55" s="1267"/>
      <c r="P55" s="1267"/>
      <c r="Q55" s="1267"/>
      <c r="R55" s="1268"/>
    </row>
    <row r="56" spans="1:18">
      <c r="A56" s="962" t="s">
        <v>181</v>
      </c>
      <c r="B56" s="1279" t="s">
        <v>533</v>
      </c>
      <c r="C56" s="1280"/>
      <c r="D56" s="1280"/>
      <c r="E56" s="1281"/>
      <c r="F56" s="969" t="s">
        <v>880</v>
      </c>
      <c r="G56" s="969" t="s">
        <v>881</v>
      </c>
      <c r="H56" s="965" t="s">
        <v>882</v>
      </c>
      <c r="I56" s="967"/>
      <c r="J56" s="967" t="s">
        <v>883</v>
      </c>
      <c r="K56" s="970" t="s">
        <v>884</v>
      </c>
      <c r="L56" s="272"/>
      <c r="M56" s="967" t="s">
        <v>883</v>
      </c>
      <c r="N56" s="283"/>
      <c r="O56" s="1239"/>
      <c r="P56" s="1240"/>
      <c r="Q56" s="1240"/>
      <c r="R56" s="1241"/>
    </row>
    <row r="57" spans="1:18">
      <c r="A57" s="962" t="s">
        <v>203</v>
      </c>
      <c r="B57" s="1251" t="s">
        <v>885</v>
      </c>
      <c r="C57" s="1252"/>
      <c r="D57" s="1252"/>
      <c r="E57" s="1253"/>
      <c r="F57" s="969" t="s">
        <v>886</v>
      </c>
      <c r="G57" s="969" t="s">
        <v>881</v>
      </c>
      <c r="H57" s="965" t="s">
        <v>882</v>
      </c>
      <c r="I57" s="967"/>
      <c r="J57" s="967" t="s">
        <v>883</v>
      </c>
      <c r="K57" s="968" t="s">
        <v>887</v>
      </c>
      <c r="L57" s="967" t="s">
        <v>883</v>
      </c>
      <c r="M57" s="283"/>
      <c r="N57" s="283"/>
      <c r="O57" s="1239"/>
      <c r="P57" s="1240"/>
      <c r="Q57" s="1240"/>
      <c r="R57" s="1241"/>
    </row>
    <row r="58" spans="1:18">
      <c r="A58" s="962" t="s">
        <v>206</v>
      </c>
      <c r="B58" s="1263"/>
      <c r="C58" s="1264"/>
      <c r="D58" s="1264"/>
      <c r="E58" s="1265"/>
      <c r="F58" s="962"/>
      <c r="G58" s="962"/>
      <c r="H58" s="962"/>
      <c r="I58" s="283"/>
      <c r="J58" s="283"/>
      <c r="K58" s="283"/>
      <c r="L58" s="283"/>
      <c r="M58" s="283"/>
      <c r="N58" s="283"/>
      <c r="O58" s="1239"/>
      <c r="P58" s="1240"/>
      <c r="Q58" s="1240"/>
      <c r="R58" s="1241"/>
    </row>
    <row r="59" spans="1:18">
      <c r="A59" s="286">
        <v>2</v>
      </c>
      <c r="B59" s="1266"/>
      <c r="C59" s="1267"/>
      <c r="D59" s="1267"/>
      <c r="E59" s="1267"/>
      <c r="F59" s="1267"/>
      <c r="G59" s="1267"/>
      <c r="H59" s="1267"/>
      <c r="I59" s="1267"/>
      <c r="J59" s="1267"/>
      <c r="K59" s="1267"/>
      <c r="L59" s="1267"/>
      <c r="M59" s="1267"/>
      <c r="N59" s="1267"/>
      <c r="O59" s="1267"/>
      <c r="P59" s="1267"/>
      <c r="Q59" s="1267"/>
      <c r="R59" s="1268"/>
    </row>
    <row r="60" spans="1:18">
      <c r="A60" s="962" t="s">
        <v>680</v>
      </c>
      <c r="B60" s="959"/>
      <c r="C60" s="960"/>
      <c r="D60" s="960"/>
      <c r="E60" s="961"/>
      <c r="F60" s="962"/>
      <c r="G60" s="962"/>
      <c r="H60" s="962"/>
      <c r="I60" s="962"/>
      <c r="J60" s="283"/>
      <c r="K60" s="283"/>
      <c r="L60" s="283"/>
      <c r="M60" s="283"/>
      <c r="N60" s="283"/>
      <c r="O60" s="1239"/>
      <c r="P60" s="1240"/>
      <c r="Q60" s="1240"/>
      <c r="R60" s="1241"/>
    </row>
    <row r="61" spans="1:18">
      <c r="A61" s="962" t="s">
        <v>681</v>
      </c>
      <c r="B61" s="956"/>
      <c r="C61" s="957"/>
      <c r="D61" s="957"/>
      <c r="E61" s="958"/>
      <c r="F61" s="962"/>
      <c r="G61" s="962"/>
      <c r="H61" s="962"/>
      <c r="I61" s="962"/>
      <c r="J61" s="283"/>
      <c r="K61" s="283"/>
      <c r="L61" s="283"/>
      <c r="M61" s="283"/>
      <c r="N61" s="283"/>
      <c r="O61" s="1239"/>
      <c r="P61" s="1240"/>
      <c r="Q61" s="1240"/>
      <c r="R61" s="1241"/>
    </row>
    <row r="62" spans="1:18">
      <c r="A62" s="962" t="s">
        <v>682</v>
      </c>
      <c r="B62" s="1263"/>
      <c r="C62" s="1264"/>
      <c r="D62" s="1264"/>
      <c r="E62" s="1265"/>
      <c r="F62" s="962"/>
      <c r="G62" s="962"/>
      <c r="H62" s="962"/>
      <c r="I62" s="962"/>
      <c r="J62" s="283"/>
      <c r="K62" s="283"/>
      <c r="L62" s="283"/>
      <c r="M62" s="283"/>
      <c r="N62" s="283"/>
      <c r="O62" s="1239"/>
      <c r="P62" s="1240"/>
      <c r="Q62" s="1240"/>
      <c r="R62" s="1241"/>
    </row>
    <row r="63" spans="1:18">
      <c r="A63" s="962"/>
      <c r="B63" s="1263"/>
      <c r="C63" s="1264"/>
      <c r="D63" s="1264"/>
      <c r="E63" s="1265"/>
      <c r="F63" s="962"/>
      <c r="G63" s="962"/>
      <c r="H63" s="962"/>
      <c r="I63" s="950"/>
      <c r="J63" s="283"/>
      <c r="K63" s="283"/>
      <c r="L63" s="283"/>
      <c r="M63" s="283"/>
      <c r="N63" s="283"/>
      <c r="O63" s="1239"/>
      <c r="P63" s="1240"/>
      <c r="Q63" s="1240"/>
      <c r="R63" s="1241"/>
    </row>
    <row r="64" spans="1:18">
      <c r="A64" s="962"/>
      <c r="B64" s="1263"/>
      <c r="C64" s="1264"/>
      <c r="D64" s="1264"/>
      <c r="E64" s="1265"/>
      <c r="F64" s="272"/>
      <c r="G64" s="272"/>
      <c r="H64" s="272"/>
      <c r="I64" s="951"/>
      <c r="J64" s="283"/>
      <c r="K64" s="283"/>
      <c r="L64" s="283"/>
      <c r="M64" s="283"/>
      <c r="N64" s="283"/>
      <c r="O64" s="1239"/>
      <c r="P64" s="1240"/>
      <c r="Q64" s="1240"/>
      <c r="R64" s="1241"/>
    </row>
    <row r="65" spans="1:18" ht="39.6" customHeight="1">
      <c r="A65" s="287">
        <v>5</v>
      </c>
      <c r="B65" s="1269" t="s">
        <v>888</v>
      </c>
      <c r="C65" s="1270"/>
      <c r="D65" s="1270"/>
      <c r="E65" s="1270"/>
      <c r="F65" s="1270"/>
      <c r="G65" s="1270"/>
      <c r="H65" s="1270"/>
      <c r="I65" s="1270"/>
      <c r="J65" s="1270"/>
      <c r="K65" s="1270"/>
      <c r="L65" s="1270"/>
      <c r="M65" s="1270"/>
      <c r="N65" s="1270"/>
      <c r="O65" s="1270"/>
      <c r="P65" s="1270"/>
      <c r="Q65" s="1270"/>
      <c r="R65" s="1271"/>
    </row>
    <row r="66" spans="1:18">
      <c r="A66" s="1244" t="s">
        <v>72</v>
      </c>
      <c r="B66" s="1245" t="s">
        <v>842</v>
      </c>
      <c r="C66" s="1246"/>
      <c r="D66" s="1246"/>
      <c r="E66" s="1247"/>
      <c r="F66" s="1244" t="s">
        <v>889</v>
      </c>
      <c r="G66" s="1244"/>
      <c r="H66" s="1244" t="s">
        <v>852</v>
      </c>
      <c r="I66" s="1244" t="s">
        <v>890</v>
      </c>
      <c r="J66" s="1244" t="s">
        <v>891</v>
      </c>
      <c r="K66" s="1244" t="s">
        <v>892</v>
      </c>
      <c r="L66" s="1244"/>
      <c r="M66" s="1244"/>
      <c r="N66" s="1244" t="s">
        <v>893</v>
      </c>
      <c r="O66" s="1244" t="s">
        <v>894</v>
      </c>
      <c r="P66" s="1245" t="s">
        <v>6</v>
      </c>
      <c r="Q66" s="1246"/>
      <c r="R66" s="1247"/>
    </row>
    <row r="67" spans="1:18" ht="33.6">
      <c r="A67" s="1244"/>
      <c r="B67" s="1248"/>
      <c r="C67" s="1249"/>
      <c r="D67" s="1249"/>
      <c r="E67" s="1250"/>
      <c r="F67" s="950" t="s">
        <v>849</v>
      </c>
      <c r="G67" s="950" t="s">
        <v>850</v>
      </c>
      <c r="H67" s="1244"/>
      <c r="I67" s="1244"/>
      <c r="J67" s="1244"/>
      <c r="K67" s="950" t="s">
        <v>895</v>
      </c>
      <c r="L67" s="950" t="s">
        <v>865</v>
      </c>
      <c r="M67" s="950" t="s">
        <v>866</v>
      </c>
      <c r="N67" s="1244"/>
      <c r="O67" s="1244"/>
      <c r="P67" s="1248"/>
      <c r="Q67" s="1249"/>
      <c r="R67" s="1250"/>
    </row>
    <row r="68" spans="1:18">
      <c r="A68" s="962">
        <v>1</v>
      </c>
      <c r="B68" s="1251" t="s">
        <v>885</v>
      </c>
      <c r="C68" s="1252"/>
      <c r="D68" s="1252"/>
      <c r="E68" s="1253"/>
      <c r="F68" s="965" t="s">
        <v>883</v>
      </c>
      <c r="G68" s="965"/>
      <c r="H68" s="966" t="s">
        <v>896</v>
      </c>
      <c r="I68" s="965" t="s">
        <v>897</v>
      </c>
      <c r="J68" s="962"/>
      <c r="K68" s="965" t="s">
        <v>883</v>
      </c>
      <c r="L68" s="962"/>
      <c r="M68" s="962"/>
      <c r="N68" s="962"/>
      <c r="O68" s="962"/>
      <c r="P68" s="1239"/>
      <c r="Q68" s="1240"/>
      <c r="R68" s="1241"/>
    </row>
    <row r="69" spans="1:18">
      <c r="A69" s="962">
        <v>2</v>
      </c>
      <c r="B69" s="1251" t="s">
        <v>533</v>
      </c>
      <c r="C69" s="1252"/>
      <c r="D69" s="1252"/>
      <c r="E69" s="1253"/>
      <c r="F69" s="965" t="s">
        <v>883</v>
      </c>
      <c r="G69" s="965"/>
      <c r="H69" s="966" t="s">
        <v>896</v>
      </c>
      <c r="I69" s="965" t="s">
        <v>898</v>
      </c>
      <c r="J69" s="962"/>
      <c r="K69" s="965" t="s">
        <v>883</v>
      </c>
      <c r="L69" s="962"/>
      <c r="M69" s="962"/>
      <c r="N69" s="962"/>
      <c r="O69" s="962"/>
      <c r="P69" s="1239"/>
      <c r="Q69" s="1240"/>
      <c r="R69" s="1241"/>
    </row>
    <row r="70" spans="1:18">
      <c r="A70" s="962">
        <v>3</v>
      </c>
      <c r="B70" s="1251" t="s">
        <v>528</v>
      </c>
      <c r="C70" s="1252"/>
      <c r="D70" s="1252"/>
      <c r="E70" s="1253"/>
      <c r="F70" s="965"/>
      <c r="G70" s="965" t="s">
        <v>883</v>
      </c>
      <c r="H70" s="966" t="s">
        <v>896</v>
      </c>
      <c r="I70" s="965" t="s">
        <v>899</v>
      </c>
      <c r="J70" s="962"/>
      <c r="K70" s="965" t="s">
        <v>883</v>
      </c>
      <c r="L70" s="950"/>
      <c r="M70" s="950"/>
      <c r="N70" s="962"/>
      <c r="O70" s="950"/>
      <c r="P70" s="1239"/>
      <c r="Q70" s="1240"/>
      <c r="R70" s="1241"/>
    </row>
    <row r="71" spans="1:18">
      <c r="A71" s="962">
        <v>4</v>
      </c>
      <c r="B71" s="1239"/>
      <c r="C71" s="1240"/>
      <c r="D71" s="1240"/>
      <c r="E71" s="1241"/>
      <c r="F71" s="965"/>
      <c r="G71" s="965"/>
      <c r="H71" s="966"/>
      <c r="I71" s="965"/>
      <c r="J71" s="962"/>
      <c r="K71" s="965"/>
      <c r="L71" s="962"/>
      <c r="M71" s="962"/>
      <c r="N71" s="962"/>
      <c r="O71" s="962"/>
      <c r="P71" s="1239"/>
      <c r="Q71" s="1240"/>
      <c r="R71" s="1241"/>
    </row>
    <row r="72" spans="1:18">
      <c r="A72" s="1244" t="s">
        <v>556</v>
      </c>
      <c r="B72" s="1244"/>
      <c r="C72" s="1244"/>
      <c r="D72" s="1244"/>
      <c r="E72" s="1244"/>
      <c r="F72" s="1244"/>
      <c r="G72" s="1244"/>
      <c r="H72" s="1244"/>
      <c r="I72" s="1244"/>
      <c r="J72" s="1244"/>
      <c r="K72" s="288"/>
      <c r="L72" s="962"/>
      <c r="M72" s="962"/>
      <c r="N72" s="962"/>
      <c r="O72" s="962"/>
      <c r="P72" s="1239"/>
      <c r="Q72" s="1240"/>
      <c r="R72" s="1241"/>
    </row>
    <row r="73" spans="1:18" ht="33" customHeight="1">
      <c r="A73" s="276">
        <v>6</v>
      </c>
      <c r="B73" s="1260" t="s">
        <v>900</v>
      </c>
      <c r="C73" s="1261"/>
      <c r="D73" s="1261"/>
      <c r="E73" s="1261"/>
      <c r="F73" s="1261"/>
      <c r="G73" s="1261"/>
      <c r="H73" s="1261"/>
      <c r="I73" s="1261"/>
      <c r="J73" s="1261"/>
      <c r="K73" s="1261"/>
      <c r="L73" s="1261"/>
      <c r="M73" s="1261"/>
      <c r="N73" s="1261"/>
      <c r="O73" s="1261"/>
      <c r="P73" s="1261"/>
      <c r="Q73" s="1261"/>
      <c r="R73" s="1262"/>
    </row>
    <row r="74" spans="1:18">
      <c r="A74" s="1244" t="s">
        <v>72</v>
      </c>
      <c r="B74" s="1245" t="s">
        <v>842</v>
      </c>
      <c r="C74" s="1246"/>
      <c r="D74" s="1246"/>
      <c r="E74" s="1247"/>
      <c r="F74" s="1244" t="s">
        <v>889</v>
      </c>
      <c r="G74" s="1244"/>
      <c r="H74" s="1244" t="s">
        <v>852</v>
      </c>
      <c r="I74" s="1244" t="s">
        <v>901</v>
      </c>
      <c r="J74" s="1244" t="s">
        <v>902</v>
      </c>
      <c r="K74" s="1244" t="s">
        <v>903</v>
      </c>
      <c r="L74" s="1244"/>
      <c r="M74" s="1244"/>
      <c r="N74" s="1244" t="s">
        <v>893</v>
      </c>
      <c r="O74" s="1244" t="s">
        <v>894</v>
      </c>
      <c r="P74" s="1245" t="s">
        <v>6</v>
      </c>
      <c r="Q74" s="1246"/>
      <c r="R74" s="1247"/>
    </row>
    <row r="75" spans="1:18" ht="33.6">
      <c r="A75" s="1244"/>
      <c r="B75" s="1248"/>
      <c r="C75" s="1249"/>
      <c r="D75" s="1249"/>
      <c r="E75" s="1250"/>
      <c r="F75" s="950" t="s">
        <v>849</v>
      </c>
      <c r="G75" s="950" t="s">
        <v>850</v>
      </c>
      <c r="H75" s="1244"/>
      <c r="I75" s="1244"/>
      <c r="J75" s="1244"/>
      <c r="K75" s="950" t="s">
        <v>895</v>
      </c>
      <c r="L75" s="950" t="s">
        <v>865</v>
      </c>
      <c r="M75" s="950" t="s">
        <v>866</v>
      </c>
      <c r="N75" s="1244"/>
      <c r="O75" s="1244"/>
      <c r="P75" s="1248"/>
      <c r="Q75" s="1249"/>
      <c r="R75" s="1250"/>
    </row>
    <row r="76" spans="1:18">
      <c r="A76" s="962"/>
      <c r="B76" s="1239"/>
      <c r="C76" s="1240"/>
      <c r="D76" s="1240"/>
      <c r="E76" s="1241"/>
      <c r="F76" s="962"/>
      <c r="G76" s="962"/>
      <c r="H76" s="963"/>
      <c r="I76" s="962"/>
      <c r="J76" s="289"/>
      <c r="K76" s="962"/>
      <c r="L76" s="962"/>
      <c r="M76" s="962"/>
      <c r="N76" s="962"/>
      <c r="O76" s="962"/>
      <c r="P76" s="1239"/>
      <c r="Q76" s="1240"/>
      <c r="R76" s="1241"/>
    </row>
    <row r="77" spans="1:18">
      <c r="A77" s="962"/>
      <c r="B77" s="1239"/>
      <c r="C77" s="1240"/>
      <c r="D77" s="1240"/>
      <c r="E77" s="1241"/>
      <c r="F77" s="962"/>
      <c r="G77" s="962"/>
      <c r="H77" s="963"/>
      <c r="I77" s="962"/>
      <c r="J77" s="289"/>
      <c r="K77" s="962"/>
      <c r="L77" s="962"/>
      <c r="M77" s="962"/>
      <c r="N77" s="962"/>
      <c r="O77" s="962"/>
      <c r="P77" s="1239"/>
      <c r="Q77" s="1240"/>
      <c r="R77" s="1241"/>
    </row>
    <row r="78" spans="1:18">
      <c r="A78" s="962"/>
      <c r="B78" s="1239"/>
      <c r="C78" s="1240"/>
      <c r="D78" s="1240"/>
      <c r="E78" s="1241"/>
      <c r="F78" s="290"/>
      <c r="G78" s="962"/>
      <c r="H78" s="963"/>
      <c r="I78" s="962"/>
      <c r="J78" s="289"/>
      <c r="K78" s="962"/>
      <c r="L78" s="962"/>
      <c r="M78" s="962"/>
      <c r="N78" s="962"/>
      <c r="O78" s="962"/>
      <c r="P78" s="1239"/>
      <c r="Q78" s="1240"/>
      <c r="R78" s="1241"/>
    </row>
    <row r="79" spans="1:18">
      <c r="A79" s="1244" t="s">
        <v>556</v>
      </c>
      <c r="B79" s="1244"/>
      <c r="C79" s="1244"/>
      <c r="D79" s="1244"/>
      <c r="E79" s="1244"/>
      <c r="F79" s="1244"/>
      <c r="G79" s="1244"/>
      <c r="H79" s="1244"/>
      <c r="I79" s="1244"/>
      <c r="J79" s="1244"/>
      <c r="K79" s="288"/>
      <c r="L79" s="962"/>
      <c r="M79" s="962"/>
      <c r="N79" s="962"/>
      <c r="O79" s="962"/>
      <c r="P79" s="1257"/>
      <c r="Q79" s="1258"/>
      <c r="R79" s="1259"/>
    </row>
    <row r="80" spans="1:18" s="265" customFormat="1" ht="27" customHeight="1">
      <c r="A80" s="276">
        <v>7</v>
      </c>
      <c r="B80" s="1260" t="s">
        <v>904</v>
      </c>
      <c r="C80" s="1261"/>
      <c r="D80" s="1261"/>
      <c r="E80" s="1261"/>
      <c r="F80" s="1261"/>
      <c r="G80" s="1261"/>
      <c r="H80" s="1261"/>
      <c r="I80" s="1261"/>
      <c r="J80" s="1261"/>
      <c r="K80" s="1261"/>
      <c r="L80" s="1261"/>
      <c r="M80" s="1261"/>
      <c r="N80" s="1261"/>
      <c r="O80" s="1261"/>
      <c r="P80" s="1261"/>
      <c r="Q80" s="1261"/>
      <c r="R80" s="1262"/>
    </row>
    <row r="81" spans="1:18" s="266" customFormat="1" ht="34.5" customHeight="1">
      <c r="A81" s="1244" t="s">
        <v>72</v>
      </c>
      <c r="B81" s="1245" t="s">
        <v>842</v>
      </c>
      <c r="C81" s="1246"/>
      <c r="D81" s="1246"/>
      <c r="E81" s="1247"/>
      <c r="F81" s="1244" t="s">
        <v>889</v>
      </c>
      <c r="G81" s="1244"/>
      <c r="H81" s="1244" t="s">
        <v>852</v>
      </c>
      <c r="I81" s="1244" t="s">
        <v>834</v>
      </c>
      <c r="J81" s="1244" t="s">
        <v>905</v>
      </c>
      <c r="K81" s="1244"/>
      <c r="L81" s="1244" t="s">
        <v>906</v>
      </c>
      <c r="M81" s="1244"/>
      <c r="N81" s="1244" t="s">
        <v>907</v>
      </c>
      <c r="O81" s="1244"/>
      <c r="P81" s="1245" t="s">
        <v>6</v>
      </c>
      <c r="Q81" s="1246"/>
      <c r="R81" s="1247"/>
    </row>
    <row r="82" spans="1:18" s="266" customFormat="1" ht="22.9" customHeight="1">
      <c r="A82" s="1244"/>
      <c r="B82" s="1248"/>
      <c r="C82" s="1249"/>
      <c r="D82" s="1249"/>
      <c r="E82" s="1250"/>
      <c r="F82" s="950" t="s">
        <v>849</v>
      </c>
      <c r="G82" s="950" t="s">
        <v>850</v>
      </c>
      <c r="H82" s="1244"/>
      <c r="I82" s="1244"/>
      <c r="J82" s="1244"/>
      <c r="K82" s="1244"/>
      <c r="L82" s="1244"/>
      <c r="M82" s="1244"/>
      <c r="N82" s="950" t="s">
        <v>506</v>
      </c>
      <c r="O82" s="950" t="s">
        <v>908</v>
      </c>
      <c r="P82" s="1248"/>
      <c r="Q82" s="1249"/>
      <c r="R82" s="1250"/>
    </row>
    <row r="83" spans="1:18" s="264" customFormat="1" ht="30" customHeight="1">
      <c r="A83" s="962">
        <v>1</v>
      </c>
      <c r="B83" s="1251" t="s">
        <v>885</v>
      </c>
      <c r="C83" s="1252"/>
      <c r="D83" s="1252"/>
      <c r="E83" s="1253"/>
      <c r="F83" s="965" t="s">
        <v>883</v>
      </c>
      <c r="G83" s="965"/>
      <c r="H83" s="965" t="s">
        <v>896</v>
      </c>
      <c r="I83" s="966" t="s">
        <v>909</v>
      </c>
      <c r="J83" s="1254" t="s">
        <v>910</v>
      </c>
      <c r="K83" s="1254"/>
      <c r="L83" s="1255" t="s">
        <v>886</v>
      </c>
      <c r="M83" s="1255"/>
      <c r="N83" s="965" t="s">
        <v>897</v>
      </c>
      <c r="O83" s="965">
        <v>2024</v>
      </c>
      <c r="P83" s="1239"/>
      <c r="Q83" s="1240"/>
      <c r="R83" s="1241"/>
    </row>
    <row r="84" spans="1:18" s="264" customFormat="1" ht="35.25" customHeight="1">
      <c r="A84" s="962">
        <v>2</v>
      </c>
      <c r="B84" s="1251" t="s">
        <v>528</v>
      </c>
      <c r="C84" s="1252"/>
      <c r="D84" s="1252"/>
      <c r="E84" s="1253"/>
      <c r="F84" s="962"/>
      <c r="G84" s="965" t="s">
        <v>883</v>
      </c>
      <c r="H84" s="965" t="s">
        <v>896</v>
      </c>
      <c r="I84" s="966" t="s">
        <v>911</v>
      </c>
      <c r="J84" s="1254" t="s">
        <v>910</v>
      </c>
      <c r="K84" s="1254"/>
      <c r="L84" s="1255" t="s">
        <v>897</v>
      </c>
      <c r="M84" s="1255"/>
      <c r="N84" s="965" t="s">
        <v>899</v>
      </c>
      <c r="O84" s="965">
        <v>2024</v>
      </c>
      <c r="P84" s="1239"/>
      <c r="Q84" s="1240"/>
      <c r="R84" s="1241"/>
    </row>
    <row r="85" spans="1:18" s="264" customFormat="1" ht="28.5" customHeight="1">
      <c r="A85" s="962">
        <v>3</v>
      </c>
      <c r="B85" s="1239"/>
      <c r="C85" s="1240"/>
      <c r="D85" s="1240"/>
      <c r="E85" s="1241"/>
      <c r="F85" s="268"/>
      <c r="G85" s="268"/>
      <c r="H85" s="962"/>
      <c r="I85" s="963"/>
      <c r="J85" s="1242"/>
      <c r="K85" s="1242"/>
      <c r="L85" s="1243"/>
      <c r="M85" s="1243"/>
      <c r="N85" s="962"/>
      <c r="O85" s="962"/>
      <c r="P85" s="1239"/>
      <c r="Q85" s="1240"/>
      <c r="R85" s="1241"/>
    </row>
    <row r="87" spans="1:18">
      <c r="B87" s="37"/>
      <c r="C87" s="664"/>
      <c r="D87" s="664"/>
      <c r="E87" s="780"/>
      <c r="F87" s="780"/>
      <c r="N87" s="1149" t="s">
        <v>146</v>
      </c>
      <c r="O87" s="1149"/>
      <c r="P87" s="1149"/>
      <c r="Q87" s="1149"/>
      <c r="R87" s="1149"/>
    </row>
    <row r="88" spans="1:18" ht="16.5" customHeight="1">
      <c r="B88" s="1256" t="s">
        <v>147</v>
      </c>
      <c r="C88" s="1256"/>
      <c r="D88" s="664"/>
      <c r="E88" s="902"/>
      <c r="F88" s="902"/>
      <c r="N88" s="1143" t="s">
        <v>148</v>
      </c>
      <c r="O88" s="1143"/>
      <c r="P88" s="1143"/>
      <c r="Q88" s="1143"/>
      <c r="R88" s="1143"/>
    </row>
    <row r="89" spans="1:18" ht="16.5" customHeight="1">
      <c r="B89" s="1144" t="s">
        <v>149</v>
      </c>
      <c r="C89" s="1144"/>
      <c r="D89" s="664"/>
      <c r="E89" s="903"/>
      <c r="F89" s="903"/>
      <c r="N89" s="1144" t="s">
        <v>149</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6" outlineLevelCol="1"/>
  <cols>
    <col min="1" max="1" width="4.7109375" style="194" customWidth="1"/>
    <col min="2" max="2" width="36.7109375" style="37" customWidth="1"/>
    <col min="3" max="3" width="16.7109375" style="37" customWidth="1"/>
    <col min="4" max="4" width="25.42578125" style="37" customWidth="1"/>
    <col min="5" max="6" width="7.7109375" style="37" customWidth="1" outlineLevel="1"/>
    <col min="7" max="7" width="14.85546875" style="37" customWidth="1" outlineLevel="1"/>
    <col min="8" max="8" width="12.42578125" style="37" customWidth="1"/>
    <col min="9" max="9" width="18.42578125" style="12" customWidth="1"/>
    <col min="10" max="10" width="57.42578125" style="12" bestFit="1" customWidth="1"/>
    <col min="11" max="16384" width="9" style="12"/>
  </cols>
  <sheetData>
    <row r="1" spans="1:10">
      <c r="A1" s="19"/>
      <c r="B1" s="1145" t="s">
        <v>1</v>
      </c>
      <c r="C1" s="1145"/>
      <c r="D1" s="250"/>
      <c r="I1" s="84" t="s">
        <v>912</v>
      </c>
    </row>
    <row r="2" spans="1:10">
      <c r="A2" s="87"/>
      <c r="B2" s="1146" t="s">
        <v>69</v>
      </c>
      <c r="C2" s="1146"/>
      <c r="D2" s="250"/>
      <c r="I2" s="84"/>
    </row>
    <row r="3" spans="1:10" ht="18">
      <c r="A3" s="87"/>
      <c r="B3" s="87"/>
      <c r="C3" s="897"/>
      <c r="D3" s="250"/>
      <c r="I3" s="84"/>
    </row>
    <row r="4" spans="1:10">
      <c r="A4" s="87"/>
      <c r="B4" s="1146" t="s">
        <v>347</v>
      </c>
      <c r="C4" s="1146"/>
      <c r="D4" s="250"/>
      <c r="I4" s="84"/>
    </row>
    <row r="5" spans="1:10" ht="14.25" customHeight="1">
      <c r="A5" s="19"/>
      <c r="B5" s="19"/>
      <c r="C5" s="19"/>
      <c r="D5" s="324"/>
      <c r="E5" s="1220"/>
      <c r="F5" s="1220"/>
      <c r="G5" s="1220"/>
      <c r="H5" s="1220"/>
      <c r="I5" s="1220"/>
    </row>
    <row r="6" spans="1:10" ht="30" customHeight="1">
      <c r="A6" s="1220" t="s">
        <v>913</v>
      </c>
      <c r="B6" s="1220"/>
      <c r="C6" s="1220"/>
      <c r="D6" s="1220"/>
      <c r="E6" s="1220"/>
      <c r="F6" s="1220"/>
      <c r="G6" s="1220"/>
      <c r="H6" s="1220"/>
      <c r="I6" s="1220"/>
    </row>
    <row r="7" spans="1:10" ht="30" customHeight="1">
      <c r="A7" s="1318" t="s">
        <v>914</v>
      </c>
      <c r="B7" s="1318"/>
      <c r="C7" s="1318"/>
      <c r="D7" s="1318"/>
      <c r="E7" s="1318"/>
      <c r="F7" s="1318"/>
      <c r="G7" s="1318"/>
      <c r="H7" s="1318"/>
      <c r="I7" s="1318"/>
    </row>
    <row r="8" spans="1:10">
      <c r="A8" s="26"/>
      <c r="B8" s="26"/>
      <c r="C8" s="26"/>
      <c r="D8" s="26"/>
      <c r="E8" s="26"/>
      <c r="F8" s="26"/>
      <c r="G8" s="26"/>
      <c r="H8" s="26"/>
      <c r="I8" s="341" t="s">
        <v>544</v>
      </c>
    </row>
    <row r="9" spans="1:10" ht="38.25" customHeight="1">
      <c r="A9" s="199" t="s">
        <v>155</v>
      </c>
      <c r="B9" s="199" t="s">
        <v>758</v>
      </c>
      <c r="C9" s="199" t="s">
        <v>759</v>
      </c>
      <c r="D9" s="199" t="s">
        <v>915</v>
      </c>
      <c r="E9" s="199" t="s">
        <v>156</v>
      </c>
      <c r="F9" s="199" t="s">
        <v>611</v>
      </c>
      <c r="G9" s="199" t="s">
        <v>612</v>
      </c>
      <c r="H9" s="199" t="s">
        <v>674</v>
      </c>
      <c r="I9" s="199" t="s">
        <v>6</v>
      </c>
    </row>
    <row r="10" spans="1:10" ht="78" customHeight="1">
      <c r="A10" s="457" t="s">
        <v>179</v>
      </c>
      <c r="B10" s="458" t="s">
        <v>916</v>
      </c>
      <c r="C10" s="457"/>
      <c r="D10" s="457"/>
      <c r="E10" s="457"/>
      <c r="F10" s="457"/>
      <c r="G10" s="457"/>
      <c r="H10" s="457"/>
      <c r="I10" s="457"/>
    </row>
    <row r="11" spans="1:10" ht="15.75" customHeight="1">
      <c r="A11" s="319"/>
      <c r="B11" s="985" t="s">
        <v>917</v>
      </c>
      <c r="C11" s="131" t="s">
        <v>918</v>
      </c>
      <c r="D11" s="131" t="s">
        <v>919</v>
      </c>
      <c r="E11" s="460" t="s">
        <v>631</v>
      </c>
      <c r="F11" s="460">
        <v>1</v>
      </c>
      <c r="G11" s="460"/>
      <c r="H11" s="461">
        <v>30000000</v>
      </c>
      <c r="I11" s="460"/>
      <c r="J11" s="260"/>
    </row>
    <row r="12" spans="1:10">
      <c r="A12" s="319"/>
      <c r="B12" s="131"/>
      <c r="C12" s="131"/>
      <c r="D12" s="131"/>
      <c r="E12" s="460"/>
      <c r="F12" s="460"/>
      <c r="G12" s="460"/>
      <c r="H12" s="461"/>
      <c r="I12" s="460"/>
    </row>
    <row r="13" spans="1:10" ht="22.35" customHeight="1">
      <c r="A13" s="319"/>
      <c r="B13" s="131"/>
      <c r="C13" s="131"/>
      <c r="D13" s="131"/>
      <c r="E13" s="460"/>
      <c r="F13" s="460"/>
      <c r="G13" s="460"/>
      <c r="H13" s="462"/>
      <c r="I13" s="460"/>
    </row>
    <row r="14" spans="1:10" ht="22.35" customHeight="1">
      <c r="A14" s="319"/>
      <c r="B14" s="131"/>
      <c r="C14" s="131"/>
      <c r="D14" s="131"/>
      <c r="E14" s="460"/>
      <c r="F14" s="460"/>
      <c r="G14" s="460"/>
      <c r="H14" s="462"/>
      <c r="I14" s="460"/>
    </row>
    <row r="15" spans="1:10" ht="22.35" customHeight="1">
      <c r="A15" s="321"/>
      <c r="B15" s="131"/>
      <c r="C15" s="131"/>
      <c r="D15" s="131"/>
      <c r="E15" s="460"/>
      <c r="F15" s="460"/>
      <c r="G15" s="463"/>
      <c r="H15" s="462"/>
      <c r="I15" s="460"/>
    </row>
    <row r="16" spans="1:10" ht="22.35" customHeight="1">
      <c r="A16" s="319"/>
      <c r="B16" s="132"/>
      <c r="C16" s="131"/>
      <c r="D16" s="131"/>
      <c r="E16" s="464"/>
      <c r="F16" s="464"/>
      <c r="G16" s="465"/>
      <c r="H16" s="462"/>
      <c r="I16" s="460"/>
    </row>
    <row r="17" spans="1:9" s="466" customFormat="1" ht="84.75" customHeight="1">
      <c r="A17" s="457" t="s">
        <v>211</v>
      </c>
      <c r="B17" s="458" t="s">
        <v>920</v>
      </c>
      <c r="C17" s="457"/>
      <c r="D17" s="457"/>
      <c r="E17" s="457"/>
      <c r="F17" s="457"/>
      <c r="G17" s="457"/>
      <c r="H17" s="457"/>
      <c r="I17" s="457"/>
    </row>
    <row r="18" spans="1:9" s="19" customFormat="1" ht="22.35" customHeight="1">
      <c r="A18" s="319"/>
      <c r="B18" s="131" t="s">
        <v>921</v>
      </c>
      <c r="C18" s="131"/>
      <c r="D18" s="131" t="s">
        <v>922</v>
      </c>
      <c r="E18" s="467" t="s">
        <v>654</v>
      </c>
      <c r="F18" s="467">
        <v>3</v>
      </c>
      <c r="G18" s="469">
        <v>5000000</v>
      </c>
      <c r="H18" s="468">
        <f>G18*F18</f>
        <v>15000000</v>
      </c>
      <c r="I18" s="131"/>
    </row>
    <row r="19" spans="1:9" s="19" customFormat="1" ht="22.35" customHeight="1">
      <c r="A19" s="321"/>
      <c r="B19" s="131"/>
      <c r="C19" s="131"/>
      <c r="D19" s="131"/>
      <c r="E19" s="467"/>
      <c r="F19" s="467"/>
      <c r="G19" s="467"/>
      <c r="H19" s="469"/>
      <c r="I19" s="131"/>
    </row>
    <row r="20" spans="1:9" s="19" customFormat="1" ht="22.35" customHeight="1">
      <c r="A20" s="311"/>
      <c r="B20" s="310"/>
      <c r="C20" s="310"/>
      <c r="D20" s="310"/>
      <c r="E20" s="310"/>
      <c r="F20" s="310"/>
      <c r="G20" s="310"/>
      <c r="H20" s="469"/>
      <c r="I20" s="131"/>
    </row>
    <row r="21" spans="1:9" ht="18" customHeight="1">
      <c r="A21" s="1196" t="s">
        <v>771</v>
      </c>
      <c r="B21" s="1196"/>
      <c r="C21" s="342"/>
      <c r="D21" s="342"/>
      <c r="E21" s="310"/>
      <c r="F21" s="310"/>
      <c r="G21" s="310"/>
      <c r="H21" s="468"/>
      <c r="I21" s="131"/>
    </row>
    <row r="22" spans="1:9">
      <c r="I22" s="341"/>
    </row>
    <row r="23" spans="1:9">
      <c r="A23" s="12"/>
      <c r="C23" s="664"/>
      <c r="D23" s="664"/>
      <c r="E23" s="1149" t="s">
        <v>146</v>
      </c>
      <c r="F23" s="1149"/>
      <c r="G23" s="1149"/>
      <c r="H23" s="1149"/>
      <c r="I23" s="1149"/>
    </row>
    <row r="24" spans="1:9" ht="15.75" customHeight="1">
      <c r="B24" s="890" t="s">
        <v>147</v>
      </c>
      <c r="D24" s="664"/>
      <c r="E24" s="1143" t="s">
        <v>148</v>
      </c>
      <c r="F24" s="1143"/>
      <c r="G24" s="1143"/>
      <c r="H24" s="1143"/>
      <c r="I24" s="1143"/>
    </row>
    <row r="25" spans="1:9" ht="13.5" customHeight="1">
      <c r="B25" s="901" t="s">
        <v>149</v>
      </c>
      <c r="C25" s="12"/>
      <c r="D25" s="664"/>
      <c r="E25" s="1144" t="s">
        <v>149</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6"/>
  <cols>
    <col min="1" max="1" width="3.85546875" style="12" bestFit="1" customWidth="1"/>
    <col min="2" max="2" width="46.42578125" style="37" customWidth="1"/>
    <col min="3" max="3" width="18.28515625" style="12" customWidth="1"/>
    <col min="4" max="4" width="20.5703125" style="12" customWidth="1"/>
    <col min="5" max="5" width="25" style="12" customWidth="1"/>
    <col min="6" max="6" width="20.28515625" style="12" customWidth="1"/>
    <col min="7" max="16384" width="9" style="12"/>
  </cols>
  <sheetData>
    <row r="1" spans="1:6">
      <c r="A1" s="1145" t="s">
        <v>1</v>
      </c>
      <c r="B1" s="1145"/>
      <c r="C1" s="37"/>
      <c r="D1" s="317"/>
      <c r="E1" s="19"/>
      <c r="F1" s="19"/>
    </row>
    <row r="2" spans="1:6">
      <c r="A2" s="1146" t="s">
        <v>69</v>
      </c>
      <c r="B2" s="1146"/>
      <c r="C2" s="37"/>
      <c r="D2" s="317"/>
      <c r="E2" s="317"/>
    </row>
    <row r="3" spans="1:6">
      <c r="A3" s="1146"/>
      <c r="B3" s="1146"/>
      <c r="C3" s="37"/>
      <c r="D3" s="317"/>
      <c r="E3" s="317"/>
    </row>
    <row r="4" spans="1:6">
      <c r="A4" s="1147" t="s">
        <v>70</v>
      </c>
      <c r="B4" s="1147"/>
      <c r="C4" s="37"/>
      <c r="D4" s="317"/>
      <c r="E4" s="317"/>
    </row>
    <row r="6" spans="1:6" ht="40.5" customHeight="1">
      <c r="A6" s="1148" t="s">
        <v>71</v>
      </c>
      <c r="B6" s="1148"/>
      <c r="C6" s="1148"/>
      <c r="D6" s="1148"/>
      <c r="E6" s="1148"/>
      <c r="F6" s="1148"/>
    </row>
    <row r="8" spans="1:6" ht="42.75" customHeight="1">
      <c r="A8" s="318" t="s">
        <v>72</v>
      </c>
      <c r="B8" s="318" t="s">
        <v>73</v>
      </c>
      <c r="C8" s="318" t="s">
        <v>74</v>
      </c>
      <c r="D8" s="318" t="s">
        <v>75</v>
      </c>
      <c r="E8" s="318" t="s">
        <v>76</v>
      </c>
      <c r="F8" s="318" t="s">
        <v>6</v>
      </c>
    </row>
    <row r="9" spans="1:6" ht="18.75" customHeight="1">
      <c r="A9" s="311" t="s">
        <v>77</v>
      </c>
      <c r="B9" s="311" t="s">
        <v>78</v>
      </c>
      <c r="C9" s="331" t="s">
        <v>79</v>
      </c>
      <c r="D9" s="331" t="s">
        <v>80</v>
      </c>
      <c r="E9" s="331" t="s">
        <v>81</v>
      </c>
      <c r="F9" s="311" t="s">
        <v>82</v>
      </c>
    </row>
    <row r="10" spans="1:6" ht="24" customHeight="1">
      <c r="A10" s="319">
        <v>1</v>
      </c>
      <c r="B10" s="320" t="s">
        <v>83</v>
      </c>
      <c r="C10" s="325"/>
      <c r="D10" s="132"/>
      <c r="E10" s="131"/>
      <c r="F10" s="131"/>
    </row>
    <row r="11" spans="1:6" ht="46.9">
      <c r="A11" s="321"/>
      <c r="B11" s="322" t="s">
        <v>84</v>
      </c>
      <c r="C11" s="1138">
        <v>350</v>
      </c>
      <c r="D11" s="131">
        <v>378</v>
      </c>
      <c r="E11" s="1139">
        <v>1.08</v>
      </c>
      <c r="F11" s="131" t="s">
        <v>85</v>
      </c>
    </row>
    <row r="12" spans="1:6" ht="31.15">
      <c r="A12" s="321"/>
      <c r="B12" s="322" t="s">
        <v>86</v>
      </c>
      <c r="C12" s="1138">
        <v>60</v>
      </c>
      <c r="D12" s="131">
        <v>67</v>
      </c>
      <c r="E12" s="1139">
        <v>1.17</v>
      </c>
      <c r="F12" s="131" t="s">
        <v>87</v>
      </c>
    </row>
    <row r="13" spans="1:6" ht="31.15">
      <c r="A13" s="321"/>
      <c r="B13" s="322" t="s">
        <v>88</v>
      </c>
      <c r="C13" s="1140">
        <v>0</v>
      </c>
      <c r="D13" s="131">
        <v>0</v>
      </c>
      <c r="E13" s="131"/>
      <c r="F13" s="131"/>
    </row>
    <row r="14" spans="1:6">
      <c r="A14" s="321"/>
      <c r="B14" s="322" t="s">
        <v>89</v>
      </c>
      <c r="C14" s="1140"/>
      <c r="D14" s="131"/>
      <c r="E14" s="131"/>
      <c r="F14" s="131"/>
    </row>
    <row r="15" spans="1:6">
      <c r="A15" s="321"/>
      <c r="B15" s="322" t="s">
        <v>90</v>
      </c>
      <c r="C15" s="321">
        <v>594</v>
      </c>
      <c r="D15" s="131">
        <v>1771</v>
      </c>
      <c r="E15" s="1139">
        <v>2.98</v>
      </c>
      <c r="F15" s="131" t="s">
        <v>91</v>
      </c>
    </row>
    <row r="16" spans="1:6">
      <c r="A16" s="321"/>
      <c r="B16" s="322" t="s">
        <v>92</v>
      </c>
      <c r="C16" s="321"/>
      <c r="D16" s="131"/>
      <c r="E16" s="131"/>
      <c r="F16" s="131"/>
    </row>
    <row r="17" spans="1:6">
      <c r="A17" s="321"/>
      <c r="B17" s="322" t="s">
        <v>93</v>
      </c>
      <c r="C17" s="321"/>
      <c r="D17" s="131"/>
      <c r="E17" s="131"/>
      <c r="F17" s="131"/>
    </row>
    <row r="18" spans="1:6">
      <c r="A18" s="321"/>
      <c r="B18" s="322" t="s">
        <v>94</v>
      </c>
      <c r="C18" s="321"/>
      <c r="D18" s="131"/>
      <c r="E18" s="131"/>
      <c r="F18" s="131"/>
    </row>
    <row r="19" spans="1:6">
      <c r="A19" s="321"/>
      <c r="B19" s="322" t="s">
        <v>95</v>
      </c>
      <c r="C19" s="321"/>
      <c r="D19" s="131"/>
      <c r="E19" s="131"/>
      <c r="F19" s="131"/>
    </row>
    <row r="20" spans="1:6">
      <c r="A20" s="321"/>
      <c r="B20" s="322" t="s">
        <v>96</v>
      </c>
      <c r="C20" s="321"/>
      <c r="D20" s="131"/>
      <c r="E20" s="131"/>
      <c r="F20" s="131"/>
    </row>
    <row r="21" spans="1:6">
      <c r="A21" s="321"/>
      <c r="B21" s="322" t="s">
        <v>97</v>
      </c>
      <c r="C21" s="321"/>
      <c r="D21" s="131"/>
      <c r="E21" s="131"/>
      <c r="F21" s="131"/>
    </row>
    <row r="22" spans="1:6">
      <c r="A22" s="319">
        <v>2</v>
      </c>
      <c r="B22" s="320" t="s">
        <v>98</v>
      </c>
      <c r="C22" s="132"/>
      <c r="D22" s="131"/>
      <c r="E22" s="131"/>
      <c r="F22" s="131"/>
    </row>
    <row r="23" spans="1:6">
      <c r="A23" s="321"/>
      <c r="B23" s="326" t="s">
        <v>99</v>
      </c>
      <c r="C23" s="321">
        <v>0</v>
      </c>
      <c r="D23" s="131">
        <v>0</v>
      </c>
      <c r="E23" s="131"/>
      <c r="F23" s="131"/>
    </row>
    <row r="24" spans="1:6">
      <c r="A24" s="321"/>
      <c r="B24" s="326" t="s">
        <v>100</v>
      </c>
      <c r="C24" s="321">
        <v>0</v>
      </c>
      <c r="D24" s="131">
        <v>0</v>
      </c>
      <c r="E24" s="131"/>
      <c r="F24" s="131"/>
    </row>
    <row r="25" spans="1:6">
      <c r="A25" s="321"/>
      <c r="B25" s="326" t="s">
        <v>101</v>
      </c>
      <c r="C25" s="321">
        <v>0</v>
      </c>
      <c r="D25" s="131">
        <v>0</v>
      </c>
      <c r="E25" s="131"/>
      <c r="F25" s="131"/>
    </row>
    <row r="26" spans="1:6">
      <c r="A26" s="319">
        <v>3</v>
      </c>
      <c r="B26" s="320" t="s">
        <v>102</v>
      </c>
      <c r="C26" s="321"/>
      <c r="D26" s="131"/>
      <c r="E26" s="131"/>
      <c r="F26" s="131"/>
    </row>
    <row r="27" spans="1:6">
      <c r="A27" s="319" t="s">
        <v>103</v>
      </c>
      <c r="B27" s="320" t="s">
        <v>104</v>
      </c>
      <c r="C27" s="321"/>
      <c r="D27" s="131"/>
      <c r="E27" s="131"/>
      <c r="F27" s="131"/>
    </row>
    <row r="28" spans="1:6">
      <c r="A28" s="321"/>
      <c r="B28" s="326" t="s">
        <v>105</v>
      </c>
      <c r="C28" s="321">
        <v>1</v>
      </c>
      <c r="D28" s="131">
        <v>1</v>
      </c>
      <c r="E28" s="1139">
        <v>1</v>
      </c>
      <c r="F28" s="131"/>
    </row>
    <row r="29" spans="1:6">
      <c r="A29" s="321"/>
      <c r="B29" s="326" t="s">
        <v>106</v>
      </c>
      <c r="C29" s="327"/>
      <c r="D29" s="131"/>
      <c r="E29" s="131"/>
      <c r="F29" s="131"/>
    </row>
    <row r="30" spans="1:6">
      <c r="A30" s="321"/>
      <c r="B30" s="326" t="s">
        <v>107</v>
      </c>
      <c r="C30" s="327"/>
      <c r="D30" s="131"/>
      <c r="E30" s="131"/>
      <c r="F30" s="131"/>
    </row>
    <row r="31" spans="1:6">
      <c r="A31" s="321"/>
      <c r="B31" s="326" t="s">
        <v>108</v>
      </c>
      <c r="C31" s="328">
        <v>1</v>
      </c>
      <c r="D31" s="131">
        <v>1</v>
      </c>
      <c r="E31" s="1139">
        <v>1</v>
      </c>
      <c r="F31" s="131"/>
    </row>
    <row r="32" spans="1:6">
      <c r="A32" s="321"/>
      <c r="B32" s="326" t="s">
        <v>109</v>
      </c>
      <c r="C32" s="321"/>
      <c r="D32" s="131"/>
      <c r="E32" s="131"/>
      <c r="F32" s="131"/>
    </row>
    <row r="33" spans="1:6">
      <c r="A33" s="321"/>
      <c r="B33" s="326" t="s">
        <v>110</v>
      </c>
      <c r="C33" s="321"/>
      <c r="D33" s="131"/>
      <c r="E33" s="131"/>
      <c r="F33" s="131"/>
    </row>
    <row r="34" spans="1:6" ht="31.15">
      <c r="A34" s="321"/>
      <c r="B34" s="326" t="s">
        <v>111</v>
      </c>
      <c r="C34" s="321"/>
      <c r="D34" s="131"/>
      <c r="E34" s="131"/>
      <c r="F34" s="131"/>
    </row>
    <row r="35" spans="1:6">
      <c r="A35" s="319" t="s">
        <v>112</v>
      </c>
      <c r="B35" s="320" t="s">
        <v>113</v>
      </c>
      <c r="C35" s="131"/>
      <c r="D35" s="131"/>
      <c r="E35" s="131"/>
      <c r="F35" s="131"/>
    </row>
    <row r="36" spans="1:6">
      <c r="A36" s="321"/>
      <c r="B36" s="326" t="s">
        <v>114</v>
      </c>
      <c r="C36" s="131">
        <v>1</v>
      </c>
      <c r="D36" s="131">
        <v>1</v>
      </c>
      <c r="E36" s="1139">
        <v>1</v>
      </c>
      <c r="F36" s="131"/>
    </row>
    <row r="37" spans="1:6">
      <c r="A37" s="321"/>
      <c r="B37" s="326" t="s">
        <v>115</v>
      </c>
      <c r="C37" s="131"/>
      <c r="D37" s="131"/>
      <c r="E37" s="131"/>
      <c r="F37" s="131"/>
    </row>
    <row r="38" spans="1:6">
      <c r="A38" s="321"/>
      <c r="B38" s="326" t="s">
        <v>116</v>
      </c>
      <c r="C38" s="131"/>
      <c r="D38" s="131"/>
      <c r="E38" s="131"/>
      <c r="F38" s="131"/>
    </row>
    <row r="39" spans="1:6">
      <c r="A39" s="321"/>
      <c r="B39" s="326" t="s">
        <v>117</v>
      </c>
      <c r="C39" s="131"/>
      <c r="D39" s="131"/>
      <c r="E39" s="131"/>
      <c r="F39" s="131"/>
    </row>
    <row r="40" spans="1:6">
      <c r="A40" s="321"/>
      <c r="B40" s="326" t="s">
        <v>118</v>
      </c>
      <c r="C40" s="131"/>
      <c r="D40" s="131"/>
      <c r="E40" s="131"/>
      <c r="F40" s="131"/>
    </row>
    <row r="41" spans="1:6">
      <c r="A41" s="321"/>
      <c r="B41" s="326" t="s">
        <v>119</v>
      </c>
      <c r="C41" s="131"/>
      <c r="D41" s="131"/>
      <c r="E41" s="131"/>
      <c r="F41" s="131"/>
    </row>
    <row r="42" spans="1:6">
      <c r="A42" s="319">
        <v>5</v>
      </c>
      <c r="B42" s="320" t="s">
        <v>120</v>
      </c>
      <c r="C42" s="131"/>
      <c r="D42" s="131"/>
      <c r="E42" s="131"/>
      <c r="F42" s="131"/>
    </row>
    <row r="43" spans="1:6">
      <c r="A43" s="321"/>
      <c r="B43" s="326" t="s">
        <v>121</v>
      </c>
      <c r="C43" s="321">
        <v>3</v>
      </c>
      <c r="D43" s="131">
        <v>4</v>
      </c>
      <c r="E43" s="1139">
        <v>1.33</v>
      </c>
      <c r="F43" s="131"/>
    </row>
    <row r="44" spans="1:6" ht="31.15">
      <c r="A44" s="321"/>
      <c r="B44" s="326" t="s">
        <v>122</v>
      </c>
      <c r="C44" s="321"/>
      <c r="D44" s="131"/>
      <c r="E44" s="131"/>
      <c r="F44" s="131"/>
    </row>
    <row r="45" spans="1:6">
      <c r="A45" s="321"/>
      <c r="B45" s="326" t="s">
        <v>123</v>
      </c>
      <c r="C45" s="321">
        <v>5</v>
      </c>
      <c r="D45" s="131">
        <v>6</v>
      </c>
      <c r="E45" s="1139">
        <v>1.2</v>
      </c>
      <c r="F45" s="131"/>
    </row>
    <row r="46" spans="1:6" ht="31.15">
      <c r="A46" s="321"/>
      <c r="B46" s="326" t="s">
        <v>124</v>
      </c>
      <c r="C46" s="321">
        <v>5</v>
      </c>
      <c r="D46" s="131">
        <v>15</v>
      </c>
      <c r="E46" s="1139">
        <v>3</v>
      </c>
      <c r="F46" s="131"/>
    </row>
    <row r="47" spans="1:6">
      <c r="A47" s="321"/>
      <c r="B47" s="326" t="s">
        <v>125</v>
      </c>
      <c r="C47" s="321"/>
      <c r="D47" s="131">
        <v>1</v>
      </c>
      <c r="E47" s="1139">
        <v>1</v>
      </c>
      <c r="F47" s="131" t="s">
        <v>126</v>
      </c>
    </row>
    <row r="48" spans="1:6">
      <c r="A48" s="321"/>
      <c r="B48" s="326" t="s">
        <v>127</v>
      </c>
      <c r="C48" s="321"/>
      <c r="D48" s="131"/>
      <c r="E48" s="131"/>
      <c r="F48" s="131"/>
    </row>
    <row r="49" spans="1:8" ht="31.15">
      <c r="A49" s="321"/>
      <c r="B49" s="326" t="s">
        <v>128</v>
      </c>
      <c r="C49" s="328">
        <v>1</v>
      </c>
      <c r="D49" s="131">
        <v>0</v>
      </c>
      <c r="E49" s="1139">
        <v>0</v>
      </c>
      <c r="F49" s="131"/>
    </row>
    <row r="50" spans="1:8">
      <c r="A50" s="321"/>
      <c r="B50" s="326" t="s">
        <v>129</v>
      </c>
      <c r="C50" s="321"/>
      <c r="D50" s="131"/>
      <c r="E50" s="131"/>
      <c r="F50" s="131"/>
    </row>
    <row r="51" spans="1:8" ht="31.15">
      <c r="A51" s="319">
        <v>6</v>
      </c>
      <c r="B51" s="320" t="s">
        <v>130</v>
      </c>
      <c r="C51" s="321">
        <v>0</v>
      </c>
      <c r="D51" s="131">
        <v>0</v>
      </c>
      <c r="E51" s="131">
        <v>0</v>
      </c>
      <c r="F51" s="131"/>
    </row>
    <row r="52" spans="1:8">
      <c r="A52" s="321"/>
      <c r="B52" s="326" t="s">
        <v>131</v>
      </c>
      <c r="C52" s="321"/>
      <c r="D52" s="131"/>
      <c r="E52" s="131"/>
      <c r="F52" s="131"/>
    </row>
    <row r="53" spans="1:8">
      <c r="A53" s="321"/>
      <c r="B53" s="326" t="s">
        <v>132</v>
      </c>
      <c r="C53" s="321"/>
      <c r="D53" s="131"/>
      <c r="E53" s="131"/>
      <c r="F53" s="131"/>
    </row>
    <row r="54" spans="1:8">
      <c r="A54" s="321"/>
      <c r="B54" s="326" t="s">
        <v>133</v>
      </c>
      <c r="C54" s="321"/>
      <c r="D54" s="131"/>
      <c r="E54" s="131"/>
      <c r="F54" s="131"/>
    </row>
    <row r="55" spans="1:8">
      <c r="A55" s="321"/>
      <c r="B55" s="326" t="s">
        <v>134</v>
      </c>
      <c r="C55" s="321"/>
      <c r="D55" s="131"/>
      <c r="E55" s="131"/>
      <c r="F55" s="131"/>
    </row>
    <row r="56" spans="1:8">
      <c r="A56" s="321"/>
      <c r="B56" s="326" t="s">
        <v>135</v>
      </c>
      <c r="C56" s="321"/>
      <c r="D56" s="131"/>
      <c r="E56" s="131"/>
      <c r="F56" s="131"/>
    </row>
    <row r="57" spans="1:8">
      <c r="A57" s="321"/>
      <c r="B57" s="326" t="s">
        <v>136</v>
      </c>
      <c r="C57" s="321"/>
      <c r="D57" s="131"/>
      <c r="E57" s="131"/>
      <c r="F57" s="131"/>
    </row>
    <row r="58" spans="1:8">
      <c r="A58" s="319">
        <v>7</v>
      </c>
      <c r="B58" s="323" t="s">
        <v>137</v>
      </c>
      <c r="C58" s="321"/>
      <c r="D58" s="131"/>
      <c r="E58" s="131"/>
      <c r="F58" s="131"/>
    </row>
    <row r="59" spans="1:8" ht="62.45">
      <c r="A59" s="321" t="s">
        <v>138</v>
      </c>
      <c r="B59" s="329" t="s">
        <v>139</v>
      </c>
      <c r="C59" s="321"/>
      <c r="D59" s="131"/>
      <c r="E59" s="131"/>
      <c r="F59" s="131"/>
    </row>
    <row r="60" spans="1:8">
      <c r="A60" s="321" t="s">
        <v>140</v>
      </c>
      <c r="B60" s="329" t="s">
        <v>141</v>
      </c>
      <c r="C60" s="131"/>
      <c r="D60" s="131"/>
      <c r="E60" s="131"/>
      <c r="F60" s="131"/>
    </row>
    <row r="61" spans="1:8" ht="46.9">
      <c r="A61" s="321" t="s">
        <v>142</v>
      </c>
      <c r="B61" s="329" t="s">
        <v>143</v>
      </c>
      <c r="C61" s="131"/>
      <c r="D61" s="131"/>
      <c r="E61" s="131"/>
      <c r="F61" s="131"/>
    </row>
    <row r="62" spans="1:8" ht="46.9">
      <c r="A62" s="321" t="s">
        <v>144</v>
      </c>
      <c r="B62" s="329" t="s">
        <v>145</v>
      </c>
      <c r="C62" s="131"/>
      <c r="D62" s="131"/>
      <c r="E62" s="131"/>
      <c r="F62" s="131"/>
    </row>
    <row r="63" spans="1:8">
      <c r="A63" s="194"/>
      <c r="B63" s="330"/>
    </row>
    <row r="64" spans="1:8">
      <c r="A64" s="194"/>
      <c r="B64" s="5"/>
      <c r="C64" s="8"/>
      <c r="D64" s="1149" t="s">
        <v>146</v>
      </c>
      <c r="E64" s="1149"/>
      <c r="F64" s="1149"/>
      <c r="G64" s="889"/>
      <c r="H64" s="889"/>
    </row>
    <row r="65" spans="1:8" ht="15.75" customHeight="1">
      <c r="A65" s="194"/>
      <c r="B65" s="890" t="s">
        <v>147</v>
      </c>
      <c r="C65" s="87"/>
      <c r="D65" s="1143" t="s">
        <v>148</v>
      </c>
      <c r="E65" s="1143"/>
      <c r="F65" s="1143"/>
      <c r="G65" s="891"/>
      <c r="H65" s="891"/>
    </row>
    <row r="66" spans="1:8" ht="15.75" customHeight="1">
      <c r="A66" s="194"/>
      <c r="B66" s="901" t="s">
        <v>149</v>
      </c>
      <c r="C66" s="903"/>
      <c r="D66" s="1144" t="s">
        <v>149</v>
      </c>
      <c r="E66" s="1144"/>
      <c r="F66" s="1144"/>
      <c r="G66" s="901"/>
      <c r="H66" s="901"/>
    </row>
    <row r="67" spans="1:8">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6" outlineLevelCol="1"/>
  <cols>
    <col min="1" max="1" width="4.7109375" style="194" customWidth="1"/>
    <col min="2" max="2" width="36.7109375" style="37" customWidth="1"/>
    <col min="3" max="3" width="16.7109375" style="37" customWidth="1"/>
    <col min="4" max="4" width="25.42578125" style="37" customWidth="1"/>
    <col min="5" max="6" width="7.7109375" style="37" customWidth="1" outlineLevel="1"/>
    <col min="7" max="7" width="9.7109375" style="37" customWidth="1" outlineLevel="1"/>
    <col min="8" max="8" width="12.42578125" style="37" customWidth="1"/>
    <col min="9" max="9" width="18.42578125" style="12" customWidth="1"/>
    <col min="10" max="10" width="57.42578125" style="12" bestFit="1" customWidth="1"/>
    <col min="11" max="16384" width="9" style="12"/>
  </cols>
  <sheetData>
    <row r="1" spans="1:10">
      <c r="A1" s="19"/>
      <c r="B1" s="1145" t="s">
        <v>1</v>
      </c>
      <c r="C1" s="1145"/>
      <c r="D1" s="250"/>
      <c r="I1" s="84" t="s">
        <v>923</v>
      </c>
    </row>
    <row r="2" spans="1:10" ht="14.25" customHeight="1">
      <c r="A2" s="19"/>
      <c r="B2" s="1146" t="s">
        <v>69</v>
      </c>
      <c r="C2" s="1146"/>
      <c r="D2" s="324"/>
      <c r="E2" s="1220"/>
      <c r="F2" s="1220"/>
      <c r="G2" s="1220"/>
      <c r="H2" s="1220"/>
      <c r="I2" s="1220"/>
    </row>
    <row r="3" spans="1:10" ht="14.25" customHeight="1">
      <c r="A3" s="87"/>
      <c r="B3" s="87"/>
      <c r="C3" s="897"/>
      <c r="D3" s="324"/>
      <c r="E3" s="193"/>
      <c r="F3" s="193"/>
      <c r="G3" s="193"/>
      <c r="H3" s="193"/>
      <c r="I3" s="193"/>
    </row>
    <row r="4" spans="1:10" ht="14.25" customHeight="1">
      <c r="A4" s="87"/>
      <c r="B4" s="1146" t="s">
        <v>924</v>
      </c>
      <c r="C4" s="1146"/>
      <c r="D4" s="324"/>
      <c r="E4" s="193"/>
      <c r="F4" s="193"/>
      <c r="G4" s="193"/>
      <c r="H4" s="193"/>
      <c r="I4" s="193"/>
    </row>
    <row r="5" spans="1:10" ht="14.25" customHeight="1">
      <c r="A5" s="87"/>
      <c r="B5" s="87"/>
      <c r="C5" s="87"/>
      <c r="D5" s="324"/>
      <c r="E5" s="193"/>
      <c r="F5" s="193"/>
      <c r="G5" s="193"/>
      <c r="H5" s="193"/>
      <c r="I5" s="193"/>
    </row>
    <row r="6" spans="1:10" ht="30" customHeight="1">
      <c r="A6" s="1220" t="s">
        <v>925</v>
      </c>
      <c r="B6" s="1220"/>
      <c r="C6" s="1220"/>
      <c r="D6" s="1220"/>
      <c r="E6" s="1220"/>
      <c r="F6" s="1220"/>
      <c r="G6" s="1220"/>
      <c r="H6" s="1220"/>
      <c r="I6" s="1220"/>
    </row>
    <row r="7" spans="1:10" ht="16.149999999999999">
      <c r="A7" s="1319" t="s">
        <v>926</v>
      </c>
      <c r="B7" s="1319"/>
      <c r="C7" s="1319"/>
      <c r="D7" s="1319"/>
      <c r="E7" s="1319"/>
      <c r="F7" s="1319"/>
      <c r="G7" s="1319"/>
      <c r="H7" s="1319"/>
      <c r="I7" s="1319"/>
    </row>
    <row r="8" spans="1:10">
      <c r="A8" s="26"/>
      <c r="B8" s="26"/>
      <c r="C8" s="26"/>
      <c r="D8" s="26"/>
      <c r="E8" s="26"/>
      <c r="F8" s="26"/>
      <c r="G8" s="26"/>
      <c r="H8" s="26"/>
      <c r="I8" s="341" t="s">
        <v>544</v>
      </c>
    </row>
    <row r="9" spans="1:10" ht="38.25" customHeight="1">
      <c r="A9" s="199" t="s">
        <v>155</v>
      </c>
      <c r="B9" s="199" t="s">
        <v>758</v>
      </c>
      <c r="C9" s="199" t="s">
        <v>759</v>
      </c>
      <c r="D9" s="199" t="s">
        <v>915</v>
      </c>
      <c r="E9" s="199" t="s">
        <v>156</v>
      </c>
      <c r="F9" s="199" t="s">
        <v>611</v>
      </c>
      <c r="G9" s="199" t="s">
        <v>612</v>
      </c>
      <c r="H9" s="199" t="s">
        <v>674</v>
      </c>
      <c r="I9" s="199" t="s">
        <v>6</v>
      </c>
    </row>
    <row r="10" spans="1:10" ht="59.25" customHeight="1">
      <c r="A10" s="457" t="s">
        <v>179</v>
      </c>
      <c r="B10" s="458" t="s">
        <v>927</v>
      </c>
      <c r="C10" s="457"/>
      <c r="D10" s="457"/>
      <c r="E10" s="457"/>
      <c r="F10" s="457"/>
      <c r="G10" s="457"/>
      <c r="H10" s="457"/>
      <c r="I10" s="457"/>
    </row>
    <row r="11" spans="1:10" ht="25.5" customHeight="1">
      <c r="A11" s="319"/>
      <c r="B11" s="459" t="s">
        <v>928</v>
      </c>
      <c r="C11" s="131" t="s">
        <v>929</v>
      </c>
      <c r="D11" s="131" t="s">
        <v>930</v>
      </c>
      <c r="E11" s="460" t="s">
        <v>931</v>
      </c>
      <c r="F11" s="460">
        <v>10</v>
      </c>
      <c r="G11" s="460">
        <v>30</v>
      </c>
      <c r="H11" s="461">
        <v>300</v>
      </c>
      <c r="I11" s="460"/>
      <c r="J11" s="260"/>
    </row>
    <row r="12" spans="1:10">
      <c r="A12" s="319"/>
      <c r="B12" s="131"/>
      <c r="C12" s="131"/>
      <c r="D12" s="131"/>
      <c r="E12" s="460"/>
      <c r="F12" s="460"/>
      <c r="G12" s="460"/>
      <c r="H12" s="461"/>
      <c r="I12" s="460"/>
    </row>
    <row r="13" spans="1:10" ht="22.35" customHeight="1">
      <c r="A13" s="319"/>
      <c r="B13" s="131"/>
      <c r="C13" s="131"/>
      <c r="D13" s="131"/>
      <c r="E13" s="460"/>
      <c r="F13" s="460"/>
      <c r="G13" s="460"/>
      <c r="H13" s="462"/>
      <c r="I13" s="460"/>
    </row>
    <row r="14" spans="1:10" ht="22.35" customHeight="1">
      <c r="A14" s="319"/>
      <c r="B14" s="131"/>
      <c r="C14" s="131"/>
      <c r="D14" s="131"/>
      <c r="E14" s="460"/>
      <c r="F14" s="460"/>
      <c r="G14" s="460"/>
      <c r="H14" s="462"/>
      <c r="I14" s="460"/>
    </row>
    <row r="15" spans="1:10" ht="29.25" customHeight="1">
      <c r="A15" s="319"/>
      <c r="B15" s="459"/>
      <c r="C15" s="131"/>
      <c r="D15" s="131"/>
      <c r="E15" s="460"/>
      <c r="F15" s="460"/>
      <c r="G15" s="460"/>
      <c r="H15" s="461"/>
      <c r="I15" s="460"/>
      <c r="J15" s="260"/>
    </row>
    <row r="16" spans="1:10" ht="22.35" customHeight="1">
      <c r="A16" s="321"/>
      <c r="B16" s="131"/>
      <c r="C16" s="131"/>
      <c r="D16" s="131"/>
      <c r="E16" s="460"/>
      <c r="F16" s="460"/>
      <c r="G16" s="463"/>
      <c r="H16" s="462"/>
      <c r="I16" s="460"/>
    </row>
    <row r="17" spans="1:9" ht="37.35" customHeight="1">
      <c r="A17" s="321"/>
      <c r="B17" s="333"/>
      <c r="C17" s="131"/>
      <c r="D17" s="131"/>
      <c r="E17" s="460"/>
      <c r="F17" s="460"/>
      <c r="G17" s="463"/>
      <c r="H17" s="462"/>
      <c r="I17" s="460"/>
    </row>
    <row r="18" spans="1:9" s="466" customFormat="1" ht="93.6">
      <c r="A18" s="457" t="s">
        <v>211</v>
      </c>
      <c r="B18" s="458" t="s">
        <v>920</v>
      </c>
      <c r="C18" s="457"/>
      <c r="D18" s="457"/>
      <c r="E18" s="457"/>
      <c r="F18" s="457"/>
      <c r="G18" s="457"/>
      <c r="H18" s="457"/>
      <c r="I18" s="457"/>
    </row>
    <row r="19" spans="1:9" s="19" customFormat="1" ht="22.35" customHeight="1">
      <c r="A19" s="319"/>
      <c r="B19" s="132"/>
      <c r="C19" s="131"/>
      <c r="D19" s="131"/>
      <c r="E19" s="467"/>
      <c r="F19" s="467"/>
      <c r="G19" s="467"/>
      <c r="H19" s="468">
        <f>SUM(H20:H20)</f>
        <v>0</v>
      </c>
      <c r="I19" s="131"/>
    </row>
    <row r="20" spans="1:9" s="19" customFormat="1" ht="22.35" customHeight="1">
      <c r="A20" s="321"/>
      <c r="B20" s="131"/>
      <c r="C20" s="131"/>
      <c r="D20" s="131"/>
      <c r="E20" s="467"/>
      <c r="F20" s="467"/>
      <c r="G20" s="467"/>
      <c r="H20" s="469"/>
      <c r="I20" s="131"/>
    </row>
    <row r="21" spans="1:9" s="19" customFormat="1" ht="22.35" customHeight="1">
      <c r="A21" s="321"/>
      <c r="B21" s="131"/>
      <c r="C21" s="131"/>
      <c r="D21" s="131"/>
      <c r="E21" s="467"/>
      <c r="F21" s="467"/>
      <c r="G21" s="467"/>
      <c r="H21" s="469"/>
      <c r="I21" s="131"/>
    </row>
    <row r="22" spans="1:9" s="19" customFormat="1" ht="22.35" customHeight="1">
      <c r="A22" s="321"/>
      <c r="B22" s="131"/>
      <c r="C22" s="131"/>
      <c r="D22" s="131"/>
      <c r="E22" s="467"/>
      <c r="F22" s="467"/>
      <c r="G22" s="467"/>
      <c r="H22" s="469"/>
      <c r="I22" s="131"/>
    </row>
    <row r="23" spans="1:9" s="19" customFormat="1" ht="22.35" customHeight="1">
      <c r="A23" s="321"/>
      <c r="B23" s="131"/>
      <c r="C23" s="131"/>
      <c r="D23" s="131"/>
      <c r="E23" s="467"/>
      <c r="F23" s="467"/>
      <c r="G23" s="467"/>
      <c r="H23" s="469"/>
      <c r="I23" s="131"/>
    </row>
    <row r="24" spans="1:9" ht="62.45">
      <c r="A24" s="319" t="s">
        <v>220</v>
      </c>
      <c r="B24" s="459" t="s">
        <v>932</v>
      </c>
      <c r="C24" s="131"/>
      <c r="D24" s="131"/>
      <c r="E24" s="460"/>
      <c r="F24" s="460"/>
      <c r="G24" s="460"/>
      <c r="H24" s="461"/>
      <c r="I24" s="460"/>
    </row>
    <row r="25" spans="1:9" ht="54" customHeight="1">
      <c r="A25" s="321"/>
      <c r="B25" s="333"/>
      <c r="C25" s="131"/>
      <c r="D25" s="131"/>
      <c r="E25" s="460"/>
      <c r="F25" s="460"/>
      <c r="G25" s="465"/>
      <c r="H25" s="462"/>
      <c r="I25" s="460"/>
    </row>
    <row r="26" spans="1:9" ht="54" customHeight="1">
      <c r="A26" s="321"/>
      <c r="B26" s="131"/>
      <c r="C26" s="131"/>
      <c r="D26" s="131"/>
      <c r="E26" s="460"/>
      <c r="F26" s="460"/>
      <c r="G26" s="465"/>
      <c r="H26" s="462"/>
      <c r="I26" s="460"/>
    </row>
    <row r="27" spans="1:9" ht="39" customHeight="1">
      <c r="A27" s="319"/>
      <c r="B27" s="459"/>
      <c r="C27" s="131"/>
      <c r="D27" s="131"/>
      <c r="E27" s="460"/>
      <c r="F27" s="460"/>
      <c r="G27" s="460"/>
      <c r="H27" s="462"/>
      <c r="I27" s="460"/>
    </row>
    <row r="28" spans="1:9" s="466" customFormat="1" ht="31.15">
      <c r="A28" s="457" t="s">
        <v>230</v>
      </c>
      <c r="B28" s="458" t="s">
        <v>933</v>
      </c>
      <c r="C28" s="457"/>
      <c r="D28" s="457"/>
      <c r="E28" s="457"/>
      <c r="F28" s="457"/>
      <c r="G28" s="457"/>
      <c r="H28" s="457"/>
      <c r="I28" s="457"/>
    </row>
    <row r="29" spans="1:9" s="19" customFormat="1" ht="42" customHeight="1">
      <c r="A29" s="199"/>
      <c r="B29" s="198"/>
      <c r="C29" s="199"/>
      <c r="D29" s="199"/>
      <c r="E29" s="199"/>
      <c r="F29" s="199"/>
      <c r="G29" s="199"/>
      <c r="H29" s="199"/>
      <c r="I29" s="199"/>
    </row>
    <row r="30" spans="1:9" s="19" customFormat="1" ht="42" customHeight="1">
      <c r="A30" s="199"/>
      <c r="B30" s="198"/>
      <c r="C30" s="199"/>
      <c r="D30" s="199"/>
      <c r="E30" s="199"/>
      <c r="F30" s="199"/>
      <c r="G30" s="199"/>
      <c r="H30" s="199"/>
      <c r="I30" s="199"/>
    </row>
    <row r="31" spans="1:9" s="19" customFormat="1" ht="42" customHeight="1">
      <c r="A31" s="199"/>
      <c r="B31" s="198"/>
      <c r="C31" s="199"/>
      <c r="D31" s="199"/>
      <c r="E31" s="199"/>
      <c r="F31" s="199"/>
      <c r="G31" s="199"/>
      <c r="H31" s="199"/>
      <c r="I31" s="199"/>
    </row>
    <row r="32" spans="1:9" ht="22.35" customHeight="1">
      <c r="A32" s="319" t="s">
        <v>650</v>
      </c>
      <c r="B32" s="132" t="s">
        <v>934</v>
      </c>
      <c r="C32" s="131"/>
      <c r="D32" s="131"/>
      <c r="E32" s="464"/>
      <c r="F32" s="464"/>
      <c r="G32" s="465"/>
      <c r="H32" s="462"/>
      <c r="I32" s="460"/>
    </row>
    <row r="33" spans="1:9" s="19" customFormat="1" ht="22.35" customHeight="1">
      <c r="A33" s="311"/>
      <c r="B33" s="310"/>
      <c r="C33" s="310"/>
      <c r="D33" s="310"/>
      <c r="E33" s="310"/>
      <c r="F33" s="310"/>
      <c r="G33" s="310"/>
      <c r="H33" s="469"/>
      <c r="I33" s="131"/>
    </row>
    <row r="34" spans="1:9" ht="18" customHeight="1">
      <c r="A34" s="1196"/>
      <c r="B34" s="1196"/>
      <c r="C34" s="342"/>
      <c r="D34" s="342"/>
      <c r="E34" s="310"/>
      <c r="F34" s="310"/>
      <c r="G34" s="310"/>
      <c r="H34" s="468"/>
      <c r="I34" s="131"/>
    </row>
    <row r="35" spans="1:9">
      <c r="I35" s="341"/>
    </row>
    <row r="36" spans="1:9">
      <c r="A36" s="12"/>
      <c r="C36" s="664"/>
      <c r="D36" s="664"/>
      <c r="E36" s="1149" t="s">
        <v>146</v>
      </c>
      <c r="F36" s="1149"/>
      <c r="G36" s="1149"/>
      <c r="H36" s="1149"/>
      <c r="I36" s="1149"/>
    </row>
    <row r="37" spans="1:9">
      <c r="A37" s="12"/>
      <c r="B37" s="890" t="s">
        <v>147</v>
      </c>
      <c r="D37" s="664"/>
      <c r="E37" s="1143" t="s">
        <v>148</v>
      </c>
      <c r="F37" s="1143"/>
      <c r="G37" s="1143"/>
      <c r="H37" s="1143"/>
      <c r="I37" s="1143"/>
    </row>
    <row r="38" spans="1:9">
      <c r="A38" s="12"/>
      <c r="B38" s="901" t="s">
        <v>149</v>
      </c>
      <c r="C38" s="12"/>
      <c r="D38" s="664"/>
      <c r="E38" s="1144" t="s">
        <v>149</v>
      </c>
      <c r="F38" s="1144"/>
      <c r="G38" s="1144"/>
      <c r="H38" s="1144"/>
      <c r="I38" s="1144"/>
    </row>
    <row r="40" spans="1:9" ht="13.5" customHeight="1">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15"/>
  <cols>
    <col min="1" max="1" width="5.7109375" style="9" customWidth="1"/>
    <col min="2" max="2" width="43.42578125" style="9" customWidth="1"/>
    <col min="3" max="3" width="28" style="9" customWidth="1"/>
    <col min="4" max="8" width="13.7109375" style="137" customWidth="1"/>
    <col min="9" max="9" width="17.42578125" style="9" customWidth="1"/>
    <col min="10" max="16384" width="9" style="9"/>
  </cols>
  <sheetData>
    <row r="1" spans="1:9" ht="15.6">
      <c r="A1" s="12"/>
      <c r="B1" s="1145" t="s">
        <v>1</v>
      </c>
      <c r="C1" s="1145"/>
      <c r="D1" s="134"/>
      <c r="E1" s="134"/>
      <c r="F1" s="134"/>
      <c r="G1" s="134"/>
      <c r="H1" s="134"/>
      <c r="I1" s="84" t="s">
        <v>935</v>
      </c>
    </row>
    <row r="2" spans="1:9" ht="15.6">
      <c r="A2" s="194"/>
      <c r="B2" s="1146" t="s">
        <v>69</v>
      </c>
      <c r="C2" s="1146"/>
      <c r="D2" s="134"/>
      <c r="E2" s="134"/>
      <c r="F2" s="134"/>
      <c r="G2" s="134"/>
      <c r="H2" s="134"/>
      <c r="I2" s="84"/>
    </row>
    <row r="3" spans="1:9" ht="18">
      <c r="A3" s="194"/>
      <c r="B3" s="87"/>
      <c r="C3" s="897"/>
      <c r="D3" s="134"/>
      <c r="E3" s="134"/>
      <c r="F3" s="134"/>
      <c r="G3" s="134"/>
      <c r="H3" s="134"/>
      <c r="I3" s="84"/>
    </row>
    <row r="4" spans="1:9" ht="15.6">
      <c r="A4" s="194"/>
      <c r="B4" s="1146" t="s">
        <v>558</v>
      </c>
      <c r="C4" s="1146"/>
      <c r="D4" s="134"/>
      <c r="E4" s="134"/>
      <c r="F4" s="134"/>
      <c r="G4" s="134"/>
      <c r="H4" s="134"/>
      <c r="I4" s="84"/>
    </row>
    <row r="5" spans="1:9" ht="15.6">
      <c r="A5" s="1320"/>
      <c r="B5" s="1320"/>
      <c r="C5" s="37"/>
      <c r="D5" s="134"/>
      <c r="E5" s="134"/>
      <c r="F5" s="134"/>
      <c r="G5" s="134"/>
      <c r="H5" s="134"/>
      <c r="I5" s="12"/>
    </row>
    <row r="6" spans="1:9" ht="17.45">
      <c r="A6" s="1198" t="s">
        <v>936</v>
      </c>
      <c r="B6" s="1198"/>
      <c r="C6" s="1198"/>
      <c r="D6" s="1198"/>
      <c r="E6" s="1198"/>
      <c r="F6" s="1198"/>
      <c r="G6" s="1198"/>
      <c r="H6" s="1198"/>
      <c r="I6" s="1198"/>
    </row>
    <row r="7" spans="1:9" ht="18">
      <c r="A7" s="1200" t="s">
        <v>937</v>
      </c>
      <c r="B7" s="1200"/>
      <c r="C7" s="1200"/>
      <c r="D7" s="1200"/>
      <c r="E7" s="1200"/>
      <c r="F7" s="1200"/>
      <c r="G7" s="1200"/>
      <c r="H7" s="1200"/>
      <c r="I7" s="1200"/>
    </row>
    <row r="8" spans="1:9">
      <c r="A8" s="11"/>
      <c r="B8" s="11"/>
      <c r="C8" s="11"/>
      <c r="D8" s="135"/>
      <c r="E8" s="135"/>
      <c r="F8" s="135"/>
      <c r="G8" s="135"/>
      <c r="H8" s="135"/>
      <c r="I8" s="82"/>
    </row>
    <row r="9" spans="1:9" ht="27" customHeight="1">
      <c r="A9" s="1321" t="s">
        <v>155</v>
      </c>
      <c r="B9" s="1321" t="s">
        <v>938</v>
      </c>
      <c r="C9" s="1321" t="s">
        <v>939</v>
      </c>
      <c r="D9" s="1322" t="s">
        <v>511</v>
      </c>
      <c r="E9" s="1323" t="s">
        <v>940</v>
      </c>
      <c r="F9" s="1324"/>
      <c r="G9" s="1324"/>
      <c r="H9" s="1325"/>
      <c r="I9" s="138" t="s">
        <v>6</v>
      </c>
    </row>
    <row r="10" spans="1:9" ht="110.25" customHeight="1">
      <c r="A10" s="1321"/>
      <c r="B10" s="1321"/>
      <c r="C10" s="1321"/>
      <c r="D10" s="1322"/>
      <c r="E10" s="591" t="s">
        <v>941</v>
      </c>
      <c r="F10" s="591" t="s">
        <v>942</v>
      </c>
      <c r="G10" s="591" t="s">
        <v>943</v>
      </c>
      <c r="H10" s="591" t="s">
        <v>944</v>
      </c>
      <c r="I10" s="138"/>
    </row>
    <row r="11" spans="1:9" ht="26.25" customHeight="1">
      <c r="A11" s="138" t="s">
        <v>77</v>
      </c>
      <c r="B11" s="138" t="s">
        <v>78</v>
      </c>
      <c r="C11" s="138" t="s">
        <v>82</v>
      </c>
      <c r="D11" s="589" t="s">
        <v>945</v>
      </c>
      <c r="E11" s="589" t="s">
        <v>80</v>
      </c>
      <c r="F11" s="589" t="s">
        <v>365</v>
      </c>
      <c r="G11" s="589" t="s">
        <v>366</v>
      </c>
      <c r="H11" s="589" t="s">
        <v>367</v>
      </c>
      <c r="I11" s="590" t="s">
        <v>946</v>
      </c>
    </row>
    <row r="12" spans="1:9" ht="62.25" customHeight="1">
      <c r="A12" s="152" t="s">
        <v>179</v>
      </c>
      <c r="B12" s="153" t="s">
        <v>947</v>
      </c>
      <c r="C12" s="152"/>
      <c r="D12" s="154"/>
      <c r="E12" s="154"/>
      <c r="F12" s="154"/>
      <c r="G12" s="154"/>
      <c r="H12" s="154"/>
      <c r="I12" s="152"/>
    </row>
    <row r="13" spans="1:9" ht="21.95" customHeight="1">
      <c r="A13" s="140" t="s">
        <v>181</v>
      </c>
      <c r="B13" s="141" t="s">
        <v>948</v>
      </c>
      <c r="C13" s="141"/>
      <c r="D13" s="139"/>
      <c r="E13" s="139"/>
      <c r="F13" s="139"/>
      <c r="G13" s="139"/>
      <c r="H13" s="139"/>
      <c r="I13" s="142"/>
    </row>
    <row r="14" spans="1:9" ht="21.95" customHeight="1">
      <c r="A14" s="140"/>
      <c r="B14" s="141"/>
      <c r="C14" s="141"/>
      <c r="D14" s="139"/>
      <c r="E14" s="139"/>
      <c r="F14" s="139"/>
      <c r="G14" s="139"/>
      <c r="H14" s="139"/>
      <c r="I14" s="142"/>
    </row>
    <row r="15" spans="1:9" ht="21.95" customHeight="1">
      <c r="A15" s="140"/>
      <c r="B15" s="141"/>
      <c r="C15" s="141"/>
      <c r="D15" s="139"/>
      <c r="E15" s="139"/>
      <c r="F15" s="139"/>
      <c r="G15" s="139"/>
      <c r="H15" s="139"/>
      <c r="I15" s="142"/>
    </row>
    <row r="16" spans="1:9" ht="21.95" customHeight="1">
      <c r="A16" s="140" t="s">
        <v>203</v>
      </c>
      <c r="B16" s="141" t="s">
        <v>949</v>
      </c>
      <c r="C16" s="141"/>
      <c r="D16" s="139"/>
      <c r="E16" s="139"/>
      <c r="F16" s="139"/>
      <c r="G16" s="139"/>
      <c r="H16" s="139"/>
      <c r="I16" s="142"/>
    </row>
    <row r="17" spans="1:9" ht="21.95" customHeight="1">
      <c r="A17" s="140"/>
      <c r="B17" s="149" t="s">
        <v>950</v>
      </c>
      <c r="C17" s="141" t="s">
        <v>786</v>
      </c>
      <c r="D17" s="139"/>
      <c r="E17" s="139"/>
      <c r="F17" s="139">
        <v>350000000</v>
      </c>
      <c r="G17" s="139"/>
      <c r="H17" s="139"/>
      <c r="I17" s="142"/>
    </row>
    <row r="18" spans="1:9" ht="21.95" customHeight="1">
      <c r="A18" s="140"/>
      <c r="B18" s="141"/>
      <c r="C18" s="141"/>
      <c r="D18" s="139"/>
      <c r="E18" s="139"/>
      <c r="F18" s="139"/>
      <c r="G18" s="139"/>
      <c r="H18" s="139"/>
      <c r="I18" s="142"/>
    </row>
    <row r="19" spans="1:9" ht="21.95" customHeight="1">
      <c r="A19" s="140" t="s">
        <v>206</v>
      </c>
      <c r="B19" s="141" t="s">
        <v>951</v>
      </c>
      <c r="C19" s="141"/>
      <c r="D19" s="139"/>
      <c r="E19" s="139"/>
      <c r="F19" s="139"/>
      <c r="G19" s="139"/>
      <c r="H19" s="139"/>
      <c r="I19" s="142"/>
    </row>
    <row r="20" spans="1:9" ht="21.95" customHeight="1">
      <c r="A20" s="140"/>
      <c r="B20" s="141"/>
      <c r="C20" s="141"/>
      <c r="D20" s="139"/>
      <c r="E20" s="139"/>
      <c r="F20" s="139"/>
      <c r="G20" s="139"/>
      <c r="H20" s="139"/>
      <c r="I20" s="142"/>
    </row>
    <row r="21" spans="1:9" ht="49.35" customHeight="1">
      <c r="A21" s="152" t="s">
        <v>211</v>
      </c>
      <c r="B21" s="153" t="s">
        <v>952</v>
      </c>
      <c r="C21" s="152"/>
      <c r="D21" s="154">
        <f>+D25+D42+D28+D30+D34+D38</f>
        <v>0</v>
      </c>
      <c r="E21" s="154">
        <f>+E25+E42+E28+E30+E34+E38</f>
        <v>0</v>
      </c>
      <c r="F21" s="154">
        <f>+F25+F42+F28+F30+F34+F38</f>
        <v>166900000</v>
      </c>
      <c r="G21" s="154">
        <f>+G25+G42+G28+G30+G34+G38</f>
        <v>0</v>
      </c>
      <c r="H21" s="154"/>
      <c r="I21" s="152"/>
    </row>
    <row r="22" spans="1:9" ht="49.35" customHeight="1">
      <c r="A22" s="143" t="s">
        <v>680</v>
      </c>
      <c r="B22" s="144" t="s">
        <v>953</v>
      </c>
      <c r="C22" s="144"/>
      <c r="D22" s="145">
        <f>SUM(E22:G22)</f>
        <v>0</v>
      </c>
      <c r="E22" s="145">
        <f>SUM(E23:E26)</f>
        <v>0</v>
      </c>
      <c r="F22" s="145">
        <f>SUM(F23:F24)</f>
        <v>0</v>
      </c>
      <c r="G22" s="145">
        <f>SUM(G23:G24)</f>
        <v>0</v>
      </c>
      <c r="H22" s="145"/>
      <c r="I22" s="146"/>
    </row>
    <row r="23" spans="1:9" ht="38.25" customHeight="1">
      <c r="A23" s="140" t="s">
        <v>534</v>
      </c>
      <c r="B23" s="141"/>
      <c r="C23" s="141"/>
      <c r="D23" s="147"/>
      <c r="E23" s="147"/>
      <c r="F23" s="147"/>
      <c r="G23" s="147"/>
      <c r="H23" s="147"/>
      <c r="I23" s="146"/>
    </row>
    <row r="24" spans="1:9" ht="50.1" customHeight="1">
      <c r="A24" s="140"/>
      <c r="B24" s="986"/>
      <c r="C24" s="141"/>
      <c r="D24" s="147"/>
      <c r="E24" s="147"/>
      <c r="F24" s="147"/>
      <c r="G24" s="147"/>
      <c r="H24" s="147"/>
      <c r="I24" s="146"/>
    </row>
    <row r="25" spans="1:9" ht="49.35" customHeight="1">
      <c r="A25" s="143" t="s">
        <v>681</v>
      </c>
      <c r="B25" s="144" t="s">
        <v>954</v>
      </c>
      <c r="C25" s="144"/>
      <c r="D25" s="145">
        <f>SUM(D26:D27)</f>
        <v>0</v>
      </c>
      <c r="E25" s="145">
        <f>SUM(E26:E27)</f>
        <v>0</v>
      </c>
      <c r="F25" s="145">
        <f>SUM(F26:F27)</f>
        <v>86900000</v>
      </c>
      <c r="G25" s="145">
        <f>SUM(G26:G27)</f>
        <v>0</v>
      </c>
      <c r="H25" s="145"/>
      <c r="I25" s="146"/>
    </row>
    <row r="26" spans="1:9" ht="38.25" customHeight="1">
      <c r="A26" s="140"/>
      <c r="B26" s="141" t="s">
        <v>955</v>
      </c>
      <c r="C26" s="141" t="s">
        <v>790</v>
      </c>
      <c r="D26" s="147"/>
      <c r="E26" s="147"/>
      <c r="F26" s="147">
        <v>86900000</v>
      </c>
      <c r="G26" s="147"/>
      <c r="H26" s="147"/>
      <c r="I26" s="146"/>
    </row>
    <row r="27" spans="1:9" ht="50.1" customHeight="1">
      <c r="A27" s="140"/>
      <c r="B27" s="986"/>
      <c r="C27" s="141"/>
      <c r="D27" s="147"/>
      <c r="E27" s="147"/>
      <c r="F27" s="147"/>
      <c r="G27" s="147"/>
      <c r="H27" s="147"/>
      <c r="I27" s="146"/>
    </row>
    <row r="28" spans="1:9" ht="21.95" customHeight="1">
      <c r="A28" s="143" t="s">
        <v>682</v>
      </c>
      <c r="B28" s="144" t="s">
        <v>956</v>
      </c>
      <c r="C28" s="144"/>
      <c r="D28" s="145">
        <f>D29</f>
        <v>0</v>
      </c>
      <c r="E28" s="145">
        <f t="shared" ref="E28:G28" si="0">E29</f>
        <v>0</v>
      </c>
      <c r="F28" s="145">
        <f t="shared" si="0"/>
        <v>0</v>
      </c>
      <c r="G28" s="145">
        <f t="shared" si="0"/>
        <v>0</v>
      </c>
      <c r="H28" s="145"/>
      <c r="I28" s="146"/>
    </row>
    <row r="29" spans="1:9" ht="35.85" customHeight="1">
      <c r="A29" s="140"/>
      <c r="B29" s="148"/>
      <c r="C29" s="141"/>
      <c r="D29" s="147"/>
      <c r="E29" s="147"/>
      <c r="F29" s="147"/>
      <c r="G29" s="147"/>
      <c r="H29" s="147"/>
      <c r="I29" s="146"/>
    </row>
    <row r="30" spans="1:9" ht="27.6">
      <c r="A30" s="143" t="s">
        <v>957</v>
      </c>
      <c r="B30" s="144" t="s">
        <v>958</v>
      </c>
      <c r="C30" s="144"/>
      <c r="D30" s="139">
        <f>SUM(D31:D32)</f>
        <v>0</v>
      </c>
      <c r="E30" s="139">
        <f>SUM(E31:E32)</f>
        <v>0</v>
      </c>
      <c r="F30" s="139">
        <f>SUM(F31:F32)</f>
        <v>0</v>
      </c>
      <c r="G30" s="139">
        <f>SUM(G31:G32)</f>
        <v>0</v>
      </c>
      <c r="H30" s="139"/>
      <c r="I30" s="146"/>
    </row>
    <row r="31" spans="1:9" ht="72.75" customHeight="1">
      <c r="A31" s="140"/>
      <c r="B31" s="149"/>
      <c r="C31" s="141"/>
      <c r="D31" s="150"/>
      <c r="E31" s="150"/>
      <c r="F31" s="150"/>
      <c r="G31" s="150"/>
      <c r="H31" s="150"/>
      <c r="I31" s="146"/>
    </row>
    <row r="32" spans="1:9" ht="21.95" customHeight="1">
      <c r="A32" s="140"/>
      <c r="B32" s="148"/>
      <c r="C32" s="141"/>
      <c r="D32" s="147"/>
      <c r="E32" s="147"/>
      <c r="F32" s="147"/>
      <c r="G32" s="147"/>
      <c r="H32" s="147"/>
      <c r="I32" s="146"/>
    </row>
    <row r="33" spans="1:9" ht="21.95" customHeight="1">
      <c r="A33" s="140"/>
      <c r="B33" s="149"/>
      <c r="C33" s="141"/>
      <c r="D33" s="147"/>
      <c r="E33" s="147"/>
      <c r="F33" s="147"/>
      <c r="G33" s="147"/>
      <c r="H33" s="147"/>
      <c r="I33" s="146"/>
    </row>
    <row r="34" spans="1:9" ht="21.95" customHeight="1">
      <c r="A34" s="143" t="s">
        <v>959</v>
      </c>
      <c r="B34" s="144" t="s">
        <v>960</v>
      </c>
      <c r="C34" s="144"/>
      <c r="D34" s="145">
        <f>SUM(D35:D37)</f>
        <v>0</v>
      </c>
      <c r="E34" s="145">
        <f>SUM(E35:E37)</f>
        <v>0</v>
      </c>
      <c r="F34" s="145">
        <f>SUM(F35:F37)</f>
        <v>50000000</v>
      </c>
      <c r="G34" s="145">
        <f>SUM(G35:G37)</f>
        <v>0</v>
      </c>
      <c r="H34" s="145"/>
      <c r="I34" s="146"/>
    </row>
    <row r="35" spans="1:9" ht="67.900000000000006" customHeight="1">
      <c r="A35" s="140"/>
      <c r="B35" s="987" t="s">
        <v>961</v>
      </c>
      <c r="C35" s="987" t="s">
        <v>962</v>
      </c>
      <c r="D35" s="147"/>
      <c r="E35" s="147"/>
      <c r="F35" s="988">
        <v>50000000</v>
      </c>
      <c r="G35" s="147"/>
      <c r="H35" s="147"/>
      <c r="I35" s="988" t="s">
        <v>963</v>
      </c>
    </row>
    <row r="36" spans="1:9" ht="21.95" customHeight="1">
      <c r="A36" s="140"/>
      <c r="B36" s="141"/>
      <c r="C36" s="141"/>
      <c r="D36" s="147"/>
      <c r="E36" s="147"/>
      <c r="F36" s="147"/>
      <c r="G36" s="147"/>
      <c r="H36" s="147"/>
      <c r="I36" s="146"/>
    </row>
    <row r="37" spans="1:9" ht="42.75" customHeight="1">
      <c r="A37" s="140"/>
      <c r="B37" s="141"/>
      <c r="C37" s="128"/>
      <c r="D37" s="151"/>
      <c r="E37" s="151"/>
      <c r="F37" s="151"/>
      <c r="G37" s="151"/>
      <c r="H37" s="151"/>
      <c r="I37" s="146"/>
    </row>
    <row r="38" spans="1:9" ht="38.1" customHeight="1">
      <c r="A38" s="143" t="s">
        <v>964</v>
      </c>
      <c r="B38" s="144" t="s">
        <v>965</v>
      </c>
      <c r="C38" s="141"/>
      <c r="D38" s="139">
        <f>SUM(D39:D41)</f>
        <v>0</v>
      </c>
      <c r="E38" s="139">
        <f t="shared" ref="E38:G38" si="1">SUM(E39:E41)</f>
        <v>0</v>
      </c>
      <c r="F38" s="139">
        <f t="shared" si="1"/>
        <v>0</v>
      </c>
      <c r="G38" s="139">
        <f t="shared" si="1"/>
        <v>0</v>
      </c>
      <c r="H38" s="139"/>
      <c r="I38" s="146"/>
    </row>
    <row r="39" spans="1:9" ht="29.85" customHeight="1">
      <c r="A39" s="140"/>
      <c r="B39" s="141"/>
      <c r="C39" s="141"/>
      <c r="D39" s="150"/>
      <c r="E39" s="150"/>
      <c r="F39" s="150"/>
      <c r="G39" s="150"/>
      <c r="H39" s="150"/>
      <c r="I39" s="146"/>
    </row>
    <row r="40" spans="1:9" ht="21.95" customHeight="1">
      <c r="A40" s="140"/>
      <c r="B40" s="141"/>
      <c r="C40" s="141"/>
      <c r="D40" s="150"/>
      <c r="E40" s="150"/>
      <c r="F40" s="150"/>
      <c r="G40" s="150"/>
      <c r="H40" s="150"/>
      <c r="I40" s="146"/>
    </row>
    <row r="41" spans="1:9" ht="21.95" customHeight="1">
      <c r="A41" s="140"/>
      <c r="B41" s="141"/>
      <c r="C41" s="141"/>
      <c r="D41" s="150"/>
      <c r="E41" s="150"/>
      <c r="F41" s="150"/>
      <c r="G41" s="150"/>
      <c r="H41" s="150"/>
      <c r="I41" s="146"/>
    </row>
    <row r="42" spans="1:9" ht="33" customHeight="1">
      <c r="A42" s="143" t="s">
        <v>966</v>
      </c>
      <c r="B42" s="144" t="s">
        <v>967</v>
      </c>
      <c r="C42" s="144"/>
      <c r="D42" s="145">
        <f>SUM(D43:D49)</f>
        <v>0</v>
      </c>
      <c r="E42" s="145">
        <f>SUM(E43:E49)</f>
        <v>0</v>
      </c>
      <c r="F42" s="145">
        <f>SUM(F43:F49)</f>
        <v>30000000</v>
      </c>
      <c r="G42" s="145">
        <f>SUM(G43:G49)</f>
        <v>0</v>
      </c>
      <c r="H42" s="145"/>
      <c r="I42" s="146"/>
    </row>
    <row r="43" spans="1:9" ht="51" customHeight="1">
      <c r="A43" s="140"/>
      <c r="B43" s="859" t="s">
        <v>968</v>
      </c>
      <c r="C43" s="141" t="s">
        <v>969</v>
      </c>
      <c r="D43" s="147"/>
      <c r="E43" s="147"/>
      <c r="F43" s="147">
        <v>10000000</v>
      </c>
      <c r="G43" s="147"/>
      <c r="H43" s="147"/>
      <c r="I43" s="146"/>
    </row>
    <row r="44" spans="1:9" ht="33" customHeight="1">
      <c r="A44" s="140"/>
      <c r="B44" s="859" t="s">
        <v>970</v>
      </c>
      <c r="C44" s="141" t="s">
        <v>969</v>
      </c>
      <c r="D44" s="147"/>
      <c r="E44" s="147"/>
      <c r="F44" s="147">
        <v>10000000</v>
      </c>
      <c r="G44" s="147"/>
      <c r="H44" s="147"/>
      <c r="I44" s="146"/>
    </row>
    <row r="45" spans="1:9" ht="42.75" customHeight="1">
      <c r="A45" s="140"/>
      <c r="B45" s="148" t="s">
        <v>971</v>
      </c>
      <c r="C45" s="141" t="s">
        <v>969</v>
      </c>
      <c r="D45" s="147"/>
      <c r="E45" s="147"/>
      <c r="F45" s="147">
        <v>10000000</v>
      </c>
      <c r="G45" s="147"/>
      <c r="H45" s="147"/>
      <c r="I45" s="146"/>
    </row>
    <row r="46" spans="1:9" ht="33" customHeight="1">
      <c r="A46" s="143" t="s">
        <v>972</v>
      </c>
      <c r="B46" s="144" t="s">
        <v>973</v>
      </c>
      <c r="C46" s="144"/>
      <c r="D46" s="145">
        <f>SUM(D47:D52)</f>
        <v>0</v>
      </c>
      <c r="E46" s="145">
        <f>SUM(E47:E52)</f>
        <v>0</v>
      </c>
      <c r="F46" s="145">
        <f>SUM(F47:F52)</f>
        <v>0</v>
      </c>
      <c r="G46" s="145">
        <f>SUM(G47:G52)</f>
        <v>0</v>
      </c>
      <c r="H46" s="145"/>
      <c r="I46" s="146"/>
    </row>
    <row r="47" spans="1:9" ht="33" customHeight="1">
      <c r="A47" s="140"/>
      <c r="B47" s="148"/>
      <c r="C47" s="141"/>
      <c r="D47" s="147"/>
      <c r="E47" s="147"/>
      <c r="F47" s="147"/>
      <c r="G47" s="147"/>
      <c r="H47" s="147"/>
      <c r="I47" s="146"/>
    </row>
    <row r="48" spans="1:9" ht="42.75" customHeight="1">
      <c r="A48" s="140"/>
      <c r="B48" s="148"/>
      <c r="C48" s="141"/>
      <c r="D48" s="147"/>
      <c r="E48" s="147"/>
      <c r="F48" s="147"/>
      <c r="G48" s="147"/>
      <c r="H48" s="147"/>
      <c r="I48" s="146"/>
    </row>
    <row r="49" spans="1:9" ht="33" customHeight="1">
      <c r="A49" s="140"/>
      <c r="B49" s="148"/>
      <c r="C49" s="141"/>
      <c r="D49" s="147"/>
      <c r="E49" s="147"/>
      <c r="F49" s="147"/>
      <c r="G49" s="147"/>
      <c r="H49" s="147"/>
      <c r="I49" s="146"/>
    </row>
    <row r="50" spans="1:9" ht="37.5" customHeight="1">
      <c r="A50" s="152" t="s">
        <v>220</v>
      </c>
      <c r="B50" s="153" t="s">
        <v>974</v>
      </c>
      <c r="C50" s="152"/>
      <c r="D50" s="154">
        <f>SUM(D51)</f>
        <v>0</v>
      </c>
      <c r="E50" s="154">
        <f t="shared" ref="E50:G50" si="2">SUM(E51)</f>
        <v>0</v>
      </c>
      <c r="F50" s="154">
        <f t="shared" si="2"/>
        <v>0</v>
      </c>
      <c r="G50" s="154">
        <f t="shared" si="2"/>
        <v>0</v>
      </c>
      <c r="H50" s="154"/>
      <c r="I50" s="152"/>
    </row>
    <row r="51" spans="1:9" ht="39.950000000000003" customHeight="1">
      <c r="A51" s="140"/>
      <c r="B51" s="148"/>
      <c r="C51" s="148"/>
      <c r="D51" s="147"/>
      <c r="E51" s="147"/>
      <c r="F51" s="147"/>
      <c r="G51" s="147"/>
      <c r="H51" s="147"/>
      <c r="I51" s="148"/>
    </row>
    <row r="52" spans="1:9" ht="39.950000000000003" customHeight="1">
      <c r="A52" s="140"/>
      <c r="B52" s="148"/>
      <c r="C52" s="148"/>
      <c r="D52" s="147"/>
      <c r="E52" s="147"/>
      <c r="F52" s="147"/>
      <c r="G52" s="147"/>
      <c r="H52" s="147"/>
      <c r="I52" s="148"/>
    </row>
    <row r="53" spans="1:9" ht="39" customHeight="1">
      <c r="A53" s="143"/>
      <c r="B53" s="144" t="s">
        <v>975</v>
      </c>
      <c r="C53" s="144"/>
      <c r="D53" s="139"/>
      <c r="E53" s="139"/>
      <c r="F53" s="139"/>
      <c r="G53" s="139"/>
      <c r="H53" s="139"/>
      <c r="I53" s="146"/>
    </row>
    <row r="54" spans="1:9" s="32" customFormat="1" ht="18">
      <c r="B54" s="31"/>
      <c r="C54" s="88"/>
      <c r="D54" s="97"/>
      <c r="E54" s="96"/>
    </row>
    <row r="55" spans="1:9" s="32" customFormat="1" ht="18">
      <c r="B55" s="37"/>
      <c r="C55" s="664"/>
      <c r="D55" s="664"/>
      <c r="E55" s="1149" t="s">
        <v>146</v>
      </c>
      <c r="F55" s="1149"/>
      <c r="G55" s="1149"/>
      <c r="H55" s="1149"/>
      <c r="I55" s="1149"/>
    </row>
    <row r="56" spans="1:9" s="32" customFormat="1" ht="18">
      <c r="B56" s="890" t="s">
        <v>147</v>
      </c>
      <c r="C56" s="37"/>
      <c r="D56" s="664"/>
      <c r="E56" s="1143" t="s">
        <v>148</v>
      </c>
      <c r="F56" s="1143"/>
      <c r="G56" s="1143"/>
      <c r="H56" s="1143"/>
      <c r="I56" s="1143"/>
    </row>
    <row r="57" spans="1:9" s="32" customFormat="1" ht="18">
      <c r="B57" s="901" t="s">
        <v>149</v>
      </c>
      <c r="C57" s="12"/>
      <c r="D57" s="664"/>
      <c r="E57" s="1144" t="s">
        <v>149</v>
      </c>
      <c r="F57" s="1144"/>
      <c r="G57" s="1144"/>
      <c r="H57" s="1144"/>
      <c r="I57" s="1144"/>
    </row>
    <row r="58" spans="1:9">
      <c r="A58" s="7"/>
      <c r="B58" s="8"/>
      <c r="C58" s="8"/>
      <c r="D58" s="136"/>
      <c r="E58" s="136"/>
      <c r="F58" s="136"/>
      <c r="G58" s="136"/>
      <c r="H58" s="136"/>
    </row>
    <row r="59" spans="1:9">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3.9"/>
  <cols>
    <col min="1" max="1" width="5.5703125" style="45" bestFit="1" customWidth="1"/>
    <col min="2" max="2" width="66.28515625" style="45" customWidth="1"/>
    <col min="3" max="3" width="12.42578125" style="44" customWidth="1"/>
    <col min="4" max="4" width="33" style="44" bestFit="1" customWidth="1"/>
    <col min="5" max="16384" width="9" style="45"/>
  </cols>
  <sheetData>
    <row r="1" spans="1:7" ht="15.6">
      <c r="A1" s="36"/>
      <c r="B1" s="194" t="s">
        <v>1</v>
      </c>
      <c r="C1" s="12"/>
      <c r="D1" s="251" t="s">
        <v>976</v>
      </c>
    </row>
    <row r="2" spans="1:7" ht="15.6">
      <c r="A2" s="178"/>
      <c r="B2" s="87" t="s">
        <v>69</v>
      </c>
      <c r="C2" s="19"/>
      <c r="D2" s="251"/>
    </row>
    <row r="3" spans="1:7" ht="18">
      <c r="A3" s="178"/>
      <c r="B3" s="87"/>
      <c r="C3" s="897"/>
      <c r="D3" s="251"/>
    </row>
    <row r="4" spans="1:7" ht="15.6">
      <c r="A4" s="178"/>
      <c r="B4" s="87" t="s">
        <v>558</v>
      </c>
      <c r="C4" s="19"/>
      <c r="D4" s="251"/>
    </row>
    <row r="5" spans="1:7" ht="24.95" customHeight="1">
      <c r="A5" s="1326" t="s">
        <v>977</v>
      </c>
      <c r="B5" s="1326"/>
      <c r="C5" s="1326"/>
      <c r="D5" s="1326"/>
    </row>
    <row r="6" spans="1:7">
      <c r="A6" s="181"/>
      <c r="B6" s="181"/>
      <c r="C6" s="82"/>
    </row>
    <row r="7" spans="1:7">
      <c r="A7" s="182" t="s">
        <v>155</v>
      </c>
      <c r="B7" s="247" t="s">
        <v>978</v>
      </c>
      <c r="C7" s="138" t="s">
        <v>611</v>
      </c>
      <c r="D7" s="138" t="s">
        <v>6</v>
      </c>
    </row>
    <row r="8" spans="1:7" ht="24.95" customHeight="1">
      <c r="A8" s="133">
        <v>1</v>
      </c>
      <c r="B8" s="248" t="s">
        <v>979</v>
      </c>
      <c r="C8" s="140"/>
      <c r="D8" s="184"/>
    </row>
    <row r="9" spans="1:7" ht="24.95" customHeight="1">
      <c r="A9" s="133">
        <v>2</v>
      </c>
      <c r="B9" s="249" t="s">
        <v>980</v>
      </c>
      <c r="C9" s="140">
        <v>3</v>
      </c>
      <c r="D9" s="184"/>
    </row>
    <row r="10" spans="1:7" ht="27.6">
      <c r="A10" s="133">
        <v>3</v>
      </c>
      <c r="B10" s="249" t="s">
        <v>981</v>
      </c>
      <c r="C10" s="140"/>
      <c r="D10" s="252"/>
    </row>
    <row r="11" spans="1:7" ht="24.95" customHeight="1">
      <c r="A11" s="133">
        <v>4</v>
      </c>
      <c r="B11" s="249" t="s">
        <v>982</v>
      </c>
      <c r="C11" s="140">
        <v>5</v>
      </c>
      <c r="D11" s="252"/>
    </row>
    <row r="12" spans="1:7" ht="24.95" customHeight="1">
      <c r="A12" s="133">
        <v>5</v>
      </c>
      <c r="B12" s="249" t="s">
        <v>983</v>
      </c>
      <c r="C12" s="140">
        <v>5</v>
      </c>
      <c r="D12" s="252"/>
    </row>
    <row r="13" spans="1:7" ht="24.95" customHeight="1">
      <c r="A13" s="133">
        <v>6</v>
      </c>
      <c r="B13" s="249" t="s">
        <v>125</v>
      </c>
      <c r="C13" s="183">
        <v>5</v>
      </c>
      <c r="D13" s="140"/>
    </row>
    <row r="14" spans="1:7" ht="15.6">
      <c r="B14" s="250"/>
      <c r="E14" s="87"/>
    </row>
    <row r="15" spans="1:7" s="46" customFormat="1" ht="15.6">
      <c r="B15" s="37"/>
      <c r="C15" s="1149" t="s">
        <v>146</v>
      </c>
      <c r="D15" s="1149"/>
      <c r="E15" s="889"/>
      <c r="F15" s="889"/>
      <c r="G15" s="889"/>
    </row>
    <row r="16" spans="1:7" ht="15.75" customHeight="1">
      <c r="B16" s="890" t="s">
        <v>147</v>
      </c>
      <c r="C16" s="1143" t="s">
        <v>148</v>
      </c>
      <c r="D16" s="1143"/>
      <c r="E16" s="891"/>
      <c r="F16" s="891"/>
      <c r="G16" s="891"/>
    </row>
    <row r="17" spans="2:7" ht="15.75" customHeight="1">
      <c r="B17" s="901" t="s">
        <v>149</v>
      </c>
      <c r="C17" s="1144" t="s">
        <v>149</v>
      </c>
      <c r="D17" s="1144"/>
      <c r="E17" s="901"/>
      <c r="F17" s="901"/>
      <c r="G17" s="901"/>
    </row>
    <row r="22" spans="2:7">
      <c r="D22" s="44" t="s">
        <v>984</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6"/>
  <cols>
    <col min="1" max="1" width="5.140625" style="12" customWidth="1"/>
    <col min="2" max="2" width="52.42578125" style="12" customWidth="1"/>
    <col min="3" max="4" width="11.140625" style="12" customWidth="1"/>
    <col min="5" max="6" width="11" style="222" customWidth="1"/>
    <col min="7" max="7" width="12.42578125" style="12" customWidth="1"/>
    <col min="8" max="16384" width="9" style="12"/>
  </cols>
  <sheetData>
    <row r="1" spans="1:7" ht="18" customHeight="1">
      <c r="B1" s="194" t="s">
        <v>1</v>
      </c>
      <c r="D1" s="87"/>
      <c r="G1" s="179" t="s">
        <v>985</v>
      </c>
    </row>
    <row r="2" spans="1:7">
      <c r="A2" s="194"/>
      <c r="B2" s="87" t="s">
        <v>69</v>
      </c>
      <c r="C2" s="19"/>
      <c r="D2" s="87"/>
      <c r="G2" s="179"/>
    </row>
    <row r="3" spans="1:7" ht="8.25" customHeight="1">
      <c r="A3" s="194"/>
      <c r="B3" s="87"/>
      <c r="C3" s="897"/>
      <c r="D3" s="87"/>
      <c r="G3" s="179"/>
    </row>
    <row r="4" spans="1:7">
      <c r="A4" s="194"/>
      <c r="B4" s="87" t="s">
        <v>924</v>
      </c>
      <c r="C4" s="19"/>
      <c r="D4" s="87"/>
      <c r="G4" s="179"/>
    </row>
    <row r="5" spans="1:7" ht="35.25" customHeight="1">
      <c r="A5" s="1327" t="s">
        <v>986</v>
      </c>
      <c r="B5" s="1327"/>
      <c r="C5" s="1327"/>
      <c r="D5" s="1327"/>
      <c r="E5" s="1327"/>
      <c r="F5" s="1327"/>
      <c r="G5" s="1327"/>
    </row>
    <row r="6" spans="1:7" ht="20.100000000000001" customHeight="1">
      <c r="A6" s="1328" t="s">
        <v>987</v>
      </c>
      <c r="B6" s="1328"/>
      <c r="C6" s="1328"/>
      <c r="D6" s="1328"/>
      <c r="E6" s="1328"/>
      <c r="F6" s="1328"/>
      <c r="G6" s="1328"/>
    </row>
    <row r="7" spans="1:7" ht="21" customHeight="1" thickBot="1">
      <c r="F7" s="1164" t="s">
        <v>988</v>
      </c>
      <c r="G7" s="1164"/>
    </row>
    <row r="8" spans="1:7" s="87" customFormat="1" ht="24.95" customHeight="1" thickTop="1">
      <c r="A8" s="13" t="s">
        <v>72</v>
      </c>
      <c r="B8" s="14" t="s">
        <v>73</v>
      </c>
      <c r="C8" s="15" t="s">
        <v>156</v>
      </c>
      <c r="D8" s="15" t="s">
        <v>611</v>
      </c>
      <c r="E8" s="223" t="s">
        <v>612</v>
      </c>
      <c r="F8" s="223" t="s">
        <v>674</v>
      </c>
      <c r="G8" s="16" t="s">
        <v>6</v>
      </c>
    </row>
    <row r="9" spans="1:7" s="43" customFormat="1" ht="24.95" customHeight="1">
      <c r="A9" s="253" t="s">
        <v>79</v>
      </c>
      <c r="B9" s="254" t="s">
        <v>80</v>
      </c>
      <c r="C9" s="255" t="s">
        <v>365</v>
      </c>
      <c r="D9" s="255" t="s">
        <v>366</v>
      </c>
      <c r="E9" s="256" t="s">
        <v>367</v>
      </c>
      <c r="F9" s="257" t="s">
        <v>989</v>
      </c>
      <c r="G9" s="258" t="s">
        <v>369</v>
      </c>
    </row>
    <row r="10" spans="1:7" ht="21.75" customHeight="1">
      <c r="A10" s="35">
        <v>1</v>
      </c>
      <c r="B10" s="41" t="s">
        <v>990</v>
      </c>
      <c r="C10" s="29"/>
      <c r="D10" s="29"/>
      <c r="E10" s="224"/>
      <c r="F10" s="225"/>
      <c r="G10" s="30"/>
    </row>
    <row r="11" spans="1:7">
      <c r="A11" s="35"/>
      <c r="B11" s="40" t="s">
        <v>991</v>
      </c>
      <c r="C11" s="29" t="s">
        <v>992</v>
      </c>
      <c r="D11" s="29"/>
      <c r="E11" s="224"/>
      <c r="F11" s="225">
        <f>+E11*D11</f>
        <v>0</v>
      </c>
      <c r="G11" s="30"/>
    </row>
    <row r="12" spans="1:7">
      <c r="A12" s="35"/>
      <c r="B12" s="40" t="s">
        <v>993</v>
      </c>
      <c r="C12" s="29" t="s">
        <v>992</v>
      </c>
      <c r="D12" s="29"/>
      <c r="E12" s="224"/>
      <c r="F12" s="225">
        <f t="shared" ref="F12:F17" si="0">+E12*D12</f>
        <v>0</v>
      </c>
      <c r="G12" s="30"/>
    </row>
    <row r="13" spans="1:7">
      <c r="A13" s="35"/>
      <c r="B13" s="40" t="s">
        <v>994</v>
      </c>
      <c r="C13" s="29" t="s">
        <v>992</v>
      </c>
      <c r="D13" s="29"/>
      <c r="E13" s="224"/>
      <c r="F13" s="225">
        <f t="shared" si="0"/>
        <v>0</v>
      </c>
      <c r="G13" s="30"/>
    </row>
    <row r="14" spans="1:7">
      <c r="A14" s="35"/>
      <c r="B14" s="40" t="s">
        <v>995</v>
      </c>
      <c r="C14" s="29" t="s">
        <v>992</v>
      </c>
      <c r="D14" s="29"/>
      <c r="E14" s="224"/>
      <c r="F14" s="225">
        <f t="shared" si="0"/>
        <v>0</v>
      </c>
      <c r="G14" s="30"/>
    </row>
    <row r="15" spans="1:7">
      <c r="A15" s="35"/>
      <c r="B15" s="40" t="s">
        <v>996</v>
      </c>
      <c r="C15" s="29" t="s">
        <v>992</v>
      </c>
      <c r="D15" s="29"/>
      <c r="E15" s="224"/>
      <c r="F15" s="225">
        <f t="shared" si="0"/>
        <v>0</v>
      </c>
      <c r="G15" s="30"/>
    </row>
    <row r="16" spans="1:7">
      <c r="A16" s="35"/>
      <c r="B16" s="40" t="s">
        <v>997</v>
      </c>
      <c r="C16" s="29" t="s">
        <v>992</v>
      </c>
      <c r="D16" s="29"/>
      <c r="E16" s="224"/>
      <c r="F16" s="225">
        <f t="shared" si="0"/>
        <v>0</v>
      </c>
      <c r="G16" s="30"/>
    </row>
    <row r="17" spans="1:9">
      <c r="A17" s="35"/>
      <c r="B17" s="40" t="s">
        <v>998</v>
      </c>
      <c r="C17" s="29" t="s">
        <v>992</v>
      </c>
      <c r="D17" s="29"/>
      <c r="E17" s="224"/>
      <c r="F17" s="225">
        <f t="shared" si="0"/>
        <v>0</v>
      </c>
      <c r="G17" s="30"/>
    </row>
    <row r="18" spans="1:9" ht="75" customHeight="1">
      <c r="A18" s="35"/>
      <c r="B18" s="40" t="s">
        <v>999</v>
      </c>
      <c r="C18" s="29" t="s">
        <v>992</v>
      </c>
      <c r="D18" s="29"/>
      <c r="E18" s="224"/>
      <c r="F18" s="225"/>
      <c r="G18" s="30"/>
    </row>
    <row r="19" spans="1:9" s="19" customFormat="1">
      <c r="A19" s="35">
        <v>2</v>
      </c>
      <c r="B19" s="230" t="s">
        <v>1000</v>
      </c>
      <c r="C19" s="28"/>
      <c r="D19" s="28"/>
      <c r="E19" s="226"/>
      <c r="F19" s="227"/>
      <c r="G19" s="42"/>
    </row>
    <row r="20" spans="1:9" s="19" customFormat="1">
      <c r="A20" s="35"/>
      <c r="B20" s="230"/>
      <c r="C20" s="29" t="s">
        <v>1001</v>
      </c>
      <c r="D20" s="28"/>
      <c r="E20" s="226"/>
      <c r="F20" s="227"/>
      <c r="G20" s="42"/>
    </row>
    <row r="21" spans="1:9" ht="16.149999999999999" thickBot="1">
      <c r="A21" s="22"/>
      <c r="B21" s="24"/>
      <c r="C21" s="23"/>
      <c r="D21" s="23"/>
      <c r="E21" s="228"/>
      <c r="F21" s="229"/>
      <c r="G21" s="25"/>
    </row>
    <row r="22" spans="1:9" ht="16.149999999999999" thickTop="1">
      <c r="A22" s="19"/>
    </row>
    <row r="23" spans="1:9">
      <c r="B23" s="37"/>
      <c r="C23" s="664"/>
      <c r="D23" s="1149" t="s">
        <v>146</v>
      </c>
      <c r="E23" s="1149"/>
      <c r="F23" s="1149"/>
      <c r="G23" s="1149"/>
      <c r="H23" s="780"/>
      <c r="I23" s="780"/>
    </row>
    <row r="24" spans="1:9" ht="15.75" customHeight="1">
      <c r="B24" s="890" t="s">
        <v>147</v>
      </c>
      <c r="C24" s="37"/>
      <c r="D24" s="1143" t="s">
        <v>148</v>
      </c>
      <c r="E24" s="1143"/>
      <c r="F24" s="1143"/>
      <c r="G24" s="1143"/>
      <c r="H24" s="902"/>
      <c r="I24" s="902"/>
    </row>
    <row r="25" spans="1:9" ht="15.75" customHeight="1">
      <c r="B25" s="901" t="s">
        <v>149</v>
      </c>
      <c r="D25" s="1144" t="s">
        <v>149</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3.9"/>
  <cols>
    <col min="1" max="1" width="5.42578125" style="80" customWidth="1"/>
    <col min="2" max="2" width="23" style="80" customWidth="1"/>
    <col min="3" max="17" width="11" style="80"/>
    <col min="18" max="18" width="16" style="80" customWidth="1"/>
    <col min="19" max="33" width="11" style="80"/>
    <col min="34" max="34" width="17.140625" style="80" customWidth="1"/>
    <col min="35" max="35" width="27" style="80" customWidth="1"/>
    <col min="36" max="16384" width="11" style="80"/>
  </cols>
  <sheetData>
    <row r="1" spans="1:35" ht="15.6">
      <c r="A1" s="12"/>
      <c r="B1" s="1145" t="s">
        <v>1</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1002</v>
      </c>
    </row>
    <row r="2" spans="1:35" ht="15.6">
      <c r="A2" s="194"/>
      <c r="B2" s="1146" t="s">
        <v>69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6">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6">
      <c r="A4" s="194"/>
      <c r="B4" s="1146" t="s">
        <v>151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6">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45">
      <c r="A6" s="1198" t="s">
        <v>1003</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c r="A7" s="1337"/>
      <c r="B7" s="1338"/>
      <c r="C7" s="1338"/>
      <c r="D7" s="1338"/>
      <c r="E7" s="1338"/>
      <c r="F7" s="1338"/>
      <c r="G7" s="1338"/>
      <c r="H7" s="1338"/>
      <c r="I7" s="1338"/>
      <c r="J7" s="1338"/>
      <c r="K7" s="1338"/>
      <c r="L7" s="1338"/>
      <c r="M7" s="1338"/>
      <c r="N7" s="1338"/>
      <c r="O7" s="1338"/>
      <c r="P7" s="1338"/>
      <c r="Q7" s="1338"/>
      <c r="R7" s="1338"/>
      <c r="S7" s="1338"/>
      <c r="T7" s="1338"/>
      <c r="U7" s="1338"/>
      <c r="V7" s="1338"/>
      <c r="W7" s="1338"/>
      <c r="X7" s="1338"/>
      <c r="Y7" s="1338"/>
      <c r="Z7" s="1338"/>
      <c r="AA7" s="1338"/>
      <c r="AB7" s="1338"/>
      <c r="AC7" s="1338"/>
      <c r="AD7" s="1338"/>
      <c r="AE7" s="1338"/>
      <c r="AF7" s="1338"/>
      <c r="AG7" s="1338"/>
      <c r="AH7" s="1338"/>
      <c r="AI7" s="1338"/>
    </row>
    <row r="8" spans="1:35" ht="30" customHeight="1">
      <c r="A8" s="1334" t="s">
        <v>155</v>
      </c>
      <c r="B8" s="1334" t="s">
        <v>73</v>
      </c>
      <c r="C8" s="1335" t="s">
        <v>1004</v>
      </c>
      <c r="D8" s="1336"/>
      <c r="E8" s="1336"/>
      <c r="F8" s="1336"/>
      <c r="G8" s="1336"/>
      <c r="H8" s="1336"/>
      <c r="I8" s="1336"/>
      <c r="J8" s="1336"/>
      <c r="K8" s="1336"/>
      <c r="L8" s="1336"/>
      <c r="M8" s="1336"/>
      <c r="N8" s="1336"/>
      <c r="O8" s="1336"/>
      <c r="P8" s="1336"/>
      <c r="Q8" s="1333"/>
      <c r="R8" s="1231" t="s">
        <v>1005</v>
      </c>
      <c r="S8" s="1335" t="s">
        <v>1006</v>
      </c>
      <c r="T8" s="1336"/>
      <c r="U8" s="1336"/>
      <c r="V8" s="1336"/>
      <c r="W8" s="1336"/>
      <c r="X8" s="1336"/>
      <c r="Y8" s="1336"/>
      <c r="Z8" s="1336"/>
      <c r="AA8" s="1336"/>
      <c r="AB8" s="1336"/>
      <c r="AC8" s="1336"/>
      <c r="AD8" s="1336"/>
      <c r="AE8" s="1336"/>
      <c r="AF8" s="1336"/>
      <c r="AG8" s="1333"/>
      <c r="AH8" s="1231" t="s">
        <v>1007</v>
      </c>
      <c r="AI8" s="1331" t="s">
        <v>1008</v>
      </c>
    </row>
    <row r="9" spans="1:35" ht="42.75" customHeight="1">
      <c r="A9" s="1330"/>
      <c r="B9" s="1330"/>
      <c r="C9" s="1332" t="s">
        <v>157</v>
      </c>
      <c r="D9" s="1333"/>
      <c r="E9" s="1332" t="s">
        <v>158</v>
      </c>
      <c r="F9" s="1333"/>
      <c r="G9" s="1332" t="s">
        <v>159</v>
      </c>
      <c r="H9" s="1333"/>
      <c r="I9" s="1332" t="s">
        <v>160</v>
      </c>
      <c r="J9" s="1333"/>
      <c r="K9" s="1332" t="s">
        <v>161</v>
      </c>
      <c r="L9" s="1333"/>
      <c r="M9" s="1332" t="s">
        <v>162</v>
      </c>
      <c r="N9" s="1333"/>
      <c r="O9" s="1332" t="s">
        <v>163</v>
      </c>
      <c r="P9" s="1333"/>
      <c r="Q9" s="471" t="s">
        <v>360</v>
      </c>
      <c r="R9" s="1329"/>
      <c r="S9" s="1332" t="s">
        <v>157</v>
      </c>
      <c r="T9" s="1333"/>
      <c r="U9" s="1332" t="s">
        <v>158</v>
      </c>
      <c r="V9" s="1333"/>
      <c r="W9" s="1332" t="s">
        <v>159</v>
      </c>
      <c r="X9" s="1333"/>
      <c r="Y9" s="1332" t="s">
        <v>160</v>
      </c>
      <c r="Z9" s="1333"/>
      <c r="AA9" s="1332" t="s">
        <v>161</v>
      </c>
      <c r="AB9" s="1333"/>
      <c r="AC9" s="1332" t="s">
        <v>162</v>
      </c>
      <c r="AD9" s="1333"/>
      <c r="AE9" s="1332" t="s">
        <v>163</v>
      </c>
      <c r="AF9" s="1333"/>
      <c r="AG9" s="471" t="s">
        <v>360</v>
      </c>
      <c r="AH9" s="1329"/>
      <c r="AI9" s="1329"/>
    </row>
    <row r="10" spans="1:35" ht="65.25" customHeight="1">
      <c r="A10" s="472"/>
      <c r="B10" s="472"/>
      <c r="C10" s="472" t="s">
        <v>1009</v>
      </c>
      <c r="D10" s="472" t="s">
        <v>1010</v>
      </c>
      <c r="E10" s="472" t="s">
        <v>1009</v>
      </c>
      <c r="F10" s="472" t="s">
        <v>1010</v>
      </c>
      <c r="G10" s="472" t="s">
        <v>1009</v>
      </c>
      <c r="H10" s="472" t="s">
        <v>1010</v>
      </c>
      <c r="I10" s="472" t="s">
        <v>1009</v>
      </c>
      <c r="J10" s="472" t="s">
        <v>1010</v>
      </c>
      <c r="K10" s="472" t="s">
        <v>1009</v>
      </c>
      <c r="L10" s="472" t="s">
        <v>1010</v>
      </c>
      <c r="M10" s="472" t="s">
        <v>1009</v>
      </c>
      <c r="N10" s="472" t="s">
        <v>1010</v>
      </c>
      <c r="O10" s="472" t="s">
        <v>1009</v>
      </c>
      <c r="P10" s="472" t="s">
        <v>1010</v>
      </c>
      <c r="Q10" s="471" t="s">
        <v>1011</v>
      </c>
      <c r="R10" s="1330"/>
      <c r="S10" s="472" t="s">
        <v>1009</v>
      </c>
      <c r="T10" s="472" t="s">
        <v>1010</v>
      </c>
      <c r="U10" s="472" t="s">
        <v>1009</v>
      </c>
      <c r="V10" s="472" t="s">
        <v>1010</v>
      </c>
      <c r="W10" s="472" t="s">
        <v>1009</v>
      </c>
      <c r="X10" s="472" t="s">
        <v>1010</v>
      </c>
      <c r="Y10" s="472" t="s">
        <v>1009</v>
      </c>
      <c r="Z10" s="472" t="s">
        <v>1010</v>
      </c>
      <c r="AA10" s="472" t="s">
        <v>1009</v>
      </c>
      <c r="AB10" s="472" t="s">
        <v>1010</v>
      </c>
      <c r="AC10" s="472" t="s">
        <v>1009</v>
      </c>
      <c r="AD10" s="472" t="s">
        <v>1010</v>
      </c>
      <c r="AE10" s="472" t="s">
        <v>1009</v>
      </c>
      <c r="AF10" s="472" t="s">
        <v>1010</v>
      </c>
      <c r="AG10" s="471" t="s">
        <v>1011</v>
      </c>
      <c r="AH10" s="1330"/>
      <c r="AI10" s="1330"/>
    </row>
    <row r="11" spans="1:35" ht="65.25" customHeight="1">
      <c r="A11" s="472"/>
      <c r="B11" s="472" t="s">
        <v>1012</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45">
      <c r="A12" s="473" t="s">
        <v>79</v>
      </c>
      <c r="B12" s="473" t="s">
        <v>80</v>
      </c>
      <c r="C12" s="473" t="s">
        <v>365</v>
      </c>
      <c r="D12" s="473" t="s">
        <v>366</v>
      </c>
      <c r="E12" s="473" t="s">
        <v>367</v>
      </c>
      <c r="F12" s="473" t="s">
        <v>368</v>
      </c>
      <c r="G12" s="473" t="s">
        <v>369</v>
      </c>
      <c r="H12" s="473" t="s">
        <v>370</v>
      </c>
      <c r="I12" s="473" t="s">
        <v>371</v>
      </c>
      <c r="J12" s="473" t="s">
        <v>372</v>
      </c>
      <c r="K12" s="473" t="s">
        <v>373</v>
      </c>
      <c r="L12" s="473" t="s">
        <v>374</v>
      </c>
      <c r="M12" s="473" t="s">
        <v>515</v>
      </c>
      <c r="N12" s="473" t="s">
        <v>516</v>
      </c>
      <c r="O12" s="473" t="s">
        <v>517</v>
      </c>
      <c r="P12" s="473" t="s">
        <v>518</v>
      </c>
      <c r="Q12" s="473" t="s">
        <v>1013</v>
      </c>
      <c r="R12" s="473" t="s">
        <v>1014</v>
      </c>
      <c r="S12" s="473" t="s">
        <v>1015</v>
      </c>
      <c r="T12" s="474" t="s">
        <v>1016</v>
      </c>
      <c r="U12" s="474" t="s">
        <v>1017</v>
      </c>
      <c r="V12" s="474" t="s">
        <v>1018</v>
      </c>
      <c r="W12" s="473" t="s">
        <v>1016</v>
      </c>
      <c r="X12" s="473" t="s">
        <v>1017</v>
      </c>
      <c r="Y12" s="473" t="s">
        <v>1017</v>
      </c>
      <c r="Z12" s="473" t="s">
        <v>1018</v>
      </c>
      <c r="AA12" s="474" t="s">
        <v>1019</v>
      </c>
      <c r="AB12" s="473" t="s">
        <v>1020</v>
      </c>
      <c r="AC12" s="474" t="s">
        <v>1021</v>
      </c>
      <c r="AD12" s="474" t="s">
        <v>1022</v>
      </c>
      <c r="AE12" s="474" t="s">
        <v>1023</v>
      </c>
      <c r="AF12" s="474" t="s">
        <v>1024</v>
      </c>
      <c r="AG12" s="474" t="s">
        <v>1025</v>
      </c>
      <c r="AH12" s="474" t="s">
        <v>1026</v>
      </c>
      <c r="AI12" s="475" t="s">
        <v>1027</v>
      </c>
    </row>
    <row r="13" spans="1:35" ht="24.95" customHeight="1">
      <c r="A13" s="477"/>
      <c r="B13" s="470" t="s">
        <v>1028</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9">
      <c r="A14" s="559">
        <v>1</v>
      </c>
      <c r="B14" s="333" t="s">
        <v>1029</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6">
      <c r="A15" s="559">
        <v>2</v>
      </c>
      <c r="B15" s="333" t="s">
        <v>1030</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6">
      <c r="A16" s="559">
        <v>3</v>
      </c>
      <c r="B16" s="333" t="s">
        <v>1031</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8">
      <c r="A17" s="559">
        <v>4</v>
      </c>
      <c r="B17" s="333" t="s">
        <v>1032</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6">
      <c r="A18" s="559">
        <v>5</v>
      </c>
      <c r="B18" s="861" t="s">
        <v>1033</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8">
      <c r="A19" s="559" t="s">
        <v>1034</v>
      </c>
      <c r="B19" s="333" t="s">
        <v>1035</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5" customHeight="1">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5" customHeight="1">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5" customHeight="1">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5" customHeight="1">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5" customHeight="1">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6">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6">
      <c r="B26" s="37"/>
      <c r="C26" s="664"/>
      <c r="O26" s="347"/>
      <c r="AD26" s="1149" t="s">
        <v>146</v>
      </c>
      <c r="AE26" s="1149"/>
      <c r="AF26" s="1149"/>
      <c r="AG26" s="1149"/>
    </row>
    <row r="27" spans="1:36" s="558" customFormat="1" ht="15.6">
      <c r="A27" s="87"/>
      <c r="B27" s="890" t="s">
        <v>147</v>
      </c>
      <c r="C27" s="37"/>
      <c r="H27" s="87"/>
      <c r="I27" s="87"/>
      <c r="J27" s="87"/>
      <c r="K27" s="87"/>
      <c r="L27" s="87"/>
      <c r="M27" s="87"/>
      <c r="N27" s="87"/>
      <c r="O27" s="87"/>
      <c r="P27" s="87"/>
      <c r="Q27" s="87"/>
      <c r="R27" s="87"/>
      <c r="S27" s="87"/>
      <c r="T27" s="87"/>
      <c r="U27" s="87"/>
      <c r="V27" s="87"/>
      <c r="W27" s="87"/>
      <c r="X27" s="87"/>
      <c r="Y27" s="87"/>
      <c r="Z27" s="87"/>
      <c r="AA27" s="87"/>
      <c r="AB27" s="87"/>
      <c r="AC27" s="87"/>
      <c r="AD27" s="1143" t="s">
        <v>148</v>
      </c>
      <c r="AE27" s="1143"/>
      <c r="AF27" s="1143"/>
      <c r="AG27" s="1143"/>
      <c r="AH27" s="87"/>
      <c r="AI27" s="87"/>
    </row>
    <row r="28" spans="1:36" ht="15.6">
      <c r="A28" s="194"/>
      <c r="B28" s="901" t="s">
        <v>149</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149</v>
      </c>
      <c r="AE28" s="1144"/>
      <c r="AF28" s="1144"/>
      <c r="AG28" s="1144"/>
      <c r="AH28" s="194"/>
      <c r="AI28" s="194"/>
    </row>
    <row r="29" spans="1:36" ht="15.6">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6">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6">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6">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6">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6">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6">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6">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6">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6">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6">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6">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6">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6">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6">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6">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6">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6">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6">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6">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6">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6">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6">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6">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6">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6">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6">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6">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6">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6">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6">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6">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6">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6">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6">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6">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6">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6">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6">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6">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6">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6">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6">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6">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6">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6">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6">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6">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6">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6">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6">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6">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6">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6">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6">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6">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6">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6">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6">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6">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6">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6">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6">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6">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6">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6">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6">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6">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6">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6">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6">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6">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6">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6">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6">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6">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6">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6">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6">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6">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6">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6">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6">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6">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6">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6">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6">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6">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6">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6">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6">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6">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6">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6">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6">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6">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6">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6">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6">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6">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6">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6">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6">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6">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6">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6">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6">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6">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6">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6">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6">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6">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6">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6">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6">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6">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6">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6">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6">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6">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6">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6">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6">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6">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6">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6">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6">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6">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6">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6">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6">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6">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6">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6">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6">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6">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6">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6">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6">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6">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6">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6">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6">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6">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6">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6">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6">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6">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6">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6">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6">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6">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6">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6">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6">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6">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6">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6">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6">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6">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6">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6">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6">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6">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6">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6">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6">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6">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6">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6">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6">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6">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6">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6">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6">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6">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6">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6">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6">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6">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6">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6">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6">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6">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6">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6">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6">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6">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6">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6">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6">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6">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6">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6">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6">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6">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6">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6">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6">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6">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6">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6">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6">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6">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6">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6">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6">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6">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6">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6">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6">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6">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6">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6">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6">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6">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6">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6">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6">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6">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6">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6">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6">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6">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6">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6">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6">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6">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6">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6">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6">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6">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6">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6">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6">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6">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6">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6">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6">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6">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6">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6">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6">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6">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6">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6">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6">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6">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6">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6">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6">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6">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6">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6">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6">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6">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6">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6">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6">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6">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6">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6">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6">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6">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6">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6">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6">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6">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6">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6">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6">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6">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6">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6">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6">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6">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6">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6">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6">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6">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6">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6">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6">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6">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6">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6">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6">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6">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6">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6">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6">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6">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6">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6">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6">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6">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6">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6">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6">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6">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6">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6">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6">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6">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6">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6">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6">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6">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6">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6">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6">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6">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6">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6">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6">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6">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6">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6">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6">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6">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6">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6">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6">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6">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6">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6">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6">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6">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6">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6">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6">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6">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6">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6">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6">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6">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6">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6">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6">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6">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6">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6">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6">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6">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6">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6">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6">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6">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6">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6">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6">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6">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6">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6">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6">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6">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6">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6">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6">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6">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6">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6">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6">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6">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6">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6">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6">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6">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6">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6">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6">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6">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6">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6">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6">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6">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6">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6">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6">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6">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6">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6">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6">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6">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6">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6">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6">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6">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6">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6">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6">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6">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6">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6">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6">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6">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6">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6">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6">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6">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6">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6">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6">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6">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6">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6">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6">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6">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6">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6">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6">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6">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6">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6">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6">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6">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6">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6">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6">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6">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6">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6">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6">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6">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6">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6">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6">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6">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6">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6">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6">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6">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6">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6">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6">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6">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6">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6">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6">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6">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6">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6">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6">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6">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6">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6">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6">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6">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6">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6">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6">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6">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6">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6">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6">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6">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6">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6">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6">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6">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6">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6">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6">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6">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6">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6">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6">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6">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6">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6">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6">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6">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6">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6">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6">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6">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6">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6">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6">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6">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6">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6">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6">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6">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6">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6">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6">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6">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6">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6">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6">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6">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6">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6">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6">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6">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6">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6">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6">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6">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6">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6">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6">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6">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6">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6">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6">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6">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6">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6">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6">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6">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6">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6">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6">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6">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6">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6">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6">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6">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6">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6">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6">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6">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6">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6">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6">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6">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6">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6">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6">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6">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6">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6">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6">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6">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6">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6">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6">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6">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6">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6">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6">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6">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6">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6">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6">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6">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6">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6">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6">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6">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6">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6">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6">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6">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6">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6">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6">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6">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6">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6">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6">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6">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6">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6">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6">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6">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6">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6">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6">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6">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6">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6">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6">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6">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6">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6">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6">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6">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6">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6">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6">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6">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6">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6">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6">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6">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6">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6">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6">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6">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6">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6">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6">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6">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6">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6">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6">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6">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6">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6">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6">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6">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6">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6">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6">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6">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6">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6">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6">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6">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6">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6">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6">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6">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6">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6">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6">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6">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6">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6">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6">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6">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6">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6">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6">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6">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6">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6">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6">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6">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6">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6">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6">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6">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6">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6">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6">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6">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6">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6">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6">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6">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6">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6">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6">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6">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6">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6">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6">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6">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6">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6">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6">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6">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6">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6">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6">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6">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6">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6">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6">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6">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6">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6">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6">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6">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6">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6">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6">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6">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6">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6">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6">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6">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6">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6">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6">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6">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6">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6">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6">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6">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6">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6">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6">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6">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6">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6">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6">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6">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6">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6">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6">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6">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6">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6">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6">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6">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6">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6">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6">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6">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6">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6">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6">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6">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6">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6">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6">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6">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6">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6">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6">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6">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6">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6">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6">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6">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6">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6">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6">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6">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6">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6">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6">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6">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6">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6">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6">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6">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6">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6">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6">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6">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6">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6">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6">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6">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6">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6">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6">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6">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6">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6">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6">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6">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6">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6">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6">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6">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6">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6">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6">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6">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6">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6">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6">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6">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6">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6">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6">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6">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6">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6">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6">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6">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6">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6">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6">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6">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6">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6">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6">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6">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6">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6">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6">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6">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6">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6">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6">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6">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6">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6">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6">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6">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6">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6">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6">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6">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6">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6">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6">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6">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6">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6">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6">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6">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6">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6">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6">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6">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6">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6">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6">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6">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6">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6">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6">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6">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6">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6">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6">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6">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6">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6">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6">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6">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6">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6">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6">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6">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6">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6">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6">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6">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6">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6">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6">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6">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6">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6">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6">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6">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6">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6">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6">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6">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6">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6">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6">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6">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6">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6">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6">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6">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6">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6">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6">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6">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6">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6">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6">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6">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6">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6">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6">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6">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6">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6">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6">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6">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6">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6">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6">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6">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6">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6">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6">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6">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6">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6">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6">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6">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6">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6">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6">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6">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6">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6">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6">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6">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6">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6">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6">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6">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6">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6">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6">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6">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6">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6">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6">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6">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6">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6">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6">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6">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6">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6">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6">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6">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6">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6">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6">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6">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6">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6">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6">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6">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6">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6">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6">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6">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6">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6">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6">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6">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6">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6">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6">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6">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6">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6">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6">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6">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6">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6">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6">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6">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6">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6">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6">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6">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6">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6">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6">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6">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6">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6">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6">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6">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6">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6">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6">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6">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6">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6">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6">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6">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6">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6">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6">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6"/>
  <cols>
    <col min="1" max="1" width="11" style="12"/>
    <col min="2" max="2" width="27" style="12" bestFit="1" customWidth="1"/>
    <col min="3" max="8" width="11" style="37"/>
    <col min="9" max="16384" width="11" style="12"/>
  </cols>
  <sheetData>
    <row r="1" spans="1:11">
      <c r="B1" s="194" t="s">
        <v>1</v>
      </c>
      <c r="C1" s="12"/>
      <c r="J1" s="84" t="s">
        <v>1036</v>
      </c>
    </row>
    <row r="2" spans="1:11">
      <c r="A2" s="194"/>
      <c r="B2" s="87" t="s">
        <v>69</v>
      </c>
      <c r="C2" s="19"/>
      <c r="J2" s="84"/>
    </row>
    <row r="3" spans="1:11">
      <c r="A3" s="194"/>
      <c r="B3" s="87"/>
      <c r="C3" s="80"/>
      <c r="J3" s="84"/>
    </row>
    <row r="4" spans="1:11">
      <c r="A4" s="194"/>
      <c r="B4" s="87" t="s">
        <v>151</v>
      </c>
      <c r="C4" s="19"/>
      <c r="J4" s="84"/>
    </row>
    <row r="5" spans="1:11">
      <c r="A5" s="1146" t="s">
        <v>1037</v>
      </c>
      <c r="B5" s="1339"/>
      <c r="C5" s="1339"/>
      <c r="D5" s="1339"/>
      <c r="E5" s="1339"/>
      <c r="F5" s="1339"/>
      <c r="G5" s="1339"/>
      <c r="H5" s="1339"/>
      <c r="I5" s="1339"/>
      <c r="J5" s="1339"/>
    </row>
    <row r="6" spans="1:11">
      <c r="A6" s="493"/>
      <c r="B6" s="493"/>
      <c r="C6" s="494"/>
      <c r="D6" s="494"/>
      <c r="E6" s="494"/>
      <c r="F6" s="494"/>
      <c r="G6" s="494"/>
      <c r="H6" s="494"/>
      <c r="I6" s="493"/>
      <c r="J6" s="493"/>
    </row>
    <row r="7" spans="1:11" ht="67.5" customHeight="1">
      <c r="A7" s="1340" t="s">
        <v>72</v>
      </c>
      <c r="B7" s="1342" t="s">
        <v>73</v>
      </c>
      <c r="C7" s="1344" t="s">
        <v>1038</v>
      </c>
      <c r="D7" s="1345"/>
      <c r="E7" s="1345"/>
      <c r="F7" s="1344" t="s">
        <v>1039</v>
      </c>
      <c r="G7" s="1345"/>
      <c r="H7" s="1346"/>
      <c r="I7" s="1347" t="s">
        <v>791</v>
      </c>
      <c r="J7" s="1347" t="s">
        <v>6</v>
      </c>
    </row>
    <row r="8" spans="1:11" ht="46.9">
      <c r="A8" s="1341"/>
      <c r="B8" s="1343"/>
      <c r="C8" s="497" t="s">
        <v>1040</v>
      </c>
      <c r="D8" s="497" t="s">
        <v>1041</v>
      </c>
      <c r="E8" s="497" t="s">
        <v>674</v>
      </c>
      <c r="F8" s="497" t="s">
        <v>1040</v>
      </c>
      <c r="G8" s="497" t="s">
        <v>1041</v>
      </c>
      <c r="H8" s="497" t="s">
        <v>674</v>
      </c>
      <c r="I8" s="1343"/>
      <c r="J8" s="1343"/>
    </row>
    <row r="9" spans="1:11">
      <c r="A9" s="495"/>
      <c r="B9" s="502"/>
      <c r="C9" s="503" t="s">
        <v>79</v>
      </c>
      <c r="D9" s="503" t="s">
        <v>80</v>
      </c>
      <c r="E9" s="503" t="s">
        <v>1042</v>
      </c>
      <c r="F9" s="503" t="s">
        <v>366</v>
      </c>
      <c r="G9" s="503" t="s">
        <v>367</v>
      </c>
      <c r="H9" s="503" t="s">
        <v>1043</v>
      </c>
      <c r="I9" s="496" t="s">
        <v>1044</v>
      </c>
      <c r="J9" s="496"/>
    </row>
    <row r="10" spans="1:11">
      <c r="A10" s="432"/>
      <c r="B10" s="498" t="s">
        <v>791</v>
      </c>
      <c r="C10" s="499"/>
      <c r="D10" s="500"/>
      <c r="E10" s="499"/>
      <c r="F10" s="499"/>
      <c r="G10" s="500"/>
      <c r="H10" s="499">
        <f>SUM(H11:H12)</f>
        <v>0</v>
      </c>
      <c r="I10" s="898">
        <f>SUM(I11:I12)</f>
        <v>0</v>
      </c>
      <c r="J10" s="501"/>
    </row>
    <row r="11" spans="1:11">
      <c r="A11" s="429">
        <v>1</v>
      </c>
      <c r="B11" s="423" t="s">
        <v>1045</v>
      </c>
      <c r="C11" s="500"/>
      <c r="D11" s="516">
        <v>5941</v>
      </c>
      <c r="E11" s="500">
        <f>+C11*D11</f>
        <v>0</v>
      </c>
      <c r="F11" s="500"/>
      <c r="G11" s="516">
        <v>5941</v>
      </c>
      <c r="H11" s="500"/>
      <c r="I11" s="899">
        <f>+H11+E11</f>
        <v>0</v>
      </c>
      <c r="J11" s="501"/>
    </row>
    <row r="12" spans="1:11">
      <c r="A12" s="429"/>
      <c r="B12" s="423"/>
      <c r="C12" s="500"/>
      <c r="D12" s="500"/>
      <c r="E12" s="500"/>
      <c r="F12" s="500"/>
      <c r="G12" s="500"/>
      <c r="H12" s="500"/>
      <c r="I12" s="899">
        <f t="shared" ref="I12" si="0">H12+E12</f>
        <v>0</v>
      </c>
      <c r="J12" s="501"/>
    </row>
    <row r="13" spans="1:11">
      <c r="A13" s="1339"/>
      <c r="B13" s="1339"/>
    </row>
    <row r="14" spans="1:11">
      <c r="B14" s="37"/>
      <c r="C14" s="664"/>
      <c r="D14" s="12"/>
      <c r="E14" s="12"/>
      <c r="F14" s="12"/>
      <c r="G14" s="1149" t="s">
        <v>146</v>
      </c>
      <c r="H14" s="1149"/>
      <c r="I14" s="1149"/>
      <c r="J14" s="1149"/>
      <c r="K14" s="780"/>
    </row>
    <row r="15" spans="1:11" ht="15.75" customHeight="1">
      <c r="B15" s="890" t="s">
        <v>147</v>
      </c>
      <c r="D15" s="12"/>
      <c r="E15" s="12"/>
      <c r="F15" s="12"/>
      <c r="G15" s="1143" t="s">
        <v>148</v>
      </c>
      <c r="H15" s="1143"/>
      <c r="I15" s="1143"/>
      <c r="J15" s="1143"/>
    </row>
    <row r="16" spans="1:11" ht="15.75" customHeight="1">
      <c r="B16" s="901" t="s">
        <v>149</v>
      </c>
      <c r="C16" s="12"/>
      <c r="D16" s="12"/>
      <c r="E16" s="12"/>
      <c r="F16" s="12"/>
      <c r="G16" s="1144" t="s">
        <v>149</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3.9"/>
  <cols>
    <col min="1" max="1" width="11" style="80"/>
    <col min="2" max="2" width="43.85546875" style="80" customWidth="1"/>
    <col min="3" max="7" width="11" style="80"/>
    <col min="8" max="8" width="47.85546875" style="80" customWidth="1"/>
    <col min="9" max="16384" width="11" style="80"/>
  </cols>
  <sheetData>
    <row r="1" spans="1:25" ht="15.75" customHeight="1">
      <c r="A1" s="1350" t="s">
        <v>1</v>
      </c>
      <c r="B1" s="1349"/>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c r="A2" s="1351" t="s">
        <v>69</v>
      </c>
      <c r="B2" s="1349"/>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c r="A3" s="1352" t="s">
        <v>1046</v>
      </c>
      <c r="B3" s="1349"/>
      <c r="C3" s="1349"/>
      <c r="D3" s="1349"/>
      <c r="E3" s="1349"/>
      <c r="F3" s="1349"/>
      <c r="G3" s="1349"/>
      <c r="H3" s="519"/>
      <c r="I3" s="519"/>
      <c r="J3" s="519"/>
      <c r="K3" s="519"/>
      <c r="L3" s="519"/>
      <c r="M3" s="519"/>
      <c r="N3" s="519"/>
      <c r="O3" s="519"/>
      <c r="P3" s="519"/>
      <c r="Q3" s="519"/>
      <c r="R3" s="519"/>
      <c r="S3" s="519"/>
      <c r="T3" s="519"/>
      <c r="U3" s="519"/>
      <c r="V3" s="519"/>
      <c r="W3" s="519"/>
      <c r="X3" s="519"/>
      <c r="Y3" s="519"/>
    </row>
    <row r="4" spans="1:25" ht="30.75" customHeight="1">
      <c r="A4" s="1353" t="s">
        <v>1047</v>
      </c>
      <c r="B4" s="1349"/>
      <c r="C4" s="1349"/>
      <c r="D4" s="1349"/>
      <c r="E4" s="1349"/>
      <c r="F4" s="1349"/>
      <c r="G4" s="1349"/>
      <c r="H4" s="519"/>
      <c r="I4" s="519"/>
      <c r="J4" s="519"/>
      <c r="K4" s="519"/>
      <c r="L4" s="519"/>
      <c r="M4" s="519"/>
      <c r="N4" s="519"/>
      <c r="O4" s="519"/>
      <c r="P4" s="519"/>
      <c r="Q4" s="519"/>
      <c r="R4" s="519"/>
      <c r="S4" s="519"/>
      <c r="T4" s="519"/>
      <c r="U4" s="519"/>
      <c r="V4" s="519"/>
      <c r="W4" s="519"/>
      <c r="X4" s="519"/>
      <c r="Y4" s="519"/>
    </row>
    <row r="5" spans="1:25" ht="16.149999999999999" thickBot="1">
      <c r="A5" s="519"/>
      <c r="B5" s="522"/>
      <c r="C5" s="519"/>
      <c r="D5" s="519"/>
      <c r="E5" s="519"/>
      <c r="F5" s="1354" t="s">
        <v>988</v>
      </c>
      <c r="G5" s="1349"/>
      <c r="H5" s="519"/>
      <c r="I5" s="519"/>
      <c r="J5" s="519"/>
      <c r="K5" s="519"/>
      <c r="L5" s="519"/>
      <c r="M5" s="519"/>
      <c r="N5" s="519"/>
      <c r="O5" s="519"/>
      <c r="P5" s="519"/>
      <c r="Q5" s="519"/>
      <c r="R5" s="519"/>
      <c r="S5" s="519"/>
      <c r="T5" s="519"/>
      <c r="U5" s="519"/>
      <c r="V5" s="519"/>
      <c r="W5" s="519"/>
      <c r="X5" s="519"/>
      <c r="Y5" s="519"/>
    </row>
    <row r="6" spans="1:25" ht="24.95" customHeight="1" thickTop="1">
      <c r="A6" s="523" t="s">
        <v>72</v>
      </c>
      <c r="B6" s="524" t="s">
        <v>73</v>
      </c>
      <c r="C6" s="525" t="s">
        <v>156</v>
      </c>
      <c r="D6" s="525" t="s">
        <v>611</v>
      </c>
      <c r="E6" s="525" t="s">
        <v>612</v>
      </c>
      <c r="F6" s="526" t="s">
        <v>674</v>
      </c>
      <c r="G6" s="527" t="s">
        <v>6</v>
      </c>
      <c r="H6" s="518"/>
      <c r="I6" s="518"/>
      <c r="J6" s="518"/>
      <c r="K6" s="518"/>
      <c r="L6" s="518"/>
      <c r="M6" s="518"/>
      <c r="N6" s="518"/>
      <c r="O6" s="518"/>
      <c r="P6" s="518"/>
      <c r="Q6" s="518"/>
      <c r="R6" s="518"/>
      <c r="S6" s="518"/>
      <c r="T6" s="518"/>
      <c r="U6" s="518"/>
      <c r="V6" s="518"/>
      <c r="W6" s="518"/>
      <c r="X6" s="518"/>
      <c r="Y6" s="518"/>
    </row>
    <row r="7" spans="1:25" ht="24.95" customHeight="1">
      <c r="A7" s="551" t="s">
        <v>77</v>
      </c>
      <c r="B7" s="552" t="s">
        <v>78</v>
      </c>
      <c r="C7" s="553" t="s">
        <v>82</v>
      </c>
      <c r="D7" s="553" t="s">
        <v>79</v>
      </c>
      <c r="E7" s="553" t="s">
        <v>80</v>
      </c>
      <c r="F7" s="555" t="s">
        <v>1048</v>
      </c>
      <c r="G7" s="554" t="s">
        <v>946</v>
      </c>
      <c r="H7" s="517"/>
      <c r="I7" s="517"/>
      <c r="J7" s="517"/>
      <c r="K7" s="517"/>
      <c r="L7" s="517"/>
      <c r="M7" s="517"/>
      <c r="N7" s="517"/>
      <c r="O7" s="517"/>
      <c r="P7" s="517"/>
      <c r="Q7" s="517"/>
      <c r="R7" s="517"/>
      <c r="S7" s="517"/>
      <c r="T7" s="517"/>
      <c r="U7" s="517"/>
      <c r="V7" s="517"/>
      <c r="W7" s="517"/>
      <c r="X7" s="517"/>
      <c r="Y7" s="517"/>
    </row>
    <row r="8" spans="1:25" ht="24.95" customHeight="1">
      <c r="A8" s="578" t="s">
        <v>179</v>
      </c>
      <c r="B8" s="577" t="s">
        <v>1049</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5" customHeight="1">
      <c r="A9" s="529">
        <v>1</v>
      </c>
      <c r="B9" s="530" t="s">
        <v>1050</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5" customHeight="1">
      <c r="A10" s="529"/>
      <c r="B10" s="535" t="s">
        <v>1051</v>
      </c>
      <c r="C10" s="536" t="s">
        <v>1052</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c r="A11" s="529"/>
      <c r="B11" s="535" t="s">
        <v>993</v>
      </c>
      <c r="C11" s="536" t="s">
        <v>1052</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5" customHeight="1">
      <c r="A12" s="529"/>
      <c r="B12" s="535" t="s">
        <v>994</v>
      </c>
      <c r="C12" s="536" t="s">
        <v>1052</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5" customHeight="1">
      <c r="A13" s="529"/>
      <c r="B13" s="535" t="s">
        <v>995</v>
      </c>
      <c r="C13" s="536" t="s">
        <v>1052</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5" customHeight="1">
      <c r="A14" s="529"/>
      <c r="B14" s="535" t="s">
        <v>996</v>
      </c>
      <c r="C14" s="536" t="s">
        <v>1052</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5" customHeight="1">
      <c r="A15" s="529"/>
      <c r="B15" s="535" t="s">
        <v>997</v>
      </c>
      <c r="C15" s="536" t="s">
        <v>1052</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5" customHeight="1">
      <c r="A16" s="529"/>
      <c r="B16" s="535" t="s">
        <v>998</v>
      </c>
      <c r="C16" s="536" t="s">
        <v>1052</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c r="A17" s="529"/>
      <c r="B17" s="535" t="s">
        <v>1053</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c r="A18" s="528">
        <v>2</v>
      </c>
      <c r="B18" s="535" t="s">
        <v>1000</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c r="A19" s="528">
        <v>3</v>
      </c>
      <c r="B19" s="535" t="s">
        <v>1054</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5" customHeight="1">
      <c r="A20" s="528">
        <v>3</v>
      </c>
      <c r="B20" s="538" t="s">
        <v>1055</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5" customHeight="1">
      <c r="A21" s="528">
        <v>4</v>
      </c>
      <c r="B21" s="538" t="s">
        <v>1056</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5" customHeight="1">
      <c r="A22" s="528">
        <v>5</v>
      </c>
      <c r="B22" s="538" t="s">
        <v>1057</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5" customHeight="1">
      <c r="A23" s="528">
        <v>6</v>
      </c>
      <c r="B23" s="538" t="s">
        <v>1058</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c r="A24" s="528">
        <v>7</v>
      </c>
      <c r="B24" s="538" t="s">
        <v>1059</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c r="A25" s="528">
        <v>8</v>
      </c>
      <c r="B25" s="538" t="s">
        <v>1060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c r="A26" s="528">
        <v>9</v>
      </c>
      <c r="B26" s="538" t="s">
        <v>1061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c r="A27" s="528">
        <v>10</v>
      </c>
      <c r="B27" s="538" t="s">
        <v>1062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5" customHeight="1">
      <c r="A28" s="528">
        <v>11</v>
      </c>
      <c r="B28" s="538" t="s">
        <v>1063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5" customHeight="1">
      <c r="A29" s="528">
        <v>12</v>
      </c>
      <c r="B29" s="538" t="s">
        <v>1064</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5" customHeight="1">
      <c r="A30" s="528">
        <v>13</v>
      </c>
      <c r="B30" s="538" t="s">
        <v>1065</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c r="A31" s="528">
        <v>14</v>
      </c>
      <c r="B31" s="535" t="s">
        <v>1066</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5" customHeight="1">
      <c r="A32" s="529" t="s">
        <v>220</v>
      </c>
      <c r="B32" s="542" t="s">
        <v>1067</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c r="A33" s="529" t="s">
        <v>230</v>
      </c>
      <c r="B33" s="542" t="s">
        <v>1068</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5" customHeight="1">
      <c r="A34" s="528"/>
      <c r="B34" s="538" t="s">
        <v>1069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c r="A35" s="528"/>
      <c r="B35" s="538" t="s">
        <v>1070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5" customHeight="1">
      <c r="A36" s="528"/>
      <c r="B36" s="538" t="s">
        <v>1071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5" customHeight="1">
      <c r="A37" s="528"/>
      <c r="B37" s="538" t="s">
        <v>1072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5" customHeight="1">
      <c r="A38" s="528"/>
      <c r="B38" s="538" t="s">
        <v>1073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5" customHeight="1">
      <c r="A39" s="528"/>
      <c r="B39" s="538" t="s">
        <v>1074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5" customHeight="1">
      <c r="A40" s="528"/>
      <c r="B40" s="538" t="s">
        <v>1075</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5" customHeight="1">
      <c r="A41" s="529" t="s">
        <v>211</v>
      </c>
      <c r="B41" s="542" t="s">
        <v>1076</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c r="A42" s="528"/>
      <c r="B42" s="538" t="s">
        <v>1077</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5" customHeight="1">
      <c r="A43" s="528"/>
      <c r="B43" s="538" t="s">
        <v>1078</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5" customHeight="1">
      <c r="A44" s="528"/>
      <c r="B44" s="538" t="s">
        <v>1079</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5" customHeight="1">
      <c r="A45" s="528"/>
      <c r="B45" s="538" t="s">
        <v>1080</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c r="A46" s="528"/>
      <c r="B46" s="538" t="s">
        <v>1081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5" customHeight="1">
      <c r="A47" s="528"/>
      <c r="B47" s="538" t="s">
        <v>1082</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5" customHeight="1">
      <c r="A48" s="528"/>
      <c r="B48" s="538" t="s">
        <v>1083</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5" customHeight="1">
      <c r="A49" s="528"/>
      <c r="B49" s="538" t="s">
        <v>1084</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5" customHeight="1">
      <c r="A50" s="528"/>
      <c r="B50" s="538" t="s">
        <v>1085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5" customHeight="1">
      <c r="A51" s="528"/>
      <c r="B51" s="538" t="s">
        <v>1086</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5" customHeight="1" thickBot="1">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5" customHeight="1" thickTop="1">
      <c r="A53" s="549"/>
      <c r="B53" s="550"/>
      <c r="C53" s="549"/>
      <c r="D53" s="549"/>
      <c r="E53" s="1348"/>
      <c r="F53" s="1349"/>
      <c r="G53" s="1349"/>
      <c r="H53" s="549"/>
      <c r="I53" s="549"/>
      <c r="J53" s="549"/>
      <c r="K53" s="549"/>
      <c r="L53" s="549"/>
      <c r="M53" s="549"/>
      <c r="N53" s="549"/>
      <c r="O53" s="549"/>
      <c r="P53" s="549"/>
      <c r="Q53" s="549"/>
      <c r="R53" s="549"/>
      <c r="S53" s="549"/>
      <c r="T53" s="549"/>
      <c r="U53" s="549"/>
      <c r="V53" s="549"/>
      <c r="W53" s="549"/>
      <c r="X53" s="549"/>
      <c r="Y53" s="549"/>
    </row>
    <row r="54" spans="1:25" s="518" customFormat="1" ht="15.6">
      <c r="B54" s="37"/>
      <c r="C54" s="664"/>
      <c r="D54" s="1149" t="s">
        <v>146</v>
      </c>
      <c r="E54" s="1149"/>
      <c r="F54" s="1149"/>
      <c r="G54" s="1149"/>
    </row>
    <row r="55" spans="1:25" s="518" customFormat="1" ht="15.6">
      <c r="B55" s="890" t="s">
        <v>147</v>
      </c>
      <c r="C55" s="37"/>
      <c r="D55" s="1143" t="s">
        <v>148</v>
      </c>
      <c r="E55" s="1143"/>
      <c r="F55" s="1143"/>
      <c r="G55" s="1143"/>
    </row>
    <row r="56" spans="1:25" ht="24.95" customHeight="1">
      <c r="A56" s="428"/>
      <c r="B56" s="901" t="s">
        <v>149</v>
      </c>
      <c r="C56" s="12"/>
      <c r="D56" s="1144" t="s">
        <v>149</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6">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6">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6">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6">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6">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6">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6">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6">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6">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6">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6">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6">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6">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6">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6">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6">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6">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6">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6">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6">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6">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6">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6">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6">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6">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6">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6">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6">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6">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6">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6">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6">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6">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6">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6">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6">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6">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6">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6">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6">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6">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6">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6">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6">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6">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6">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6">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6">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6">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6">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6">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6">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6">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6">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6">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6">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6">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6">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6">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6">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6">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6">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6">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6">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6">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6">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6">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6">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6">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6">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6">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6">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6">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6">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6">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6">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6">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6">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6">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6">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6">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6">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6">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6">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6">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6">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6">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6">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6">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6">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6">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6">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6">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6">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6">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6">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6">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6">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6">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6">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6">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6">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6">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6">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6">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6">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6">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6">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6">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6">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6">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6">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6">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6">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6">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6">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6">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6">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6">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6">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6">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6">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6">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6">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6">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6">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6">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6">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6">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6">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6">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6">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6">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6">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6">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6">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6">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6">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6">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6">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6">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6">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6">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6">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6">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6">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6">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6">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6">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6">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6">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6">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6">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6">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6">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6">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6">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6">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6">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6">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6">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6">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6">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6">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6">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6">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6">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6">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6">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6">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6">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6">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6">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6">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6">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6">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6">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6">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6">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6">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6">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6">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6">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6">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6">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6">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6">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6">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6">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6">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6">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6">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6">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6">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6">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6">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6">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6">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6">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6">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6">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6">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6">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6">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6">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6">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6">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6">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6">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6">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6">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6">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6">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6">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6">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6">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6">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6">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6">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6">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6">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6">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6">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6">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6">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6">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6">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6">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6">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6">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6">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6">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6">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6">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6">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6">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6">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6">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6">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6">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6">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6">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6">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6">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6">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6">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6">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6">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6">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6">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6">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6">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6">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6">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6">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6">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6">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6">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6">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6">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6">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6">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6">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6">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6">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6">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6">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6">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6">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6">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6">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6">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6">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6">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6">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6">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6">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6">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6">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6">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6">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6">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6">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6">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6">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6">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6">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6">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6">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6">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6">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6">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6">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6">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6">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6">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6">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6">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6">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6">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6">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6">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6">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6">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6">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6">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6">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6">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6">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6">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6">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6">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6">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6">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6">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6">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6">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6">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6">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6">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6">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6">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6">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6">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6">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6">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6">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6">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6">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6">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6">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6">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6">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6">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6">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6">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6">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6">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6">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6">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6">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6">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6">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6">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6">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6">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6">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6">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6">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6">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6">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6">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6">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6">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6">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6">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6">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6">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6">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6">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6">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6">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6">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6">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6">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6">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6">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6">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6">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6">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6">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6">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6">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6">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6">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6">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6">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6">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6">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6">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6">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6">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6">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6">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6">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6">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6">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6">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6">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6">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6">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6">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6">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6">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6">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6">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6">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6">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6">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6">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6">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6">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6">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6">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6">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6">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6">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6">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6">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6">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6">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6">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6">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6">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6">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6">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6">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6">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6">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6">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6">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6">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6">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6">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6">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6">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6">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6">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6">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6">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6">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6">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6">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6">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6">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6">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6">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6">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6">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6">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6">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6">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6">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6">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6">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6">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6">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6">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6">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6">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6">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6">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6">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6">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6">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6">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6">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6">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6">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6">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6">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6">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6">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6">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6">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6">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6">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6">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6">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6">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6">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6">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6">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6">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6">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6">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6">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6">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6">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6">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6">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6">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6">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6">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6">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6">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6">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6">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6">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6">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6">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6">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6">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6">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6">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6">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6">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6">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6">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6">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6">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6">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6">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6">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6">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6">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6">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6">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6">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6">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6">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6">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6">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6">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6">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6">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6">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6">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6">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6">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6">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6">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6">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6">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6">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6">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6">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6">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6">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6">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6">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6">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6">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6">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6">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6">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6">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6">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6">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6">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6">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6">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6">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6">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6">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6">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6">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6">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6">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6">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6">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6">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6">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6">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6">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6">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6">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6">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6">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6">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6">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6">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6">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6">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6">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6">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6">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6">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6">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6">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6">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6">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6">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6">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6">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6">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6">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6">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6">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6">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6">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6">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6">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6">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6">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6">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6">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6">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6">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6">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6">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6">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6">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6">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6">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6">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6">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6">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6">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6">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6">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6">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6">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6">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6">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6">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6">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6">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6">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6">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6">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6">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6">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6">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6">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6">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6">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6">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6">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6">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6">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6">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6">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6">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6">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6">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6">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6">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6">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6">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6">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6">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6">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6">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6">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6">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6">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6">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6">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6">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6">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6">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6">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6">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6">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6">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6">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6">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6">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6">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6">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6">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6">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6">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6">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6">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6">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6">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6">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6">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6">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6">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6">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6">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6">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6">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6">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6">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6">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6">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6">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6">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6">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6">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6">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6">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6">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6">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6">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6">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6">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6">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6">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6">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6">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6">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6">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6">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6">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6">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6">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6">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6">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6">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6">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6">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6">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6">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6">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6">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6">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6">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6">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6">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6">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6">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6">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6">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6">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6">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6">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6">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6">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6">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6">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6">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6">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6">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6">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6">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6">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6">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6">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6">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6">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6">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6">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6">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6">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6">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6">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6">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6">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6">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6">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6">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6">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6">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6">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6">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6">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6">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6">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6">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6">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6">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6">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6">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6">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6">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6">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6">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6">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6">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6">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6">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6">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6">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6">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6">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6">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6">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6">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6">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6">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6">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6">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6">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6">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6">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6">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6">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6">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6">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6">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6">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6">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6">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6">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6">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6">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6">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6">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6">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6">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6">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6">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6">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6">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6">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6">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6">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6">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6">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6">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6">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6">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6">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6">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6">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6">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6">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6">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6">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6">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6">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6">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6">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6">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6">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6">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6">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6">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6">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6">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6">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6">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6">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6">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6">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6">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6">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6">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6">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6">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6">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6">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6">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6">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6">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6">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6">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6">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6">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6">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6">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6">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6">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6">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6">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6">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6">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6">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6">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6">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6">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6">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6">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6">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6">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6">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6">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6">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6">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6">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6">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6">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6">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6">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6">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6">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6">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6">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6">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6">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6">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6">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6">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6">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6">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6">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6">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6">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6">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6">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6">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6">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6">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6">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6">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6">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6">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6">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6">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6">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6">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6">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6">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6">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6">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6">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6">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6">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6">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6">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6">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6">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6">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6">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6">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6">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6">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6">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6">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6">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6">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6">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6">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6">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6">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6">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6">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6">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6">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6">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6">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6">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6">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6">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6">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6">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6">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6">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6">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6">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6">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6">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6">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6">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6">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6">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6">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6">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6">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6">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6">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6">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6">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6">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6">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6">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6">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6">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6">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6">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6">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6">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6">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6">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6">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6">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6">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6">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6">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6">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6">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6">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6">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6">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6">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6">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6">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6">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6">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6">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6">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6">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6">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6">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6">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6">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6">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6">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6">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6">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cols>
    <col min="1" max="1" width="5.140625" style="32" customWidth="1"/>
    <col min="2" max="2" width="58.42578125" style="31" customWidth="1"/>
    <col min="3" max="3" width="19.28515625" style="58" customWidth="1"/>
    <col min="4" max="4" width="45.42578125" style="31" customWidth="1"/>
    <col min="5" max="16384" width="9" style="32"/>
  </cols>
  <sheetData>
    <row r="1" spans="1:6">
      <c r="A1" s="1356" t="s">
        <v>1087</v>
      </c>
      <c r="B1" s="1356"/>
      <c r="C1" s="1357" t="s">
        <v>1088</v>
      </c>
      <c r="D1" s="1357"/>
      <c r="E1" s="31"/>
      <c r="F1" s="31"/>
    </row>
    <row r="2" spans="1:6">
      <c r="A2" s="1157" t="s">
        <v>69</v>
      </c>
      <c r="B2" s="1157"/>
      <c r="C2" s="57"/>
      <c r="E2" s="31"/>
      <c r="F2" s="31"/>
    </row>
    <row r="3" spans="1:6" ht="30" customHeight="1">
      <c r="A3" s="1157" t="s">
        <v>1089</v>
      </c>
      <c r="B3" s="1157"/>
      <c r="C3" s="1157"/>
      <c r="D3" s="1157"/>
      <c r="E3" s="31"/>
      <c r="F3" s="31"/>
    </row>
    <row r="4" spans="1:6" ht="30" customHeight="1">
      <c r="A4" s="1147" t="s">
        <v>1090</v>
      </c>
      <c r="B4" s="1147"/>
      <c r="C4" s="1147"/>
      <c r="D4" s="1147"/>
      <c r="E4" s="31"/>
      <c r="F4" s="31"/>
    </row>
    <row r="5" spans="1:6" ht="18.600000000000001" thickBot="1">
      <c r="A5" s="31"/>
      <c r="C5" s="1358" t="s">
        <v>1091</v>
      </c>
      <c r="D5" s="1358"/>
      <c r="E5" s="31"/>
      <c r="F5" s="31"/>
    </row>
    <row r="6" spans="1:6" s="87" customFormat="1" ht="33.75" customHeight="1" thickTop="1">
      <c r="A6" s="100" t="s">
        <v>72</v>
      </c>
      <c r="B6" s="102" t="s">
        <v>73</v>
      </c>
      <c r="C6" s="103" t="s">
        <v>674</v>
      </c>
      <c r="D6" s="102" t="s">
        <v>6</v>
      </c>
      <c r="E6" s="89"/>
      <c r="F6" s="89"/>
    </row>
    <row r="7" spans="1:6" s="19" customFormat="1" ht="24" customHeight="1">
      <c r="A7" s="104">
        <v>1</v>
      </c>
      <c r="B7" s="105" t="s">
        <v>1092</v>
      </c>
      <c r="C7" s="106">
        <f>SUM(C8:C26)</f>
        <v>0</v>
      </c>
      <c r="D7" s="107"/>
      <c r="E7" s="90"/>
      <c r="F7" s="90"/>
    </row>
    <row r="8" spans="1:6" s="12" customFormat="1" ht="39.950000000000003" customHeight="1">
      <c r="A8" s="18">
        <v>1</v>
      </c>
      <c r="B8" s="93" t="s">
        <v>1093</v>
      </c>
      <c r="C8" s="108"/>
      <c r="D8" s="109" t="s">
        <v>1094</v>
      </c>
    </row>
    <row r="9" spans="1:6" s="12" customFormat="1" ht="54.75" customHeight="1">
      <c r="A9" s="118" t="s">
        <v>1095</v>
      </c>
      <c r="B9" s="93" t="s">
        <v>1096</v>
      </c>
      <c r="C9" s="108"/>
      <c r="D9" s="109" t="s">
        <v>1094</v>
      </c>
    </row>
    <row r="10" spans="1:6" s="12" customFormat="1" ht="54.75" customHeight="1">
      <c r="A10" s="118" t="s">
        <v>1095</v>
      </c>
      <c r="B10" s="93" t="s">
        <v>1097</v>
      </c>
      <c r="C10" s="108"/>
      <c r="D10" s="109" t="s">
        <v>1094</v>
      </c>
    </row>
    <row r="11" spans="1:6" s="12" customFormat="1" ht="39.950000000000003" customHeight="1">
      <c r="A11" s="118" t="s">
        <v>1095</v>
      </c>
      <c r="B11" s="123" t="s">
        <v>1098</v>
      </c>
      <c r="C11" s="108"/>
      <c r="D11" s="109" t="s">
        <v>1094</v>
      </c>
    </row>
    <row r="12" spans="1:6" s="12" customFormat="1" ht="39.950000000000003" customHeight="1">
      <c r="A12" s="118" t="s">
        <v>1095</v>
      </c>
      <c r="B12" s="109" t="s">
        <v>1099</v>
      </c>
      <c r="C12" s="94"/>
      <c r="D12" s="109" t="s">
        <v>1094</v>
      </c>
    </row>
    <row r="13" spans="1:6" s="12" customFormat="1" ht="20.100000000000001" customHeight="1">
      <c r="A13" s="18">
        <v>2</v>
      </c>
      <c r="B13" s="123" t="s">
        <v>1100</v>
      </c>
      <c r="C13" s="108"/>
      <c r="D13" s="109" t="s">
        <v>1094</v>
      </c>
    </row>
    <row r="14" spans="1:6" s="12" customFormat="1" ht="20.100000000000001" customHeight="1">
      <c r="A14" s="18">
        <v>3</v>
      </c>
      <c r="B14" s="123" t="s">
        <v>1101</v>
      </c>
      <c r="C14" s="108"/>
      <c r="D14" s="34" t="s">
        <v>1102</v>
      </c>
    </row>
    <row r="15" spans="1:6" s="12" customFormat="1" ht="20.100000000000001" customHeight="1">
      <c r="A15" s="18">
        <v>4</v>
      </c>
      <c r="B15" s="34" t="s">
        <v>1103</v>
      </c>
      <c r="C15" s="94"/>
      <c r="D15" s="34" t="s">
        <v>1104</v>
      </c>
    </row>
    <row r="16" spans="1:6" s="12" customFormat="1" ht="20.100000000000001" customHeight="1">
      <c r="A16" s="18">
        <v>5</v>
      </c>
      <c r="B16" s="109" t="s">
        <v>1105</v>
      </c>
      <c r="C16" s="94"/>
      <c r="D16" s="34" t="s">
        <v>1106</v>
      </c>
    </row>
    <row r="17" spans="1:4" s="12" customFormat="1" ht="39.950000000000003" customHeight="1">
      <c r="A17" s="18"/>
      <c r="B17" s="109" t="s">
        <v>1107</v>
      </c>
      <c r="C17" s="94"/>
      <c r="D17" s="34" t="s">
        <v>1106</v>
      </c>
    </row>
    <row r="18" spans="1:4" s="12" customFormat="1" ht="57.75" customHeight="1">
      <c r="A18" s="18"/>
      <c r="B18" s="109" t="s">
        <v>1108</v>
      </c>
      <c r="C18" s="94"/>
      <c r="D18" s="34" t="s">
        <v>1106</v>
      </c>
    </row>
    <row r="19" spans="1:4" s="12" customFormat="1" ht="39.950000000000003" customHeight="1">
      <c r="A19" s="18"/>
      <c r="B19" s="109" t="s">
        <v>1109</v>
      </c>
      <c r="C19" s="94"/>
      <c r="D19" s="34" t="s">
        <v>1106</v>
      </c>
    </row>
    <row r="20" spans="1:4" s="12" customFormat="1" ht="39.950000000000003" customHeight="1">
      <c r="A20" s="18"/>
      <c r="B20" s="109" t="s">
        <v>1110</v>
      </c>
      <c r="C20" s="94"/>
      <c r="D20" s="34" t="s">
        <v>1106</v>
      </c>
    </row>
    <row r="21" spans="1:4" s="12" customFormat="1" ht="20.100000000000001" customHeight="1">
      <c r="A21" s="18">
        <v>6</v>
      </c>
      <c r="B21" s="34" t="s">
        <v>1111</v>
      </c>
      <c r="C21" s="94"/>
      <c r="D21" s="34"/>
    </row>
    <row r="22" spans="1:4" s="12" customFormat="1" ht="20.100000000000001" customHeight="1">
      <c r="A22" s="18">
        <v>7</v>
      </c>
      <c r="B22" s="34" t="s">
        <v>1112</v>
      </c>
      <c r="C22" s="94"/>
      <c r="D22" s="34" t="s">
        <v>1113</v>
      </c>
    </row>
    <row r="23" spans="1:4" s="12" customFormat="1" ht="67.5" customHeight="1">
      <c r="A23" s="18">
        <v>8</v>
      </c>
      <c r="B23" s="109" t="s">
        <v>1114</v>
      </c>
      <c r="C23" s="94"/>
      <c r="D23" s="34" t="s">
        <v>1115</v>
      </c>
    </row>
    <row r="24" spans="1:4" s="12" customFormat="1" ht="39.950000000000003" customHeight="1">
      <c r="A24" s="18">
        <v>9</v>
      </c>
      <c r="B24" s="109" t="s">
        <v>1116</v>
      </c>
      <c r="C24" s="94"/>
      <c r="D24" s="109"/>
    </row>
    <row r="25" spans="1:4" s="12" customFormat="1" ht="24" customHeight="1">
      <c r="A25" s="18">
        <v>10</v>
      </c>
      <c r="B25" s="34" t="s">
        <v>1117</v>
      </c>
      <c r="C25" s="94"/>
      <c r="D25" s="34" t="s">
        <v>1113</v>
      </c>
    </row>
    <row r="26" spans="1:4" s="12" customFormat="1" ht="24" customHeight="1">
      <c r="A26" s="18">
        <v>11</v>
      </c>
      <c r="B26" s="34" t="s">
        <v>1118</v>
      </c>
      <c r="C26" s="94"/>
      <c r="D26" s="34"/>
    </row>
    <row r="27" spans="1:4" s="12" customFormat="1" ht="24" customHeight="1">
      <c r="A27" s="110">
        <v>2</v>
      </c>
      <c r="B27" s="91" t="s">
        <v>1119</v>
      </c>
      <c r="C27" s="92"/>
      <c r="D27" s="111"/>
    </row>
    <row r="28" spans="1:4" s="12" customFormat="1" ht="20.100000000000001" customHeight="1">
      <c r="A28" s="18"/>
      <c r="B28" s="109" t="s">
        <v>1120</v>
      </c>
      <c r="C28" s="94"/>
      <c r="D28" s="109" t="s">
        <v>1121</v>
      </c>
    </row>
    <row r="29" spans="1:4" s="12" customFormat="1" ht="20.100000000000001" customHeight="1">
      <c r="A29" s="18"/>
      <c r="B29" s="109" t="s">
        <v>1122</v>
      </c>
      <c r="C29" s="112"/>
      <c r="D29" s="34" t="str">
        <f>+'Danh mục mẫu biểu'!A16</f>
        <v>Biểu 4</v>
      </c>
    </row>
    <row r="30" spans="1:4" s="12" customFormat="1" ht="46.5" customHeight="1">
      <c r="A30" s="18"/>
      <c r="B30" s="109" t="s">
        <v>1123</v>
      </c>
      <c r="C30" s="94"/>
      <c r="D30" s="34" t="s">
        <v>28</v>
      </c>
    </row>
    <row r="31" spans="1:4" s="12" customFormat="1" ht="20.100000000000001" customHeight="1">
      <c r="A31" s="18"/>
      <c r="B31" s="109" t="s">
        <v>1124</v>
      </c>
      <c r="C31" s="112"/>
      <c r="D31" s="34" t="str">
        <f>+'Danh mục mẫu biểu'!A18</f>
        <v>Biểu 6</v>
      </c>
    </row>
    <row r="32" spans="1:4" s="12" customFormat="1" ht="60" customHeight="1">
      <c r="A32" s="18"/>
      <c r="B32" s="109" t="s">
        <v>1125</v>
      </c>
      <c r="C32" s="94"/>
      <c r="D32" s="109" t="s">
        <v>1126</v>
      </c>
    </row>
    <row r="33" spans="1:5" s="12" customFormat="1" ht="25.5" customHeight="1">
      <c r="A33" s="18"/>
      <c r="B33" s="109" t="s">
        <v>1127</v>
      </c>
      <c r="C33" s="94"/>
      <c r="D33" s="109" t="s">
        <v>1128</v>
      </c>
    </row>
    <row r="34" spans="1:5" s="12" customFormat="1" ht="20.100000000000001" customHeight="1">
      <c r="A34" s="18"/>
      <c r="B34" s="109" t="s">
        <v>1129</v>
      </c>
      <c r="C34" s="94"/>
      <c r="D34" s="34" t="str">
        <f>+'Danh mục mẫu biểu'!A23</f>
        <v>Biểu 11a</v>
      </c>
    </row>
    <row r="35" spans="1:5" s="12" customFormat="1" ht="42" customHeight="1">
      <c r="A35" s="18"/>
      <c r="B35" s="109" t="s">
        <v>1130</v>
      </c>
      <c r="C35" s="94"/>
      <c r="D35" s="109" t="s">
        <v>1131</v>
      </c>
    </row>
    <row r="36" spans="1:5" s="12" customFormat="1" ht="20.100000000000001" customHeight="1">
      <c r="A36" s="18"/>
      <c r="B36" s="109" t="s">
        <v>1132</v>
      </c>
      <c r="C36" s="94"/>
      <c r="D36" s="34" t="s">
        <v>1133</v>
      </c>
    </row>
    <row r="37" spans="1:5" s="12" customFormat="1" ht="15.6">
      <c r="A37" s="113"/>
      <c r="B37" s="109" t="s">
        <v>1134</v>
      </c>
      <c r="C37" s="94"/>
      <c r="D37" s="34" t="s">
        <v>1133</v>
      </c>
    </row>
    <row r="38" spans="1:5" s="12" customFormat="1" ht="35.25" customHeight="1">
      <c r="A38" s="18"/>
      <c r="B38" s="109" t="s">
        <v>1135</v>
      </c>
      <c r="C38" s="94"/>
      <c r="D38" s="109" t="s">
        <v>1136</v>
      </c>
    </row>
    <row r="39" spans="1:5" s="12" customFormat="1" ht="24" customHeight="1">
      <c r="A39" s="113"/>
      <c r="B39" s="109" t="s">
        <v>1137</v>
      </c>
      <c r="C39" s="94"/>
      <c r="D39" s="34"/>
    </row>
    <row r="40" spans="1:5" s="12" customFormat="1" ht="24" customHeight="1">
      <c r="A40" s="113"/>
      <c r="B40" s="109" t="s">
        <v>1138</v>
      </c>
      <c r="C40" s="94"/>
      <c r="D40" s="34" t="s">
        <v>1139</v>
      </c>
    </row>
    <row r="41" spans="1:5" s="12" customFormat="1" ht="24" customHeight="1">
      <c r="A41" s="113"/>
      <c r="B41" s="109" t="s">
        <v>1140</v>
      </c>
      <c r="C41" s="94"/>
      <c r="D41" s="34"/>
    </row>
    <row r="42" spans="1:5" s="12" customFormat="1" ht="20.100000000000001" customHeight="1">
      <c r="A42" s="114"/>
      <c r="B42" s="109" t="s">
        <v>1141</v>
      </c>
      <c r="C42" s="108"/>
      <c r="D42" s="109" t="s">
        <v>1142</v>
      </c>
      <c r="E42" s="27"/>
    </row>
    <row r="43" spans="1:5" s="12" customFormat="1" ht="20.100000000000001" customHeight="1">
      <c r="A43" s="114"/>
      <c r="B43" s="109" t="s">
        <v>1143</v>
      </c>
      <c r="C43" s="108"/>
      <c r="D43" s="109"/>
      <c r="E43" s="27"/>
    </row>
    <row r="44" spans="1:5" s="12" customFormat="1" ht="21.95" customHeight="1">
      <c r="A44" s="118"/>
      <c r="B44" s="109" t="s">
        <v>1144</v>
      </c>
      <c r="C44" s="94"/>
      <c r="D44" s="109" t="str">
        <f>+'Danh mục mẫu biểu'!A19</f>
        <v>Biểu 7</v>
      </c>
    </row>
    <row r="45" spans="1:5" s="12" customFormat="1" ht="20.100000000000001" customHeight="1">
      <c r="A45" s="114"/>
      <c r="B45" s="109" t="s">
        <v>1145</v>
      </c>
      <c r="C45" s="108"/>
      <c r="D45" s="109" t="str">
        <f>+'Danh mục mẫu biểu'!A20</f>
        <v>Biểu 8</v>
      </c>
      <c r="E45" s="27"/>
    </row>
    <row r="46" spans="1:5" s="12" customFormat="1" ht="26.25" customHeight="1">
      <c r="A46" s="115"/>
      <c r="B46" s="109" t="s">
        <v>1146</v>
      </c>
      <c r="C46" s="108"/>
      <c r="D46" s="109" t="s">
        <v>1147</v>
      </c>
      <c r="E46" s="27"/>
    </row>
    <row r="47" spans="1:5" s="12" customFormat="1" ht="45.75" customHeight="1">
      <c r="A47" s="116">
        <v>3</v>
      </c>
      <c r="B47" s="117" t="s">
        <v>1148</v>
      </c>
      <c r="C47" s="92">
        <f>+C48+C49</f>
        <v>0</v>
      </c>
      <c r="D47" s="111"/>
    </row>
    <row r="48" spans="1:5" s="19" customFormat="1" ht="39.950000000000003" customHeight="1">
      <c r="A48" s="185" t="s">
        <v>683</v>
      </c>
      <c r="B48" s="186" t="s">
        <v>1149</v>
      </c>
      <c r="C48" s="187"/>
      <c r="D48" s="109" t="s">
        <v>1094</v>
      </c>
    </row>
    <row r="49" spans="1:7" s="19" customFormat="1" ht="24.75" customHeight="1">
      <c r="A49" s="185" t="s">
        <v>686</v>
      </c>
      <c r="B49" s="186" t="s">
        <v>1150</v>
      </c>
      <c r="C49" s="187">
        <f>SUM(C50:C52)</f>
        <v>0</v>
      </c>
      <c r="D49" s="188"/>
    </row>
    <row r="50" spans="1:7" s="12" customFormat="1" ht="39.950000000000003" customHeight="1">
      <c r="A50" s="18"/>
      <c r="B50" s="109" t="s">
        <v>1151</v>
      </c>
      <c r="C50" s="112"/>
      <c r="D50" s="34" t="s">
        <v>1152</v>
      </c>
    </row>
    <row r="51" spans="1:7" s="12" customFormat="1" ht="39.950000000000003" customHeight="1">
      <c r="A51" s="18"/>
      <c r="B51" s="109" t="s">
        <v>1153</v>
      </c>
      <c r="C51" s="112"/>
      <c r="D51" s="34" t="s">
        <v>1154</v>
      </c>
    </row>
    <row r="52" spans="1:7" s="12" customFormat="1" ht="39.950000000000003" customHeight="1">
      <c r="A52" s="18"/>
      <c r="B52" s="37" t="s">
        <v>1155</v>
      </c>
      <c r="C52" s="109"/>
      <c r="D52" s="34" t="s">
        <v>1156</v>
      </c>
    </row>
    <row r="53" spans="1:7" s="12" customFormat="1" ht="24" customHeight="1">
      <c r="A53" s="116">
        <v>4</v>
      </c>
      <c r="B53" s="117" t="s">
        <v>694</v>
      </c>
      <c r="C53" s="92">
        <f>SUM(C54:C54)</f>
        <v>0</v>
      </c>
      <c r="D53" s="111"/>
    </row>
    <row r="54" spans="1:7" s="12" customFormat="1" ht="24" customHeight="1">
      <c r="A54" s="118"/>
      <c r="B54" s="34" t="s">
        <v>1157</v>
      </c>
      <c r="C54" s="94"/>
      <c r="D54" s="34"/>
    </row>
    <row r="55" spans="1:7" s="12" customFormat="1" ht="24" customHeight="1">
      <c r="A55" s="119">
        <v>5</v>
      </c>
      <c r="B55" s="120" t="s">
        <v>1158</v>
      </c>
      <c r="C55" s="121"/>
      <c r="D55" s="122"/>
    </row>
    <row r="56" spans="1:7" s="12" customFormat="1" ht="24.75" customHeight="1">
      <c r="A56" s="119">
        <v>6</v>
      </c>
      <c r="B56" s="120" t="s">
        <v>1159</v>
      </c>
      <c r="C56" s="121"/>
      <c r="D56" s="122"/>
    </row>
    <row r="57" spans="1:7" s="12" customFormat="1" ht="39" customHeight="1">
      <c r="A57" s="18" t="s">
        <v>680</v>
      </c>
      <c r="B57" s="34" t="s">
        <v>1160</v>
      </c>
      <c r="C57" s="94"/>
      <c r="D57" s="109" t="s">
        <v>1161</v>
      </c>
    </row>
    <row r="58" spans="1:7" s="12" customFormat="1" ht="39" customHeight="1">
      <c r="A58" s="18" t="s">
        <v>681</v>
      </c>
      <c r="B58" s="34" t="s">
        <v>1162</v>
      </c>
      <c r="C58" s="94"/>
      <c r="D58" s="109" t="s">
        <v>1163</v>
      </c>
    </row>
    <row r="59" spans="1:7" ht="28.5" customHeight="1">
      <c r="A59" s="101"/>
      <c r="B59" s="33" t="s">
        <v>1164</v>
      </c>
      <c r="C59" s="98">
        <f>+C7+C27+C47+C53+C55</f>
        <v>0</v>
      </c>
      <c r="D59" s="99"/>
    </row>
    <row r="60" spans="1:7" s="12" customFormat="1" ht="15.6">
      <c r="B60" s="36"/>
      <c r="C60" s="89"/>
      <c r="D60" s="129"/>
      <c r="E60" s="90"/>
    </row>
    <row r="61" spans="1:7" s="12" customFormat="1" ht="15.6">
      <c r="B61" s="37"/>
      <c r="C61" s="1149" t="s">
        <v>146</v>
      </c>
      <c r="D61" s="1149"/>
      <c r="E61" s="780"/>
      <c r="F61" s="780"/>
      <c r="G61" s="780"/>
    </row>
    <row r="62" spans="1:7" s="12" customFormat="1" ht="15.6">
      <c r="B62" s="890" t="s">
        <v>147</v>
      </c>
      <c r="C62" s="1143" t="s">
        <v>148</v>
      </c>
      <c r="D62" s="1143"/>
      <c r="E62" s="902"/>
      <c r="F62" s="902"/>
      <c r="G62" s="902"/>
    </row>
    <row r="63" spans="1:7" s="12" customFormat="1" ht="15.6">
      <c r="B63" s="901" t="s">
        <v>149</v>
      </c>
      <c r="C63" s="1144" t="s">
        <v>149</v>
      </c>
      <c r="D63" s="1144"/>
      <c r="E63" s="903"/>
      <c r="F63" s="903"/>
      <c r="G63" s="903"/>
    </row>
    <row r="64" spans="1:7" s="12" customFormat="1" ht="15.6">
      <c r="B64" s="522"/>
      <c r="C64" s="519"/>
      <c r="D64" s="519"/>
      <c r="E64" s="519"/>
      <c r="F64" s="520"/>
      <c r="G64" s="519"/>
    </row>
    <row r="65" spans="2:4" s="12" customFormat="1" ht="63" customHeight="1">
      <c r="B65" s="1355"/>
      <c r="C65" s="1355"/>
      <c r="D65" s="1355"/>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45"/>
  <cols>
    <col min="2" max="2" width="42.5703125" customWidth="1"/>
    <col min="3" max="3" width="31.5703125" hidden="1" customWidth="1"/>
    <col min="4" max="4" width="31.5703125" customWidth="1"/>
    <col min="5" max="5" width="24.85546875" hidden="1" customWidth="1"/>
    <col min="6" max="6" width="24.85546875" customWidth="1"/>
    <col min="7" max="7" width="24.85546875" hidden="1" customWidth="1"/>
    <col min="8" max="8" width="24.85546875" customWidth="1"/>
    <col min="9" max="9" width="19.42578125" hidden="1" customWidth="1"/>
    <col min="10" max="10" width="19.42578125" customWidth="1"/>
    <col min="11" max="11" width="23.140625" hidden="1" customWidth="1"/>
    <col min="12" max="12" width="23.140625" customWidth="1"/>
    <col min="13" max="13" width="16" hidden="1" customWidth="1"/>
    <col min="14" max="14" width="16" customWidth="1"/>
    <col min="15" max="15" width="18.5703125" hidden="1" customWidth="1"/>
    <col min="16" max="16" width="18.5703125" customWidth="1"/>
    <col min="17" max="17" width="22.42578125" hidden="1" customWidth="1"/>
    <col min="18" max="18" width="22.42578125" customWidth="1"/>
    <col min="19" max="20" width="29" customWidth="1"/>
    <col min="21" max="21" width="18.42578125" customWidth="1"/>
  </cols>
  <sheetData>
    <row r="1" spans="1:21" ht="17.45" thickBot="1">
      <c r="A1" s="1359" t="s">
        <v>0</v>
      </c>
      <c r="B1" s="1360"/>
    </row>
    <row r="2" spans="1:21" ht="17.45" thickBot="1">
      <c r="A2" s="1361" t="s">
        <v>1</v>
      </c>
      <c r="B2" s="1362"/>
    </row>
    <row r="3" spans="1:21" ht="15" thickBot="1"/>
    <row r="4" spans="1:21" ht="23.45" thickBot="1">
      <c r="A4" s="1363" t="s">
        <v>1165</v>
      </c>
      <c r="B4" s="1364"/>
      <c r="C4" s="1364"/>
      <c r="D4" s="1364"/>
      <c r="E4" s="1364"/>
      <c r="F4" s="1364"/>
      <c r="G4" s="1364"/>
      <c r="H4" s="1364"/>
      <c r="I4" s="1364"/>
      <c r="J4" s="1364"/>
      <c r="K4" s="1364"/>
      <c r="L4" s="1364"/>
      <c r="M4" s="1364"/>
      <c r="N4" s="1364"/>
      <c r="O4" s="1364"/>
      <c r="P4" s="1364"/>
      <c r="Q4" s="1364"/>
      <c r="R4" s="1364"/>
      <c r="S4" s="1364"/>
      <c r="T4" s="1364"/>
      <c r="U4" s="1365"/>
    </row>
    <row r="5" spans="1:21" ht="27.75" customHeight="1" thickBot="1">
      <c r="A5" s="1366" t="s">
        <v>1166</v>
      </c>
      <c r="B5" s="1367"/>
      <c r="C5" s="1367"/>
      <c r="D5" s="1367"/>
      <c r="E5" s="1367"/>
      <c r="F5" s="1367"/>
      <c r="G5" s="1367"/>
      <c r="H5" s="1367"/>
      <c r="I5" s="1367"/>
      <c r="J5" s="1367"/>
      <c r="K5" s="1367"/>
      <c r="L5" s="1367"/>
      <c r="M5" s="1367"/>
      <c r="N5" s="1367"/>
      <c r="O5" s="1367"/>
      <c r="P5" s="1367"/>
      <c r="Q5" s="1367"/>
      <c r="R5" s="1367"/>
      <c r="S5" s="1367"/>
      <c r="T5" s="1367"/>
      <c r="U5" s="1368"/>
    </row>
    <row r="7" spans="1:21">
      <c r="D7" s="337" t="s">
        <v>1167</v>
      </c>
      <c r="F7" s="337" t="s">
        <v>1167</v>
      </c>
      <c r="H7" s="337" t="s">
        <v>1167</v>
      </c>
      <c r="J7" s="337" t="s">
        <v>1167</v>
      </c>
      <c r="K7" t="s">
        <v>1168</v>
      </c>
      <c r="L7" s="337" t="s">
        <v>1167</v>
      </c>
      <c r="M7" t="s">
        <v>1168</v>
      </c>
      <c r="N7" s="337" t="s">
        <v>1167</v>
      </c>
      <c r="O7" t="s">
        <v>1169</v>
      </c>
      <c r="P7" s="337" t="s">
        <v>1167</v>
      </c>
      <c r="Q7" t="s">
        <v>1169</v>
      </c>
      <c r="R7" s="337" t="s">
        <v>1167</v>
      </c>
      <c r="S7" s="337" t="s">
        <v>1167</v>
      </c>
      <c r="T7" s="337" t="s">
        <v>1167</v>
      </c>
    </row>
    <row r="8" spans="1:21" ht="84">
      <c r="A8" s="563" t="s">
        <v>155</v>
      </c>
      <c r="B8" s="563" t="s">
        <v>796</v>
      </c>
      <c r="C8" s="563" t="s">
        <v>1170</v>
      </c>
      <c r="D8" s="563" t="s">
        <v>1170</v>
      </c>
      <c r="E8" s="563" t="s">
        <v>1171</v>
      </c>
      <c r="F8" s="563" t="s">
        <v>1171</v>
      </c>
      <c r="G8" s="563" t="s">
        <v>1097</v>
      </c>
      <c r="H8" s="563" t="s">
        <v>1097</v>
      </c>
      <c r="I8" s="563" t="s">
        <v>1172</v>
      </c>
      <c r="J8" s="563" t="s">
        <v>1172</v>
      </c>
      <c r="K8" s="563" t="s">
        <v>1173</v>
      </c>
      <c r="L8" s="563" t="s">
        <v>1173</v>
      </c>
      <c r="M8" s="563" t="s">
        <v>1174</v>
      </c>
      <c r="N8" s="563" t="s">
        <v>1174</v>
      </c>
      <c r="O8" s="563" t="s">
        <v>1175</v>
      </c>
      <c r="P8" s="563" t="s">
        <v>1175</v>
      </c>
      <c r="Q8" s="563" t="s">
        <v>1176</v>
      </c>
      <c r="R8" s="563" t="s">
        <v>1176</v>
      </c>
      <c r="S8" s="563" t="s">
        <v>1177</v>
      </c>
      <c r="T8" s="563" t="s">
        <v>1178</v>
      </c>
      <c r="U8" s="563" t="s">
        <v>6</v>
      </c>
    </row>
    <row r="9" spans="1:21" ht="33.6">
      <c r="A9" s="564"/>
      <c r="B9" s="564"/>
      <c r="C9" s="565" t="s">
        <v>1179</v>
      </c>
      <c r="D9" s="565" t="s">
        <v>1180</v>
      </c>
      <c r="E9" s="565" t="s">
        <v>1180</v>
      </c>
      <c r="F9" s="565" t="s">
        <v>1180</v>
      </c>
      <c r="G9" s="565"/>
      <c r="H9" s="565"/>
      <c r="I9" s="564"/>
      <c r="J9" s="564"/>
      <c r="K9" s="564"/>
      <c r="L9" s="564"/>
      <c r="M9" s="564"/>
      <c r="N9" s="564"/>
      <c r="O9" s="564"/>
      <c r="P9" s="564"/>
      <c r="Q9" s="564"/>
      <c r="R9" s="564"/>
      <c r="S9" s="564"/>
      <c r="T9" s="564"/>
      <c r="U9" s="564"/>
    </row>
    <row r="10" spans="1:21" s="574" customFormat="1" ht="15.6">
      <c r="A10" s="573" t="s">
        <v>79</v>
      </c>
      <c r="B10" s="573" t="s">
        <v>80</v>
      </c>
      <c r="C10" s="573" t="s">
        <v>365</v>
      </c>
      <c r="D10" s="573" t="s">
        <v>365</v>
      </c>
      <c r="E10" s="573" t="s">
        <v>366</v>
      </c>
      <c r="F10" s="573" t="s">
        <v>366</v>
      </c>
      <c r="G10" s="573" t="s">
        <v>367</v>
      </c>
      <c r="H10" s="573" t="s">
        <v>367</v>
      </c>
      <c r="I10" s="573" t="s">
        <v>368</v>
      </c>
      <c r="J10" s="573" t="s">
        <v>368</v>
      </c>
      <c r="K10" s="573" t="s">
        <v>369</v>
      </c>
      <c r="L10" s="573" t="s">
        <v>369</v>
      </c>
      <c r="M10" s="573" t="s">
        <v>370</v>
      </c>
      <c r="N10" s="573" t="s">
        <v>370</v>
      </c>
      <c r="O10" s="573" t="s">
        <v>371</v>
      </c>
      <c r="P10" s="573" t="s">
        <v>371</v>
      </c>
      <c r="Q10" s="573" t="s">
        <v>372</v>
      </c>
      <c r="R10" s="573" t="s">
        <v>372</v>
      </c>
      <c r="S10" s="573" t="s">
        <v>373</v>
      </c>
      <c r="T10" s="573" t="s">
        <v>1181</v>
      </c>
      <c r="U10" s="573"/>
    </row>
    <row r="11" spans="1:21" ht="28.5" customHeight="1">
      <c r="A11" s="564"/>
      <c r="B11" s="566" t="s">
        <v>813</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899999999999999">
      <c r="A12" s="565">
        <v>1</v>
      </c>
      <c r="B12" s="609" t="s">
        <v>1182</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6">
      <c r="A13" s="564"/>
      <c r="B13" s="609" t="s">
        <v>1183</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6">
      <c r="A14" s="564"/>
      <c r="B14" s="609" t="s">
        <v>1184</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6">
      <c r="A15" s="564"/>
      <c r="B15" s="609" t="s">
        <v>1185</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6">
      <c r="A16" s="564"/>
      <c r="B16" s="609" t="s">
        <v>1186</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6">
      <c r="A17" s="564"/>
      <c r="B17" s="609" t="s">
        <v>1187</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899999999999999">
      <c r="A18" s="565">
        <v>2</v>
      </c>
      <c r="B18" s="609" t="s">
        <v>1188</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899999999999999">
      <c r="A19" s="564"/>
      <c r="B19" s="609" t="s">
        <v>1189</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899999999999999">
      <c r="A20" s="564"/>
      <c r="B20" s="609" t="s">
        <v>1190</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6">
      <c r="A21" s="564"/>
      <c r="B21" s="609" t="s">
        <v>1191</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6">
      <c r="A22" s="564"/>
      <c r="B22" s="609" t="s">
        <v>1192</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6">
      <c r="A23" s="564"/>
      <c r="B23" s="609" t="s">
        <v>1193</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899999999999999">
      <c r="A24" s="565">
        <v>3</v>
      </c>
      <c r="B24" s="609" t="s">
        <v>1194</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899999999999999">
      <c r="A25" s="564"/>
      <c r="B25" s="609" t="s">
        <v>1195</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6">
      <c r="A26" s="564"/>
      <c r="B26" s="609" t="s">
        <v>1196</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6">
      <c r="A27" s="564"/>
      <c r="B27" s="609" t="s">
        <v>1197</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6">
      <c r="A28" s="564"/>
      <c r="B28" s="609" t="s">
        <v>1198</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899999999999999">
      <c r="A29" s="564"/>
      <c r="B29" s="609" t="s">
        <v>1199</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899999999999999">
      <c r="A30" s="564"/>
      <c r="B30" s="609" t="s">
        <v>1200</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899999999999999">
      <c r="A31" s="564"/>
      <c r="B31" s="609" t="s">
        <v>1201</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899999999999999">
      <c r="A32" s="564"/>
      <c r="B32" s="609" t="s">
        <v>1202</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33.6">
      <c r="A33" s="564"/>
      <c r="B33" s="609" t="s">
        <v>1203</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899999999999999">
      <c r="A34" s="564"/>
      <c r="B34" s="609" t="s">
        <v>1204</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899999999999999">
      <c r="A35" s="564"/>
      <c r="B35" s="609" t="s">
        <v>1205</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899999999999999">
      <c r="A36" s="564"/>
      <c r="B36" s="609" t="s">
        <v>1206</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6">
      <c r="A37" s="564"/>
      <c r="B37" s="609" t="s">
        <v>1207</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899999999999999">
      <c r="A38" s="564"/>
      <c r="B38" s="609" t="s">
        <v>1208</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899999999999999">
      <c r="A39" s="565">
        <v>4</v>
      </c>
      <c r="B39" s="609" t="s">
        <v>1209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6">
      <c r="A40" s="564"/>
      <c r="B40" s="609" t="s">
        <v>1210</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6">
      <c r="A41" s="564"/>
      <c r="B41" s="609" t="s">
        <v>1211</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50.45">
      <c r="A42" s="564"/>
      <c r="B42" s="609" t="s">
        <v>1212</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6">
      <c r="A43" s="564"/>
      <c r="B43" s="609" t="s">
        <v>1213</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6">
      <c r="A44" s="564"/>
      <c r="B44" s="609" t="s">
        <v>1214</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899999999999999">
      <c r="A45" s="565">
        <v>5</v>
      </c>
      <c r="B45" s="609" t="s">
        <v>1215</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899999999999999">
      <c r="A46" s="565">
        <v>6</v>
      </c>
      <c r="B46" s="609" t="s">
        <v>1216</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899999999999999">
      <c r="A47" s="565">
        <v>7</v>
      </c>
      <c r="B47" s="609" t="s">
        <v>1217</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899999999999999">
      <c r="A48" s="565">
        <v>8</v>
      </c>
      <c r="B48" s="609" t="s">
        <v>1218</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6">
      <c r="A49" s="565">
        <v>9</v>
      </c>
      <c r="B49" s="609" t="s">
        <v>1219</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899999999999999">
      <c r="A50" s="565">
        <v>10</v>
      </c>
      <c r="B50" s="609" t="s">
        <v>1220</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899999999999999">
      <c r="A51" s="565">
        <v>11</v>
      </c>
      <c r="B51" s="609" t="s">
        <v>1221</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899999999999999">
      <c r="A52" s="565">
        <v>12</v>
      </c>
      <c r="B52" s="609" t="s">
        <v>1222</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899999999999999">
      <c r="A53" s="565">
        <v>13</v>
      </c>
      <c r="B53" s="609" t="s">
        <v>1223</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899999999999999">
      <c r="A54" s="565">
        <v>14</v>
      </c>
      <c r="B54" s="609" t="s">
        <v>1224</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899999999999999">
      <c r="A55" s="565">
        <v>15</v>
      </c>
      <c r="B55" s="609" t="s">
        <v>1225</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899999999999999">
      <c r="A56" s="565">
        <v>16</v>
      </c>
      <c r="B56" s="609" t="s">
        <v>1226</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899999999999999">
      <c r="A57" s="565">
        <v>17</v>
      </c>
      <c r="B57" s="609" t="s">
        <v>1227</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899999999999999">
      <c r="A58" s="565">
        <v>18</v>
      </c>
      <c r="B58" s="609" t="s">
        <v>1228</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899999999999999">
      <c r="A59" s="565">
        <v>19</v>
      </c>
      <c r="B59" s="609" t="s">
        <v>1229</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899999999999999">
      <c r="A60" s="565">
        <v>20</v>
      </c>
      <c r="B60" s="609" t="s">
        <v>1230</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899999999999999">
      <c r="A61" s="565">
        <v>21</v>
      </c>
      <c r="B61" s="609" t="s">
        <v>1231</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899999999999999">
      <c r="A62" s="565">
        <v>22</v>
      </c>
      <c r="B62" s="609" t="s">
        <v>1232</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6">
      <c r="A63" s="565">
        <v>23</v>
      </c>
      <c r="B63" s="609" t="s">
        <v>1233</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899999999999999">
      <c r="A64" s="565">
        <v>24</v>
      </c>
      <c r="B64" s="609" t="s">
        <v>1234</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899999999999999">
      <c r="A65" s="565">
        <v>25</v>
      </c>
      <c r="B65" s="609" t="s">
        <v>1235</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899999999999999">
      <c r="A66" s="565">
        <v>26</v>
      </c>
      <c r="B66" s="609" t="s">
        <v>1236</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899999999999999">
      <c r="A67" s="565">
        <v>27</v>
      </c>
      <c r="B67" s="609" t="s">
        <v>1237</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6">
      <c r="A68" s="565">
        <v>28</v>
      </c>
      <c r="B68" s="609" t="s">
        <v>1238</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899999999999999">
      <c r="A69" s="565">
        <v>29</v>
      </c>
      <c r="B69" s="609" t="s">
        <v>1239</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1240</v>
      </c>
    </row>
    <row r="70" spans="1:21" ht="16.899999999999999">
      <c r="A70" s="565">
        <v>30</v>
      </c>
      <c r="B70" s="609" t="s">
        <v>1241</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899999999999999">
      <c r="A71" s="565">
        <v>31</v>
      </c>
      <c r="B71" s="609" t="s">
        <v>1242</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6">
      <c r="A72" s="565">
        <v>32</v>
      </c>
      <c r="B72" s="609" t="s">
        <v>1243</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899999999999999">
      <c r="A73" s="565">
        <v>33</v>
      </c>
      <c r="B73" s="609" t="s">
        <v>1244</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899999999999999">
      <c r="A74" s="565">
        <v>34</v>
      </c>
      <c r="B74" s="609" t="s">
        <v>1245</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899999999999999">
      <c r="A75" s="565">
        <v>35</v>
      </c>
      <c r="B75" s="609" t="s">
        <v>1246</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899999999999999">
      <c r="A76" s="565">
        <v>36</v>
      </c>
      <c r="B76" s="610" t="s">
        <v>1247</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899999999999999">
      <c r="A77" s="564"/>
      <c r="B77" s="563" t="s">
        <v>1248</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45"/>
  <cols>
    <col min="2" max="2" width="28.7109375" bestFit="1" customWidth="1"/>
    <col min="3" max="3" width="17" customWidth="1"/>
    <col min="4" max="4" width="37.7109375" bestFit="1" customWidth="1"/>
    <col min="7" max="7" width="11.28515625" bestFit="1" customWidth="1"/>
    <col min="10" max="10" width="11.85546875" bestFit="1" customWidth="1"/>
    <col min="11" max="11" width="38.42578125" bestFit="1" customWidth="1"/>
    <col min="12" max="12" width="46.85546875" bestFit="1" customWidth="1"/>
    <col min="14" max="14" width="46.28515625" bestFit="1" customWidth="1"/>
    <col min="16" max="16" width="21.7109375" bestFit="1" customWidth="1"/>
    <col min="17" max="17" width="26.28515625" bestFit="1" customWidth="1"/>
    <col min="18" max="18" width="27.5703125" bestFit="1" customWidth="1"/>
    <col min="20" max="20" width="32.140625" bestFit="1" customWidth="1"/>
    <col min="22" max="22" width="20.28515625" customWidth="1"/>
    <col min="23" max="23" width="17.42578125" customWidth="1"/>
    <col min="24" max="24" width="11.28515625" bestFit="1" customWidth="1"/>
    <col min="26" max="26" width="8.5703125" bestFit="1" customWidth="1"/>
  </cols>
  <sheetData>
    <row r="1" spans="1:26" ht="15.6">
      <c r="A1" s="1371" t="s">
        <v>0</v>
      </c>
      <c r="B1" s="1371"/>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6">
      <c r="A2" s="1372" t="s">
        <v>1</v>
      </c>
      <c r="B2" s="1372"/>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6">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62.45">
      <c r="A4" s="911" t="s">
        <v>72</v>
      </c>
      <c r="B4" s="911" t="s">
        <v>842</v>
      </c>
      <c r="C4" s="911" t="s">
        <v>1249</v>
      </c>
      <c r="D4" s="912" t="s">
        <v>1250</v>
      </c>
      <c r="E4" s="912" t="s">
        <v>1251</v>
      </c>
      <c r="F4" s="911" t="s">
        <v>889</v>
      </c>
      <c r="G4" s="913" t="s">
        <v>1252</v>
      </c>
      <c r="H4" s="914" t="s">
        <v>1253</v>
      </c>
      <c r="I4" s="912" t="s">
        <v>1254</v>
      </c>
      <c r="J4" s="911" t="s">
        <v>1255</v>
      </c>
      <c r="K4" s="1369" t="s">
        <v>1256</v>
      </c>
      <c r="L4" s="1377"/>
      <c r="M4" s="1377"/>
      <c r="N4" s="1377"/>
      <c r="O4" s="1378"/>
      <c r="P4" s="911" t="s">
        <v>1257</v>
      </c>
      <c r="Q4" s="914" t="s">
        <v>1258</v>
      </c>
      <c r="R4" s="914" t="s">
        <v>1259</v>
      </c>
      <c r="S4" s="915" t="s">
        <v>1260</v>
      </c>
      <c r="T4" s="914" t="s">
        <v>1261</v>
      </c>
      <c r="U4" s="915" t="s">
        <v>1262</v>
      </c>
      <c r="V4" s="914" t="s">
        <v>1263</v>
      </c>
      <c r="W4" s="914" t="s">
        <v>1264</v>
      </c>
      <c r="X4" s="1370" t="s">
        <v>1265</v>
      </c>
      <c r="Y4" s="1378"/>
      <c r="Z4" s="912" t="s">
        <v>1266</v>
      </c>
    </row>
    <row r="5" spans="1:26" ht="15.6">
      <c r="A5" s="924">
        <f>+SUBTOTAL(3,$C$5:C5)</f>
        <v>1</v>
      </c>
      <c r="B5" s="925" t="s">
        <v>1267</v>
      </c>
      <c r="C5" s="924" t="s">
        <v>1194</v>
      </c>
      <c r="D5" s="925" t="s">
        <v>1268</v>
      </c>
      <c r="E5" s="926" t="s">
        <v>850</v>
      </c>
      <c r="F5" s="924">
        <f t="shared" ref="F5:F90" si="0">YEAR(G5)</f>
        <v>1982</v>
      </c>
      <c r="G5" s="927">
        <v>30045</v>
      </c>
      <c r="H5" s="924" t="s">
        <v>1269</v>
      </c>
      <c r="I5" s="924" t="s">
        <v>105</v>
      </c>
      <c r="J5" s="924">
        <v>0</v>
      </c>
      <c r="K5" s="925" t="s">
        <v>1270</v>
      </c>
      <c r="L5" s="925" t="s">
        <v>1271</v>
      </c>
      <c r="M5" s="925"/>
      <c r="N5" s="925" t="s">
        <v>1272</v>
      </c>
      <c r="O5" s="929"/>
      <c r="P5" s="925" t="s">
        <v>1273</v>
      </c>
      <c r="Q5" s="927" t="s">
        <v>1274</v>
      </c>
      <c r="R5" s="924" t="s">
        <v>1275</v>
      </c>
      <c r="S5" s="924" t="s">
        <v>883</v>
      </c>
      <c r="T5" s="924" t="s">
        <v>1276</v>
      </c>
      <c r="U5" s="924"/>
      <c r="V5" s="930" t="s">
        <v>1277</v>
      </c>
      <c r="W5" s="924"/>
      <c r="X5" s="927">
        <v>39616</v>
      </c>
      <c r="Y5" s="927">
        <v>39981</v>
      </c>
      <c r="Z5" s="930">
        <f t="shared" ref="Z5:Z45" ca="1" si="1">IF(E5="nữ",660-DATEDIF(G5,TODAY(),"m"),720-DATEDIF(G5,TODAY(),"m"))/12</f>
        <v>12.416666666666666</v>
      </c>
    </row>
    <row r="6" spans="1:26" ht="15.6">
      <c r="A6" s="924">
        <f>+SUBTOTAL(3,$C$5:C6)</f>
        <v>2</v>
      </c>
      <c r="B6" s="925" t="s">
        <v>1278</v>
      </c>
      <c r="C6" s="924" t="s">
        <v>1194</v>
      </c>
      <c r="D6" s="925" t="s">
        <v>1268</v>
      </c>
      <c r="E6" s="924" t="s">
        <v>850</v>
      </c>
      <c r="F6" s="924">
        <f t="shared" si="0"/>
        <v>1978</v>
      </c>
      <c r="G6" s="927">
        <v>28611</v>
      </c>
      <c r="H6" s="924" t="s">
        <v>1269</v>
      </c>
      <c r="I6" s="924" t="s">
        <v>105</v>
      </c>
      <c r="J6" s="924">
        <v>0</v>
      </c>
      <c r="K6" s="925" t="s">
        <v>1279</v>
      </c>
      <c r="L6" s="925" t="s">
        <v>1271</v>
      </c>
      <c r="M6" s="925"/>
      <c r="N6" s="925" t="s">
        <v>1272</v>
      </c>
      <c r="O6" s="929"/>
      <c r="P6" s="925" t="s">
        <v>1273</v>
      </c>
      <c r="Q6" s="927" t="s">
        <v>1280</v>
      </c>
      <c r="R6" s="924" t="s">
        <v>1275</v>
      </c>
      <c r="S6" s="924" t="s">
        <v>883</v>
      </c>
      <c r="T6" s="924" t="s">
        <v>1276</v>
      </c>
      <c r="U6" s="924"/>
      <c r="V6" s="924">
        <v>0</v>
      </c>
      <c r="W6" s="924" t="s">
        <v>1281</v>
      </c>
      <c r="X6" s="927">
        <v>37126</v>
      </c>
      <c r="Y6" s="927">
        <v>37491</v>
      </c>
      <c r="Z6" s="930">
        <f t="shared" ca="1" si="1"/>
        <v>8.5</v>
      </c>
    </row>
    <row r="7" spans="1:26" ht="15.6">
      <c r="A7" s="924">
        <f>+SUBTOTAL(3,$C$5:C7)</f>
        <v>3</v>
      </c>
      <c r="B7" s="925" t="s">
        <v>1282</v>
      </c>
      <c r="C7" s="924" t="s">
        <v>1194</v>
      </c>
      <c r="D7" s="925" t="s">
        <v>1268</v>
      </c>
      <c r="E7" s="924" t="s">
        <v>850</v>
      </c>
      <c r="F7" s="924">
        <f t="shared" si="0"/>
        <v>1980</v>
      </c>
      <c r="G7" s="927">
        <v>29479</v>
      </c>
      <c r="H7" s="924" t="s">
        <v>1283</v>
      </c>
      <c r="I7" s="924" t="s">
        <v>106</v>
      </c>
      <c r="J7" s="924">
        <v>0</v>
      </c>
      <c r="K7" s="925" t="s">
        <v>1279</v>
      </c>
      <c r="L7" s="925" t="s">
        <v>1284</v>
      </c>
      <c r="M7" s="925"/>
      <c r="N7" s="925" t="s">
        <v>534</v>
      </c>
      <c r="O7" s="929"/>
      <c r="P7" s="925"/>
      <c r="Q7" s="924" t="s">
        <v>1285</v>
      </c>
      <c r="R7" s="924"/>
      <c r="S7" s="924" t="s">
        <v>883</v>
      </c>
      <c r="T7" s="924"/>
      <c r="U7" s="924"/>
      <c r="V7" s="924" t="s">
        <v>1286</v>
      </c>
      <c r="W7" s="924" t="s">
        <v>1281</v>
      </c>
      <c r="X7" s="927"/>
      <c r="Y7" s="927" t="s">
        <v>883</v>
      </c>
      <c r="Z7" s="930">
        <f t="shared" ca="1" si="1"/>
        <v>10.833333333333334</v>
      </c>
    </row>
    <row r="8" spans="1:26" ht="15.6">
      <c r="A8" s="924">
        <f>+SUBTOTAL(3,$C$5:C8)</f>
        <v>4</v>
      </c>
      <c r="B8" s="925" t="s">
        <v>1287</v>
      </c>
      <c r="C8" s="924" t="s">
        <v>1194</v>
      </c>
      <c r="D8" s="925" t="s">
        <v>1268</v>
      </c>
      <c r="E8" s="926" t="s">
        <v>850</v>
      </c>
      <c r="F8" s="924">
        <f t="shared" si="0"/>
        <v>1974</v>
      </c>
      <c r="G8" s="927">
        <v>27275</v>
      </c>
      <c r="H8" s="924" t="s">
        <v>1288</v>
      </c>
      <c r="I8" s="924" t="s">
        <v>105</v>
      </c>
      <c r="J8" s="924" t="s">
        <v>114</v>
      </c>
      <c r="K8" s="925" t="s">
        <v>1279</v>
      </c>
      <c r="L8" s="925" t="s">
        <v>1289</v>
      </c>
      <c r="M8" s="925"/>
      <c r="N8" s="925" t="s">
        <v>1272</v>
      </c>
      <c r="O8" s="929"/>
      <c r="P8" s="925" t="s">
        <v>1290</v>
      </c>
      <c r="Q8" s="927" t="s">
        <v>1291</v>
      </c>
      <c r="R8" s="924" t="s">
        <v>1275</v>
      </c>
      <c r="S8" s="924" t="s">
        <v>883</v>
      </c>
      <c r="T8" s="924" t="s">
        <v>1292</v>
      </c>
      <c r="U8" s="924"/>
      <c r="V8" s="924" t="s">
        <v>1293</v>
      </c>
      <c r="W8" s="924" t="s">
        <v>1281</v>
      </c>
      <c r="X8" s="927">
        <v>38872</v>
      </c>
      <c r="Y8" s="927">
        <v>39237</v>
      </c>
      <c r="Z8" s="930">
        <f t="shared" ca="1" si="1"/>
        <v>4.833333333333333</v>
      </c>
    </row>
    <row r="9" spans="1:26" ht="15.6">
      <c r="A9" s="924">
        <f>+SUBTOTAL(3,$C$5:C9)</f>
        <v>5</v>
      </c>
      <c r="B9" s="925" t="s">
        <v>1294</v>
      </c>
      <c r="C9" s="924" t="s">
        <v>1194</v>
      </c>
      <c r="D9" s="925" t="s">
        <v>1268</v>
      </c>
      <c r="E9" s="926" t="s">
        <v>850</v>
      </c>
      <c r="F9" s="924">
        <f t="shared" si="0"/>
        <v>1982</v>
      </c>
      <c r="G9" s="927">
        <v>30205</v>
      </c>
      <c r="H9" s="924" t="s">
        <v>1269</v>
      </c>
      <c r="I9" s="924" t="s">
        <v>105</v>
      </c>
      <c r="J9" s="924">
        <v>0</v>
      </c>
      <c r="K9" s="925" t="s">
        <v>1270</v>
      </c>
      <c r="L9" s="925" t="s">
        <v>1295</v>
      </c>
      <c r="M9" s="925"/>
      <c r="N9" s="925" t="s">
        <v>1296</v>
      </c>
      <c r="O9" s="929"/>
      <c r="P9" s="925" t="s">
        <v>1290</v>
      </c>
      <c r="Q9" s="927" t="s">
        <v>1274</v>
      </c>
      <c r="R9" s="924"/>
      <c r="S9" s="924" t="s">
        <v>883</v>
      </c>
      <c r="T9" s="924" t="s">
        <v>1276</v>
      </c>
      <c r="U9" s="924"/>
      <c r="V9" s="924" t="s">
        <v>1297</v>
      </c>
      <c r="W9" s="924" t="s">
        <v>1281</v>
      </c>
      <c r="X9" s="927">
        <v>38178</v>
      </c>
      <c r="Y9" s="927">
        <v>38543</v>
      </c>
      <c r="Z9" s="930">
        <f t="shared" ca="1" si="1"/>
        <v>12.833333333333334</v>
      </c>
    </row>
    <row r="10" spans="1:26" ht="15.6">
      <c r="A10" s="924">
        <f>+SUBTOTAL(3,$C$5:C10)</f>
        <v>6</v>
      </c>
      <c r="B10" s="925" t="s">
        <v>1298</v>
      </c>
      <c r="C10" s="924" t="s">
        <v>1194</v>
      </c>
      <c r="D10" s="925" t="s">
        <v>1268</v>
      </c>
      <c r="E10" s="924" t="s">
        <v>849</v>
      </c>
      <c r="F10" s="924">
        <f t="shared" si="0"/>
        <v>1973</v>
      </c>
      <c r="G10" s="927">
        <v>26688</v>
      </c>
      <c r="H10" s="924" t="s">
        <v>1283</v>
      </c>
      <c r="I10" s="924" t="s">
        <v>106</v>
      </c>
      <c r="J10" s="924">
        <v>0</v>
      </c>
      <c r="K10" s="925" t="s">
        <v>1270</v>
      </c>
      <c r="L10" s="925" t="s">
        <v>1284</v>
      </c>
      <c r="M10" s="925"/>
      <c r="N10" s="925" t="s">
        <v>534</v>
      </c>
      <c r="O10" s="929"/>
      <c r="P10" s="925" t="s">
        <v>1273</v>
      </c>
      <c r="Q10" s="927" t="s">
        <v>1299</v>
      </c>
      <c r="R10" s="924" t="s">
        <v>1275</v>
      </c>
      <c r="S10" s="924" t="s">
        <v>883</v>
      </c>
      <c r="T10" s="924"/>
      <c r="U10" s="924"/>
      <c r="V10" s="930" t="s">
        <v>1300</v>
      </c>
      <c r="W10" s="924" t="s">
        <v>882</v>
      </c>
      <c r="X10" s="927"/>
      <c r="Y10" s="927"/>
      <c r="Z10" s="930">
        <f t="shared" ca="1" si="1"/>
        <v>8.25</v>
      </c>
    </row>
    <row r="11" spans="1:26" ht="15.6">
      <c r="A11" s="924">
        <f>+SUBTOTAL(3,$C$5:C11)</f>
        <v>7</v>
      </c>
      <c r="B11" s="925" t="s">
        <v>1301</v>
      </c>
      <c r="C11" s="924" t="s">
        <v>1194</v>
      </c>
      <c r="D11" s="925" t="s">
        <v>1268</v>
      </c>
      <c r="E11" s="926" t="s">
        <v>849</v>
      </c>
      <c r="F11" s="924">
        <f t="shared" si="0"/>
        <v>1977</v>
      </c>
      <c r="G11" s="927">
        <v>28204</v>
      </c>
      <c r="H11" s="924" t="s">
        <v>1269</v>
      </c>
      <c r="I11" s="924" t="s">
        <v>105</v>
      </c>
      <c r="J11" s="924">
        <v>0</v>
      </c>
      <c r="K11" s="925" t="s">
        <v>1279</v>
      </c>
      <c r="L11" s="925" t="s">
        <v>1284</v>
      </c>
      <c r="M11" s="925"/>
      <c r="N11" s="925" t="s">
        <v>1302</v>
      </c>
      <c r="O11" s="929"/>
      <c r="P11" s="925" t="s">
        <v>1303</v>
      </c>
      <c r="Q11" s="927" t="s">
        <v>1304</v>
      </c>
      <c r="R11" s="924" t="s">
        <v>1275</v>
      </c>
      <c r="S11" s="924" t="s">
        <v>883</v>
      </c>
      <c r="T11" s="924" t="s">
        <v>1305</v>
      </c>
      <c r="U11" s="924"/>
      <c r="V11" s="924">
        <v>0</v>
      </c>
      <c r="W11" s="924"/>
      <c r="X11" s="927">
        <v>37975</v>
      </c>
      <c r="Y11" s="927">
        <v>38341</v>
      </c>
      <c r="Z11" s="930">
        <f t="shared" ca="1" si="1"/>
        <v>12.333333333333334</v>
      </c>
    </row>
    <row r="12" spans="1:26" ht="15.6">
      <c r="A12" s="924">
        <f>+SUBTOTAL(3,$C$5:C12)</f>
        <v>8</v>
      </c>
      <c r="B12" s="925" t="s">
        <v>1306</v>
      </c>
      <c r="C12" s="924" t="s">
        <v>1194</v>
      </c>
      <c r="D12" s="925" t="s">
        <v>1268</v>
      </c>
      <c r="E12" s="924" t="s">
        <v>850</v>
      </c>
      <c r="F12" s="924">
        <f t="shared" si="0"/>
        <v>1976</v>
      </c>
      <c r="G12" s="927">
        <v>28011</v>
      </c>
      <c r="H12" s="924" t="s">
        <v>1283</v>
      </c>
      <c r="I12" s="924" t="s">
        <v>106</v>
      </c>
      <c r="J12" s="924">
        <v>0</v>
      </c>
      <c r="K12" s="925" t="s">
        <v>1270</v>
      </c>
      <c r="L12" s="925" t="s">
        <v>1284</v>
      </c>
      <c r="M12" s="925"/>
      <c r="N12" s="925" t="s">
        <v>534</v>
      </c>
      <c r="O12" s="929"/>
      <c r="P12" s="925" t="s">
        <v>1273</v>
      </c>
      <c r="Q12" s="927" t="s">
        <v>1280</v>
      </c>
      <c r="R12" s="924" t="s">
        <v>1275</v>
      </c>
      <c r="S12" s="924" t="s">
        <v>883</v>
      </c>
      <c r="T12" s="924"/>
      <c r="U12" s="924"/>
      <c r="V12" s="924">
        <v>0</v>
      </c>
      <c r="W12" s="924"/>
      <c r="X12" s="927">
        <v>42325</v>
      </c>
      <c r="Y12" s="927">
        <v>42691</v>
      </c>
      <c r="Z12" s="930">
        <f t="shared" ca="1" si="1"/>
        <v>6.833333333333333</v>
      </c>
    </row>
    <row r="13" spans="1:26" ht="15.6">
      <c r="A13" s="924">
        <f>+SUBTOTAL(3,$C$5:C13)</f>
        <v>9</v>
      </c>
      <c r="B13" s="925" t="s">
        <v>1307</v>
      </c>
      <c r="C13" s="924" t="s">
        <v>1194</v>
      </c>
      <c r="D13" s="925" t="s">
        <v>1268</v>
      </c>
      <c r="E13" s="926" t="s">
        <v>850</v>
      </c>
      <c r="F13" s="924">
        <f t="shared" si="0"/>
        <v>1977</v>
      </c>
      <c r="G13" s="927">
        <v>28364</v>
      </c>
      <c r="H13" s="924" t="s">
        <v>1269</v>
      </c>
      <c r="I13" s="924" t="s">
        <v>105</v>
      </c>
      <c r="J13" s="924">
        <v>0</v>
      </c>
      <c r="K13" s="925" t="s">
        <v>1270</v>
      </c>
      <c r="L13" s="925" t="s">
        <v>1308</v>
      </c>
      <c r="M13" s="925"/>
      <c r="N13" s="925" t="s">
        <v>1309</v>
      </c>
      <c r="O13" s="929"/>
      <c r="P13" s="925" t="s">
        <v>1273</v>
      </c>
      <c r="Q13" s="927" t="s">
        <v>864</v>
      </c>
      <c r="R13" s="924" t="s">
        <v>1275</v>
      </c>
      <c r="S13" s="924" t="s">
        <v>883</v>
      </c>
      <c r="T13" s="924" t="s">
        <v>1305</v>
      </c>
      <c r="U13" s="924"/>
      <c r="V13" s="924">
        <v>0</v>
      </c>
      <c r="W13" s="924"/>
      <c r="X13" s="927">
        <v>41975</v>
      </c>
      <c r="Y13" s="927">
        <v>42340</v>
      </c>
      <c r="Z13" s="930">
        <f t="shared" ca="1" si="1"/>
        <v>7.833333333333333</v>
      </c>
    </row>
    <row r="14" spans="1:26" ht="15.6">
      <c r="A14" s="924">
        <f>+SUBTOTAL(3,$C$5:C14)</f>
        <v>10</v>
      </c>
      <c r="B14" s="925" t="s">
        <v>1310</v>
      </c>
      <c r="C14" s="924" t="s">
        <v>1194</v>
      </c>
      <c r="D14" s="925" t="s">
        <v>1311</v>
      </c>
      <c r="E14" s="924" t="s">
        <v>850</v>
      </c>
      <c r="F14" s="924">
        <f t="shared" si="0"/>
        <v>1980</v>
      </c>
      <c r="G14" s="927">
        <v>29488</v>
      </c>
      <c r="H14" s="924" t="s">
        <v>1269</v>
      </c>
      <c r="I14" s="924" t="s">
        <v>105</v>
      </c>
      <c r="J14" s="924">
        <v>0</v>
      </c>
      <c r="K14" s="925" t="s">
        <v>1312</v>
      </c>
      <c r="L14" s="925" t="s">
        <v>1313</v>
      </c>
      <c r="M14" s="925"/>
      <c r="N14" s="925" t="s">
        <v>1313</v>
      </c>
      <c r="O14" s="929"/>
      <c r="P14" s="925" t="s">
        <v>1273</v>
      </c>
      <c r="Q14" s="927" t="s">
        <v>1291</v>
      </c>
      <c r="R14" s="924" t="s">
        <v>1275</v>
      </c>
      <c r="S14" s="924" t="s">
        <v>883</v>
      </c>
      <c r="T14" s="924" t="s">
        <v>1305</v>
      </c>
      <c r="U14" s="924"/>
      <c r="V14" s="924" t="s">
        <v>1314</v>
      </c>
      <c r="W14" s="924" t="s">
        <v>1315</v>
      </c>
      <c r="X14" s="927">
        <v>37735</v>
      </c>
      <c r="Y14" s="927">
        <v>38101</v>
      </c>
      <c r="Z14" s="930">
        <f t="shared" ca="1" si="1"/>
        <v>10.916666666666666</v>
      </c>
    </row>
    <row r="15" spans="1:26" ht="15.6">
      <c r="A15" s="924">
        <f>+SUBTOTAL(3,$C$5:C15)</f>
        <v>11</v>
      </c>
      <c r="B15" s="925" t="s">
        <v>1316</v>
      </c>
      <c r="C15" s="924" t="s">
        <v>1194</v>
      </c>
      <c r="D15" s="925" t="s">
        <v>1311</v>
      </c>
      <c r="E15" s="926" t="s">
        <v>850</v>
      </c>
      <c r="F15" s="924">
        <f t="shared" si="0"/>
        <v>1988</v>
      </c>
      <c r="G15" s="927">
        <v>32188</v>
      </c>
      <c r="H15" s="924" t="s">
        <v>1283</v>
      </c>
      <c r="I15" s="924" t="s">
        <v>106</v>
      </c>
      <c r="J15" s="924">
        <v>0</v>
      </c>
      <c r="K15" s="925" t="s">
        <v>1317</v>
      </c>
      <c r="L15" s="925" t="s">
        <v>1318</v>
      </c>
      <c r="M15" s="925"/>
      <c r="N15" s="925">
        <v>0</v>
      </c>
      <c r="O15" s="929"/>
      <c r="P15" s="925" t="s">
        <v>1273</v>
      </c>
      <c r="Q15" s="924" t="s">
        <v>1280</v>
      </c>
      <c r="R15" s="924" t="s">
        <v>1275</v>
      </c>
      <c r="S15" s="924" t="s">
        <v>883</v>
      </c>
      <c r="T15" s="924"/>
      <c r="U15" s="924"/>
      <c r="V15" s="924">
        <v>0</v>
      </c>
      <c r="W15" s="924" t="s">
        <v>1281</v>
      </c>
      <c r="X15" s="927">
        <v>40283</v>
      </c>
      <c r="Y15" s="927">
        <v>40648</v>
      </c>
      <c r="Z15" s="930">
        <f t="shared" ca="1" si="1"/>
        <v>18.25</v>
      </c>
    </row>
    <row r="16" spans="1:26" ht="15.6">
      <c r="A16" s="924">
        <f>+SUBTOTAL(3,$C$5:C16)</f>
        <v>12</v>
      </c>
      <c r="B16" s="925" t="s">
        <v>1319</v>
      </c>
      <c r="C16" s="924" t="s">
        <v>1194</v>
      </c>
      <c r="D16" s="925" t="s">
        <v>1311</v>
      </c>
      <c r="E16" s="926" t="s">
        <v>850</v>
      </c>
      <c r="F16" s="924">
        <f t="shared" si="0"/>
        <v>1970</v>
      </c>
      <c r="G16" s="927">
        <v>25669</v>
      </c>
      <c r="H16" s="924" t="s">
        <v>1283</v>
      </c>
      <c r="I16" s="924" t="s">
        <v>106</v>
      </c>
      <c r="J16" s="924">
        <v>0</v>
      </c>
      <c r="K16" s="925" t="s">
        <v>1312</v>
      </c>
      <c r="L16" s="925" t="s">
        <v>1320</v>
      </c>
      <c r="M16" s="925"/>
      <c r="N16" s="925" t="s">
        <v>534</v>
      </c>
      <c r="O16" s="929"/>
      <c r="P16" s="925" t="s">
        <v>1273</v>
      </c>
      <c r="Q16" s="927" t="s">
        <v>1321</v>
      </c>
      <c r="R16" s="924" t="s">
        <v>1275</v>
      </c>
      <c r="S16" s="924"/>
      <c r="T16" s="924" t="s">
        <v>1322</v>
      </c>
      <c r="U16" s="924"/>
      <c r="V16" s="924" t="s">
        <v>1323</v>
      </c>
      <c r="W16" s="924"/>
      <c r="X16" s="927">
        <v>34859</v>
      </c>
      <c r="Y16" s="927">
        <v>35225</v>
      </c>
      <c r="Z16" s="930">
        <f t="shared" ca="1" si="1"/>
        <v>0.41666666666666669</v>
      </c>
    </row>
    <row r="17" spans="1:26" ht="15.6">
      <c r="A17" s="924">
        <f>+SUBTOTAL(3,$C$5:C17)</f>
        <v>13</v>
      </c>
      <c r="B17" s="925" t="s">
        <v>1324</v>
      </c>
      <c r="C17" s="924" t="s">
        <v>1194</v>
      </c>
      <c r="D17" s="925" t="s">
        <v>1311</v>
      </c>
      <c r="E17" s="926" t="s">
        <v>850</v>
      </c>
      <c r="F17" s="924">
        <f t="shared" si="0"/>
        <v>1980</v>
      </c>
      <c r="G17" s="927">
        <v>29313</v>
      </c>
      <c r="H17" s="924" t="s">
        <v>1283</v>
      </c>
      <c r="I17" s="924" t="s">
        <v>106</v>
      </c>
      <c r="J17" s="924">
        <v>0</v>
      </c>
      <c r="K17" s="925" t="s">
        <v>1312</v>
      </c>
      <c r="L17" s="925" t="s">
        <v>1320</v>
      </c>
      <c r="M17" s="925"/>
      <c r="N17" s="925" t="s">
        <v>534</v>
      </c>
      <c r="O17" s="929"/>
      <c r="P17" s="925" t="s">
        <v>1273</v>
      </c>
      <c r="Q17" s="927" t="s">
        <v>1321</v>
      </c>
      <c r="R17" s="924" t="s">
        <v>1275</v>
      </c>
      <c r="S17" s="924" t="s">
        <v>883</v>
      </c>
      <c r="T17" s="924" t="s">
        <v>1305</v>
      </c>
      <c r="U17" s="924"/>
      <c r="V17" s="930" t="s">
        <v>1300</v>
      </c>
      <c r="W17" s="924" t="s">
        <v>1281</v>
      </c>
      <c r="X17" s="927">
        <v>0</v>
      </c>
      <c r="Y17" s="927">
        <v>0</v>
      </c>
      <c r="Z17" s="930">
        <f t="shared" ca="1" si="1"/>
        <v>10.416666666666666</v>
      </c>
    </row>
    <row r="18" spans="1:26" ht="15.6">
      <c r="A18" s="924">
        <f>+SUBTOTAL(3,$C$5:C18)</f>
        <v>14</v>
      </c>
      <c r="B18" s="925" t="s">
        <v>1325</v>
      </c>
      <c r="C18" s="924" t="s">
        <v>1194</v>
      </c>
      <c r="D18" s="925" t="s">
        <v>1311</v>
      </c>
      <c r="E18" s="926" t="s">
        <v>849</v>
      </c>
      <c r="F18" s="924">
        <f t="shared" si="0"/>
        <v>1969</v>
      </c>
      <c r="G18" s="927">
        <v>25514</v>
      </c>
      <c r="H18" s="924" t="s">
        <v>1288</v>
      </c>
      <c r="I18" s="924" t="s">
        <v>105</v>
      </c>
      <c r="J18" s="924" t="s">
        <v>114</v>
      </c>
      <c r="K18" s="925" t="s">
        <v>1312</v>
      </c>
      <c r="L18" s="925" t="s">
        <v>1320</v>
      </c>
      <c r="M18" s="925"/>
      <c r="N18" s="925" t="s">
        <v>1320</v>
      </c>
      <c r="O18" s="929"/>
      <c r="P18" s="925" t="s">
        <v>1290</v>
      </c>
      <c r="Q18" s="924" t="s">
        <v>1326</v>
      </c>
      <c r="R18" s="924"/>
      <c r="S18" s="924" t="s">
        <v>883</v>
      </c>
      <c r="T18" s="924" t="s">
        <v>1327</v>
      </c>
      <c r="U18" s="924"/>
      <c r="V18" s="924">
        <v>0</v>
      </c>
      <c r="W18" s="924" t="s">
        <v>1328</v>
      </c>
      <c r="X18" s="927">
        <v>33714</v>
      </c>
      <c r="Y18" s="927">
        <v>34079</v>
      </c>
      <c r="Z18" s="930">
        <f t="shared" ca="1" si="1"/>
        <v>5</v>
      </c>
    </row>
    <row r="19" spans="1:26" ht="15.6">
      <c r="A19" s="924">
        <f>+SUBTOTAL(3,$C$5:C19)</f>
        <v>15</v>
      </c>
      <c r="B19" s="925" t="s">
        <v>1329</v>
      </c>
      <c r="C19" s="924" t="s">
        <v>1194</v>
      </c>
      <c r="D19" s="925" t="s">
        <v>1311</v>
      </c>
      <c r="E19" s="926" t="s">
        <v>850</v>
      </c>
      <c r="F19" s="924">
        <f t="shared" si="0"/>
        <v>1969</v>
      </c>
      <c r="G19" s="927">
        <v>25236</v>
      </c>
      <c r="H19" s="924" t="s">
        <v>1269</v>
      </c>
      <c r="I19" s="924" t="s">
        <v>106</v>
      </c>
      <c r="J19" s="924">
        <v>0</v>
      </c>
      <c r="K19" s="925" t="s">
        <v>1312</v>
      </c>
      <c r="L19" s="925" t="s">
        <v>1330</v>
      </c>
      <c r="M19" s="925"/>
      <c r="N19" s="925" t="s">
        <v>534</v>
      </c>
      <c r="O19" s="929"/>
      <c r="P19" s="925" t="s">
        <v>1273</v>
      </c>
      <c r="Q19" s="927" t="s">
        <v>1321</v>
      </c>
      <c r="R19" s="924" t="s">
        <v>1275</v>
      </c>
      <c r="S19" s="924" t="s">
        <v>883</v>
      </c>
      <c r="T19" s="924" t="s">
        <v>1305</v>
      </c>
      <c r="U19" s="924"/>
      <c r="V19" s="924">
        <v>0</v>
      </c>
      <c r="W19" s="924"/>
      <c r="X19" s="927">
        <v>35438</v>
      </c>
      <c r="Y19" s="927">
        <v>35803</v>
      </c>
      <c r="Z19" s="930">
        <f t="shared" ca="1" si="1"/>
        <v>-0.75</v>
      </c>
    </row>
    <row r="20" spans="1:26" ht="15.6">
      <c r="A20" s="924">
        <f>+SUBTOTAL(3,$C$5:C20)</f>
        <v>16</v>
      </c>
      <c r="B20" s="925" t="s">
        <v>1331</v>
      </c>
      <c r="C20" s="924" t="s">
        <v>1194</v>
      </c>
      <c r="D20" s="925" t="s">
        <v>1311</v>
      </c>
      <c r="E20" s="924" t="s">
        <v>850</v>
      </c>
      <c r="F20" s="924">
        <f t="shared" si="0"/>
        <v>1982</v>
      </c>
      <c r="G20" s="927">
        <v>30091</v>
      </c>
      <c r="H20" s="924" t="s">
        <v>1269</v>
      </c>
      <c r="I20" s="924" t="s">
        <v>105</v>
      </c>
      <c r="J20" s="924">
        <v>0</v>
      </c>
      <c r="K20" s="925" t="s">
        <v>1312</v>
      </c>
      <c r="L20" s="925" t="s">
        <v>1330</v>
      </c>
      <c r="M20" s="925"/>
      <c r="N20" s="925" t="s">
        <v>1332</v>
      </c>
      <c r="O20" s="929"/>
      <c r="P20" s="925" t="s">
        <v>1273</v>
      </c>
      <c r="Q20" s="927" t="s">
        <v>864</v>
      </c>
      <c r="R20" s="924" t="s">
        <v>1275</v>
      </c>
      <c r="S20" s="924" t="s">
        <v>883</v>
      </c>
      <c r="T20" s="924" t="s">
        <v>1305</v>
      </c>
      <c r="U20" s="924"/>
      <c r="V20" s="930" t="s">
        <v>1333</v>
      </c>
      <c r="W20" s="924"/>
      <c r="X20" s="927">
        <v>37696</v>
      </c>
      <c r="Y20" s="927">
        <v>38062</v>
      </c>
      <c r="Z20" s="930">
        <f t="shared" ca="1" si="1"/>
        <v>12.5</v>
      </c>
    </row>
    <row r="21" spans="1:26" ht="15.6">
      <c r="A21" s="924">
        <f>+SUBTOTAL(3,$C$5:C21)</f>
        <v>17</v>
      </c>
      <c r="B21" s="925" t="s">
        <v>1334</v>
      </c>
      <c r="C21" s="924" t="s">
        <v>1194</v>
      </c>
      <c r="D21" s="925" t="s">
        <v>1311</v>
      </c>
      <c r="E21" s="924" t="s">
        <v>850</v>
      </c>
      <c r="F21" s="924">
        <f t="shared" si="0"/>
        <v>1986</v>
      </c>
      <c r="G21" s="927">
        <v>31564</v>
      </c>
      <c r="H21" s="924" t="s">
        <v>1283</v>
      </c>
      <c r="I21" s="924" t="s">
        <v>106</v>
      </c>
      <c r="J21" s="924">
        <v>0</v>
      </c>
      <c r="K21" s="925" t="s">
        <v>1312</v>
      </c>
      <c r="L21" s="925" t="s">
        <v>1335</v>
      </c>
      <c r="M21" s="925"/>
      <c r="N21" s="925" t="s">
        <v>534</v>
      </c>
      <c r="O21" s="929"/>
      <c r="P21" s="925" t="s">
        <v>1273</v>
      </c>
      <c r="Q21" s="927" t="s">
        <v>1285</v>
      </c>
      <c r="R21" s="924" t="s">
        <v>1275</v>
      </c>
      <c r="S21" s="924"/>
      <c r="T21" s="924" t="s">
        <v>1322</v>
      </c>
      <c r="U21" s="924"/>
      <c r="V21" s="930" t="s">
        <v>1277</v>
      </c>
      <c r="W21" s="924"/>
      <c r="X21" s="927">
        <v>40199</v>
      </c>
      <c r="Y21" s="927">
        <v>40564</v>
      </c>
      <c r="Z21" s="930">
        <f t="shared" ca="1" si="1"/>
        <v>16.583333333333332</v>
      </c>
    </row>
    <row r="22" spans="1:26" ht="15.6">
      <c r="A22" s="924">
        <f>+SUBTOTAL(3,$C$5:C22)</f>
        <v>18</v>
      </c>
      <c r="B22" s="925" t="s">
        <v>1336</v>
      </c>
      <c r="C22" s="924" t="s">
        <v>1194</v>
      </c>
      <c r="D22" s="925" t="s">
        <v>1311</v>
      </c>
      <c r="E22" s="926" t="s">
        <v>850</v>
      </c>
      <c r="F22" s="924">
        <f t="shared" si="0"/>
        <v>1975</v>
      </c>
      <c r="G22" s="927">
        <v>27424</v>
      </c>
      <c r="H22" s="924" t="s">
        <v>1269</v>
      </c>
      <c r="I22" s="924" t="s">
        <v>105</v>
      </c>
      <c r="J22" s="924">
        <v>0</v>
      </c>
      <c r="K22" s="925" t="s">
        <v>1312</v>
      </c>
      <c r="L22" s="925" t="s">
        <v>1330</v>
      </c>
      <c r="M22" s="925"/>
      <c r="N22" s="925" t="s">
        <v>1332</v>
      </c>
      <c r="O22" s="929"/>
      <c r="P22" s="925" t="s">
        <v>1273</v>
      </c>
      <c r="Q22" s="927" t="s">
        <v>1280</v>
      </c>
      <c r="R22" s="924" t="s">
        <v>1275</v>
      </c>
      <c r="S22" s="924" t="s">
        <v>883</v>
      </c>
      <c r="T22" s="924" t="s">
        <v>1305</v>
      </c>
      <c r="U22" s="924"/>
      <c r="V22" s="924">
        <v>0</v>
      </c>
      <c r="W22" s="924"/>
      <c r="X22" s="927">
        <v>35252</v>
      </c>
      <c r="Y22" s="927">
        <v>35617</v>
      </c>
      <c r="Z22" s="930">
        <f t="shared" ca="1" si="1"/>
        <v>5.25</v>
      </c>
    </row>
    <row r="23" spans="1:26" ht="15.6">
      <c r="A23" s="924">
        <f>+SUBTOTAL(3,$C$5:C23)</f>
        <v>19</v>
      </c>
      <c r="B23" s="925" t="s">
        <v>1337</v>
      </c>
      <c r="C23" s="924" t="s">
        <v>1194</v>
      </c>
      <c r="D23" s="925" t="s">
        <v>1311</v>
      </c>
      <c r="E23" s="926" t="s">
        <v>849</v>
      </c>
      <c r="F23" s="924">
        <f t="shared" si="0"/>
        <v>1969</v>
      </c>
      <c r="G23" s="927">
        <v>25362</v>
      </c>
      <c r="H23" s="924" t="s">
        <v>1283</v>
      </c>
      <c r="I23" s="924" t="s">
        <v>106</v>
      </c>
      <c r="J23" s="924">
        <v>0</v>
      </c>
      <c r="K23" s="925" t="s">
        <v>1320</v>
      </c>
      <c r="L23" s="925" t="s">
        <v>1320</v>
      </c>
      <c r="M23" s="925"/>
      <c r="N23" s="925" t="s">
        <v>534</v>
      </c>
      <c r="O23" s="929"/>
      <c r="P23" s="925" t="s">
        <v>1273</v>
      </c>
      <c r="Q23" s="927" t="s">
        <v>1280</v>
      </c>
      <c r="R23" s="924" t="s">
        <v>1275</v>
      </c>
      <c r="S23" s="924"/>
      <c r="T23" s="924" t="s">
        <v>1322</v>
      </c>
      <c r="U23" s="924"/>
      <c r="V23" s="924"/>
      <c r="W23" s="924"/>
      <c r="X23" s="927">
        <v>37419</v>
      </c>
      <c r="Y23" s="927">
        <v>37784</v>
      </c>
      <c r="Z23" s="930">
        <f t="shared" ca="1" si="1"/>
        <v>4.583333333333333</v>
      </c>
    </row>
    <row r="24" spans="1:26" ht="15.6">
      <c r="A24" s="924">
        <f>+SUBTOTAL(3,$C$5:C24)</f>
        <v>20</v>
      </c>
      <c r="B24" s="925" t="s">
        <v>1338</v>
      </c>
      <c r="C24" s="924" t="s">
        <v>1194</v>
      </c>
      <c r="D24" s="925" t="s">
        <v>1311</v>
      </c>
      <c r="E24" s="924" t="s">
        <v>850</v>
      </c>
      <c r="F24" s="924">
        <f t="shared" si="0"/>
        <v>1989</v>
      </c>
      <c r="G24" s="927">
        <v>32860</v>
      </c>
      <c r="H24" s="924" t="s">
        <v>1283</v>
      </c>
      <c r="I24" s="924" t="s">
        <v>106</v>
      </c>
      <c r="J24" s="924">
        <v>0</v>
      </c>
      <c r="K24" s="925" t="s">
        <v>1312</v>
      </c>
      <c r="L24" s="925" t="s">
        <v>1339</v>
      </c>
      <c r="M24" s="925"/>
      <c r="N24" s="925">
        <v>0</v>
      </c>
      <c r="O24" s="929"/>
      <c r="P24" s="925" t="s">
        <v>1273</v>
      </c>
      <c r="Q24" s="924" t="s">
        <v>1280</v>
      </c>
      <c r="R24" s="924" t="s">
        <v>1275</v>
      </c>
      <c r="S24" s="924" t="s">
        <v>883</v>
      </c>
      <c r="T24" s="924"/>
      <c r="U24" s="924"/>
      <c r="V24" s="924">
        <v>0</v>
      </c>
      <c r="W24" s="924"/>
      <c r="X24" s="927"/>
      <c r="Y24" s="927" t="s">
        <v>883</v>
      </c>
      <c r="Z24" s="930">
        <f t="shared" ca="1" si="1"/>
        <v>20.083333333333332</v>
      </c>
    </row>
    <row r="25" spans="1:26" ht="15.6">
      <c r="A25" s="924">
        <f>+SUBTOTAL(3,$C$5:C25)</f>
        <v>21</v>
      </c>
      <c r="B25" s="925" t="s">
        <v>1340</v>
      </c>
      <c r="C25" s="924" t="s">
        <v>1194</v>
      </c>
      <c r="D25" s="925" t="s">
        <v>1311</v>
      </c>
      <c r="E25" s="926" t="s">
        <v>849</v>
      </c>
      <c r="F25" s="924">
        <f t="shared" si="0"/>
        <v>1982</v>
      </c>
      <c r="G25" s="927">
        <v>30291</v>
      </c>
      <c r="H25" s="924" t="s">
        <v>1283</v>
      </c>
      <c r="I25" s="924" t="s">
        <v>105</v>
      </c>
      <c r="J25" s="924">
        <v>0</v>
      </c>
      <c r="K25" s="925" t="s">
        <v>1312</v>
      </c>
      <c r="L25" s="925" t="s">
        <v>1339</v>
      </c>
      <c r="M25" s="925"/>
      <c r="N25" s="925" t="s">
        <v>1318</v>
      </c>
      <c r="O25" s="929"/>
      <c r="P25" s="925" t="s">
        <v>1273</v>
      </c>
      <c r="Q25" s="924"/>
      <c r="R25" s="924"/>
      <c r="S25" s="924"/>
      <c r="T25" s="924" t="s">
        <v>1305</v>
      </c>
      <c r="U25" s="924"/>
      <c r="V25" s="930" t="s">
        <v>1300</v>
      </c>
      <c r="W25" s="924" t="s">
        <v>1281</v>
      </c>
      <c r="X25" s="927">
        <v>39461</v>
      </c>
      <c r="Y25" s="927">
        <v>39817</v>
      </c>
      <c r="Z25" s="930">
        <f t="shared" ca="1" si="1"/>
        <v>18.083333333333332</v>
      </c>
    </row>
    <row r="26" spans="1:26" ht="15.6">
      <c r="A26" s="924">
        <f>+SUBTOTAL(3,$C$5:C26)</f>
        <v>22</v>
      </c>
      <c r="B26" s="925" t="s">
        <v>1341</v>
      </c>
      <c r="C26" s="924" t="s">
        <v>1194</v>
      </c>
      <c r="D26" s="925" t="s">
        <v>1311</v>
      </c>
      <c r="E26" s="924" t="s">
        <v>850</v>
      </c>
      <c r="F26" s="924">
        <f t="shared" si="0"/>
        <v>1985</v>
      </c>
      <c r="G26" s="927">
        <v>31100</v>
      </c>
      <c r="H26" s="924" t="s">
        <v>1283</v>
      </c>
      <c r="I26" s="924" t="s">
        <v>106</v>
      </c>
      <c r="J26" s="924">
        <v>0</v>
      </c>
      <c r="K26" s="925" t="s">
        <v>1312</v>
      </c>
      <c r="L26" s="925" t="s">
        <v>1318</v>
      </c>
      <c r="M26" s="925"/>
      <c r="N26" s="925" t="s">
        <v>534</v>
      </c>
      <c r="O26" s="929"/>
      <c r="P26" s="925" t="s">
        <v>1273</v>
      </c>
      <c r="Q26" s="927" t="s">
        <v>1280</v>
      </c>
      <c r="R26" s="924"/>
      <c r="S26" s="924"/>
      <c r="T26" s="924" t="s">
        <v>1322</v>
      </c>
      <c r="U26" s="924" t="s">
        <v>883</v>
      </c>
      <c r="V26" s="924" t="s">
        <v>1323</v>
      </c>
      <c r="W26" s="924"/>
      <c r="X26" s="927">
        <v>42620</v>
      </c>
      <c r="Y26" s="927">
        <v>38967</v>
      </c>
      <c r="Z26" s="930">
        <f t="shared" ca="1" si="1"/>
        <v>15.25</v>
      </c>
    </row>
    <row r="27" spans="1:26" ht="15.6">
      <c r="A27" s="924">
        <f>+SUBTOTAL(3,$C$5:C27)</f>
        <v>23</v>
      </c>
      <c r="B27" s="925" t="s">
        <v>1342</v>
      </c>
      <c r="C27" s="924" t="s">
        <v>1194</v>
      </c>
      <c r="D27" s="925" t="s">
        <v>1311</v>
      </c>
      <c r="E27" s="926" t="s">
        <v>850</v>
      </c>
      <c r="F27" s="924">
        <f t="shared" si="0"/>
        <v>1992</v>
      </c>
      <c r="G27" s="927">
        <v>33884</v>
      </c>
      <c r="H27" s="924" t="s">
        <v>1283</v>
      </c>
      <c r="I27" s="924" t="s">
        <v>106</v>
      </c>
      <c r="J27" s="924"/>
      <c r="K27" s="931" t="s">
        <v>1343</v>
      </c>
      <c r="L27" s="925" t="s">
        <v>1343</v>
      </c>
      <c r="M27" s="925"/>
      <c r="N27" s="925">
        <v>0</v>
      </c>
      <c r="O27" s="929"/>
      <c r="P27" s="925" t="s">
        <v>1273</v>
      </c>
      <c r="Q27" s="924"/>
      <c r="R27" s="924" t="s">
        <v>1344</v>
      </c>
      <c r="S27" s="924">
        <v>2018</v>
      </c>
      <c r="T27" s="924"/>
      <c r="U27" s="924"/>
      <c r="V27" s="924" t="s">
        <v>883</v>
      </c>
      <c r="W27" s="924"/>
      <c r="X27" s="927"/>
      <c r="Y27" s="927"/>
      <c r="Z27" s="930">
        <f t="shared" ca="1" si="1"/>
        <v>22.916666666666668</v>
      </c>
    </row>
    <row r="28" spans="1:26" ht="15.6">
      <c r="A28" s="924">
        <f>+SUBTOTAL(3,$C$5:C28)</f>
        <v>24</v>
      </c>
      <c r="B28" s="925" t="s">
        <v>1345</v>
      </c>
      <c r="C28" s="924" t="s">
        <v>1194</v>
      </c>
      <c r="D28" s="925" t="s">
        <v>1346</v>
      </c>
      <c r="E28" s="926" t="s">
        <v>850</v>
      </c>
      <c r="F28" s="924">
        <f t="shared" si="0"/>
        <v>1989</v>
      </c>
      <c r="G28" s="927">
        <v>32649</v>
      </c>
      <c r="H28" s="924" t="s">
        <v>1283</v>
      </c>
      <c r="I28" s="924" t="s">
        <v>106</v>
      </c>
      <c r="J28" s="924"/>
      <c r="K28" s="931" t="s">
        <v>1347</v>
      </c>
      <c r="L28" s="925" t="s">
        <v>1347</v>
      </c>
      <c r="M28" s="925"/>
      <c r="N28" s="925">
        <v>0</v>
      </c>
      <c r="O28" s="929"/>
      <c r="P28" s="925" t="s">
        <v>1273</v>
      </c>
      <c r="Q28" s="927" t="s">
        <v>1348</v>
      </c>
      <c r="R28" s="924" t="s">
        <v>1344</v>
      </c>
      <c r="S28" s="924">
        <v>2018</v>
      </c>
      <c r="T28" s="924"/>
      <c r="U28" s="924"/>
      <c r="V28" s="924">
        <v>0</v>
      </c>
      <c r="W28" s="924"/>
      <c r="X28" s="927"/>
      <c r="Y28" s="927"/>
      <c r="Z28" s="930">
        <f t="shared" ca="1" si="1"/>
        <v>19.5</v>
      </c>
    </row>
    <row r="29" spans="1:26" ht="15.6">
      <c r="A29" s="924">
        <f>+SUBTOTAL(3,$C$5:C29)</f>
        <v>25</v>
      </c>
      <c r="B29" s="925" t="s">
        <v>1349</v>
      </c>
      <c r="C29" s="924" t="s">
        <v>1194</v>
      </c>
      <c r="D29" s="925" t="s">
        <v>1346</v>
      </c>
      <c r="E29" s="924" t="s">
        <v>850</v>
      </c>
      <c r="F29" s="924">
        <f t="shared" si="0"/>
        <v>1980</v>
      </c>
      <c r="G29" s="927">
        <v>29326</v>
      </c>
      <c r="H29" s="924" t="s">
        <v>1283</v>
      </c>
      <c r="I29" s="924" t="s">
        <v>105</v>
      </c>
      <c r="J29" s="924">
        <v>0</v>
      </c>
      <c r="K29" s="925" t="s">
        <v>1350</v>
      </c>
      <c r="L29" s="925" t="s">
        <v>1351</v>
      </c>
      <c r="M29" s="925"/>
      <c r="N29" s="925" t="s">
        <v>1352</v>
      </c>
      <c r="O29" s="929">
        <v>44593</v>
      </c>
      <c r="P29" s="925" t="s">
        <v>1273</v>
      </c>
      <c r="Q29" s="924" t="s">
        <v>1280</v>
      </c>
      <c r="R29" s="924"/>
      <c r="S29" s="924" t="s">
        <v>883</v>
      </c>
      <c r="T29" s="924" t="s">
        <v>1276</v>
      </c>
      <c r="U29" s="924"/>
      <c r="V29" s="930" t="s">
        <v>1333</v>
      </c>
      <c r="W29" s="924"/>
      <c r="X29" s="927">
        <v>40369</v>
      </c>
      <c r="Y29" s="927">
        <v>40734</v>
      </c>
      <c r="Z29" s="930">
        <f t="shared" ca="1" si="1"/>
        <v>10.416666666666666</v>
      </c>
    </row>
    <row r="30" spans="1:26" ht="15.6">
      <c r="A30" s="924">
        <f>+SUBTOTAL(3,$C$5:C30)</f>
        <v>26</v>
      </c>
      <c r="B30" s="925" t="s">
        <v>1353</v>
      </c>
      <c r="C30" s="924" t="s">
        <v>1194</v>
      </c>
      <c r="D30" s="925" t="s">
        <v>1346</v>
      </c>
      <c r="E30" s="926" t="s">
        <v>850</v>
      </c>
      <c r="F30" s="924">
        <f t="shared" si="0"/>
        <v>1980</v>
      </c>
      <c r="G30" s="927">
        <v>29369</v>
      </c>
      <c r="H30" s="924" t="s">
        <v>1283</v>
      </c>
      <c r="I30" s="924" t="s">
        <v>105</v>
      </c>
      <c r="J30" s="927"/>
      <c r="K30" s="925" t="s">
        <v>1354</v>
      </c>
      <c r="L30" s="925" t="s">
        <v>1355</v>
      </c>
      <c r="M30" s="925"/>
      <c r="N30" s="925" t="s">
        <v>1356</v>
      </c>
      <c r="O30" s="929">
        <v>44559</v>
      </c>
      <c r="P30" s="925" t="s">
        <v>1273</v>
      </c>
      <c r="Q30" s="927" t="s">
        <v>1280</v>
      </c>
      <c r="R30" s="924" t="s">
        <v>1275</v>
      </c>
      <c r="S30" s="924">
        <v>0</v>
      </c>
      <c r="T30" s="924" t="s">
        <v>1276</v>
      </c>
      <c r="U30" s="924"/>
      <c r="V30" s="930" t="s">
        <v>1277</v>
      </c>
      <c r="W30" s="924"/>
      <c r="X30" s="927">
        <v>37731</v>
      </c>
      <c r="Y30" s="927">
        <v>38066</v>
      </c>
      <c r="Z30" s="930">
        <f t="shared" ca="1" si="1"/>
        <v>10.583333333333334</v>
      </c>
    </row>
    <row r="31" spans="1:26" ht="15.6">
      <c r="A31" s="924">
        <f>+SUBTOTAL(3,$C$5:C31)</f>
        <v>27</v>
      </c>
      <c r="B31" s="925" t="s">
        <v>1357</v>
      </c>
      <c r="C31" s="924" t="s">
        <v>1194</v>
      </c>
      <c r="D31" s="925" t="s">
        <v>1346</v>
      </c>
      <c r="E31" s="924" t="s">
        <v>849</v>
      </c>
      <c r="F31" s="924">
        <f t="shared" si="0"/>
        <v>1982</v>
      </c>
      <c r="G31" s="927">
        <v>30238</v>
      </c>
      <c r="H31" s="924" t="s">
        <v>1283</v>
      </c>
      <c r="I31" s="924" t="s">
        <v>106</v>
      </c>
      <c r="J31" s="924"/>
      <c r="K31" s="925" t="s">
        <v>1358</v>
      </c>
      <c r="L31" s="925">
        <v>0</v>
      </c>
      <c r="M31" s="925"/>
      <c r="N31" s="925">
        <v>0</v>
      </c>
      <c r="O31" s="929"/>
      <c r="P31" s="925" t="s">
        <v>1273</v>
      </c>
      <c r="Q31" s="924"/>
      <c r="R31" s="924"/>
      <c r="S31" s="924">
        <v>2018</v>
      </c>
      <c r="T31" s="924"/>
      <c r="U31" s="924"/>
      <c r="V31" s="924"/>
      <c r="W31" s="924"/>
      <c r="X31" s="927">
        <v>39268</v>
      </c>
      <c r="Y31" s="927">
        <v>39634</v>
      </c>
      <c r="Z31" s="930">
        <f t="shared" ca="1" si="1"/>
        <v>17.916666666666668</v>
      </c>
    </row>
    <row r="32" spans="1:26" ht="15.6">
      <c r="A32" s="924">
        <f>+SUBTOTAL(3,$C$5:C32)</f>
        <v>28</v>
      </c>
      <c r="B32" s="925" t="s">
        <v>1359</v>
      </c>
      <c r="C32" s="924" t="s">
        <v>1194</v>
      </c>
      <c r="D32" s="925" t="s">
        <v>1346</v>
      </c>
      <c r="E32" s="924" t="s">
        <v>850</v>
      </c>
      <c r="F32" s="924">
        <f t="shared" si="0"/>
        <v>1996</v>
      </c>
      <c r="G32" s="927">
        <v>35376</v>
      </c>
      <c r="H32" s="924" t="s">
        <v>1283</v>
      </c>
      <c r="I32" s="924" t="s">
        <v>106</v>
      </c>
      <c r="J32" s="924"/>
      <c r="K32" s="925" t="s">
        <v>1360</v>
      </c>
      <c r="L32" s="925" t="s">
        <v>1360</v>
      </c>
      <c r="M32" s="925"/>
      <c r="N32" s="925">
        <v>0</v>
      </c>
      <c r="O32" s="929"/>
      <c r="P32" s="925"/>
      <c r="Q32" s="924" t="s">
        <v>1321</v>
      </c>
      <c r="R32" s="924"/>
      <c r="S32" s="924">
        <v>0</v>
      </c>
      <c r="T32" s="924"/>
      <c r="U32" s="924"/>
      <c r="V32" s="924" t="s">
        <v>1286</v>
      </c>
      <c r="W32" s="924"/>
      <c r="X32" s="927">
        <v>42515</v>
      </c>
      <c r="Y32" s="927">
        <v>42880</v>
      </c>
      <c r="Z32" s="930">
        <f t="shared" ca="1" si="1"/>
        <v>27</v>
      </c>
    </row>
    <row r="33" spans="1:26" ht="15.6">
      <c r="A33" s="924">
        <f>+SUBTOTAL(3,$C$5:C33)</f>
        <v>29</v>
      </c>
      <c r="B33" s="925" t="s">
        <v>1361</v>
      </c>
      <c r="C33" s="924" t="s">
        <v>1194</v>
      </c>
      <c r="D33" s="925" t="s">
        <v>1346</v>
      </c>
      <c r="E33" s="926" t="s">
        <v>850</v>
      </c>
      <c r="F33" s="924">
        <f t="shared" si="0"/>
        <v>1974</v>
      </c>
      <c r="G33" s="927">
        <v>27316</v>
      </c>
      <c r="H33" s="924" t="s">
        <v>1269</v>
      </c>
      <c r="I33" s="924" t="s">
        <v>105</v>
      </c>
      <c r="J33" s="924">
        <v>0</v>
      </c>
      <c r="K33" s="925" t="s">
        <v>1362</v>
      </c>
      <c r="L33" s="925" t="s">
        <v>1363</v>
      </c>
      <c r="M33" s="925"/>
      <c r="N33" s="925" t="s">
        <v>1364</v>
      </c>
      <c r="O33" s="929"/>
      <c r="P33" s="925" t="s">
        <v>1273</v>
      </c>
      <c r="Q33" s="927" t="s">
        <v>1291</v>
      </c>
      <c r="R33" s="924" t="s">
        <v>1275</v>
      </c>
      <c r="S33" s="924" t="s">
        <v>883</v>
      </c>
      <c r="T33" s="924" t="s">
        <v>1276</v>
      </c>
      <c r="U33" s="924"/>
      <c r="V33" s="924">
        <v>0</v>
      </c>
      <c r="W33" s="924" t="s">
        <v>1281</v>
      </c>
      <c r="X33" s="927">
        <v>35717</v>
      </c>
      <c r="Y33" s="927">
        <v>36082</v>
      </c>
      <c r="Z33" s="930">
        <f t="shared" ca="1" si="1"/>
        <v>4.916666666666667</v>
      </c>
    </row>
    <row r="34" spans="1:26" ht="15.6">
      <c r="A34" s="924">
        <f>+SUBTOTAL(3,$C$5:C34)</f>
        <v>30</v>
      </c>
      <c r="B34" s="925" t="s">
        <v>1365</v>
      </c>
      <c r="C34" s="924" t="s">
        <v>1194</v>
      </c>
      <c r="D34" s="925" t="s">
        <v>1346</v>
      </c>
      <c r="E34" s="924" t="s">
        <v>850</v>
      </c>
      <c r="F34" s="924">
        <f t="shared" si="0"/>
        <v>1980</v>
      </c>
      <c r="G34" s="927">
        <v>29360</v>
      </c>
      <c r="H34" s="924" t="s">
        <v>1283</v>
      </c>
      <c r="I34" s="924" t="s">
        <v>106</v>
      </c>
      <c r="J34" s="924">
        <v>0</v>
      </c>
      <c r="K34" s="925" t="s">
        <v>1350</v>
      </c>
      <c r="L34" s="925" t="s">
        <v>1366</v>
      </c>
      <c r="M34" s="925"/>
      <c r="N34" s="925" t="s">
        <v>534</v>
      </c>
      <c r="O34" s="929"/>
      <c r="P34" s="925" t="s">
        <v>1273</v>
      </c>
      <c r="Q34" s="927" t="s">
        <v>1367</v>
      </c>
      <c r="R34" s="924"/>
      <c r="S34" s="924" t="s">
        <v>883</v>
      </c>
      <c r="T34" s="924" t="s">
        <v>1322</v>
      </c>
      <c r="U34" s="924"/>
      <c r="V34" s="930" t="s">
        <v>1333</v>
      </c>
      <c r="W34" s="924"/>
      <c r="X34" s="927">
        <v>41377</v>
      </c>
      <c r="Y34" s="927">
        <v>41742</v>
      </c>
      <c r="Z34" s="930">
        <f t="shared" ca="1" si="1"/>
        <v>10.5</v>
      </c>
    </row>
    <row r="35" spans="1:26" ht="15.6">
      <c r="A35" s="924">
        <f>+SUBTOTAL(3,$C$5:C35)</f>
        <v>31</v>
      </c>
      <c r="B35" s="925" t="s">
        <v>1368</v>
      </c>
      <c r="C35" s="924" t="s">
        <v>1194</v>
      </c>
      <c r="D35" s="925" t="s">
        <v>1346</v>
      </c>
      <c r="E35" s="926" t="s">
        <v>849</v>
      </c>
      <c r="F35" s="924">
        <f t="shared" si="0"/>
        <v>1971</v>
      </c>
      <c r="G35" s="927">
        <v>26147</v>
      </c>
      <c r="H35" s="924" t="s">
        <v>1283</v>
      </c>
      <c r="I35" s="924" t="s">
        <v>106</v>
      </c>
      <c r="J35" s="924">
        <v>0</v>
      </c>
      <c r="K35" s="925" t="s">
        <v>1369</v>
      </c>
      <c r="L35" s="925" t="s">
        <v>1370</v>
      </c>
      <c r="M35" s="925"/>
      <c r="N35" s="925" t="s">
        <v>534</v>
      </c>
      <c r="O35" s="929"/>
      <c r="P35" s="925" t="s">
        <v>1273</v>
      </c>
      <c r="Q35" s="924" t="s">
        <v>1326</v>
      </c>
      <c r="R35" s="924"/>
      <c r="S35" s="924" t="s">
        <v>883</v>
      </c>
      <c r="T35" s="924" t="s">
        <v>1322</v>
      </c>
      <c r="U35" s="924"/>
      <c r="V35" s="924" t="s">
        <v>1286</v>
      </c>
      <c r="W35" s="924"/>
      <c r="X35" s="927">
        <v>37623</v>
      </c>
      <c r="Y35" s="927">
        <v>37988</v>
      </c>
      <c r="Z35" s="930">
        <f t="shared" ca="1" si="1"/>
        <v>6.75</v>
      </c>
    </row>
    <row r="36" spans="1:26" ht="15.6">
      <c r="A36" s="924">
        <f>+SUBTOTAL(3,$C$5:C36)</f>
        <v>32</v>
      </c>
      <c r="B36" s="925" t="s">
        <v>526</v>
      </c>
      <c r="C36" s="924" t="s">
        <v>1194</v>
      </c>
      <c r="D36" s="925" t="s">
        <v>962</v>
      </c>
      <c r="E36" s="924" t="s">
        <v>850</v>
      </c>
      <c r="F36" s="924">
        <f t="shared" si="0"/>
        <v>1973</v>
      </c>
      <c r="G36" s="927">
        <v>26967</v>
      </c>
      <c r="H36" s="924" t="s">
        <v>1269</v>
      </c>
      <c r="I36" s="924" t="s">
        <v>105</v>
      </c>
      <c r="J36" s="924">
        <v>0</v>
      </c>
      <c r="K36" s="925" t="s">
        <v>1362</v>
      </c>
      <c r="L36" s="925" t="s">
        <v>1371</v>
      </c>
      <c r="M36" s="925"/>
      <c r="N36" s="925" t="s">
        <v>1372</v>
      </c>
      <c r="O36" s="929"/>
      <c r="P36" s="925" t="s">
        <v>1290</v>
      </c>
      <c r="Q36" s="924"/>
      <c r="R36" s="924" t="s">
        <v>1275</v>
      </c>
      <c r="S36" s="924" t="s">
        <v>883</v>
      </c>
      <c r="T36" s="924" t="s">
        <v>1305</v>
      </c>
      <c r="U36" s="924"/>
      <c r="V36" s="924">
        <v>0</v>
      </c>
      <c r="W36" s="924" t="s">
        <v>1281</v>
      </c>
      <c r="X36" s="927">
        <v>37328</v>
      </c>
      <c r="Y36" s="927">
        <v>37693</v>
      </c>
      <c r="Z36" s="930">
        <f t="shared" ca="1" si="1"/>
        <v>4</v>
      </c>
    </row>
    <row r="37" spans="1:26" ht="15.6">
      <c r="A37" s="924">
        <f>+SUBTOTAL(3,$C$5:C37)</f>
        <v>33</v>
      </c>
      <c r="B37" s="925" t="s">
        <v>527</v>
      </c>
      <c r="C37" s="924" t="s">
        <v>1194</v>
      </c>
      <c r="D37" s="925" t="s">
        <v>962</v>
      </c>
      <c r="E37" s="926" t="s">
        <v>850</v>
      </c>
      <c r="F37" s="924">
        <f t="shared" si="0"/>
        <v>1970</v>
      </c>
      <c r="G37" s="927">
        <v>25769</v>
      </c>
      <c r="H37" s="924" t="s">
        <v>1288</v>
      </c>
      <c r="I37" s="924" t="s">
        <v>105</v>
      </c>
      <c r="J37" s="924" t="s">
        <v>114</v>
      </c>
      <c r="K37" s="925" t="s">
        <v>1373</v>
      </c>
      <c r="L37" s="925" t="s">
        <v>1374</v>
      </c>
      <c r="M37" s="925"/>
      <c r="N37" s="925" t="s">
        <v>1375</v>
      </c>
      <c r="O37" s="929"/>
      <c r="P37" s="925" t="s">
        <v>1290</v>
      </c>
      <c r="Q37" s="924" t="s">
        <v>1376</v>
      </c>
      <c r="R37" s="927" t="s">
        <v>1377</v>
      </c>
      <c r="S37" s="924" t="s">
        <v>883</v>
      </c>
      <c r="T37" s="924" t="s">
        <v>1327</v>
      </c>
      <c r="U37" s="924"/>
      <c r="V37" s="924" t="s">
        <v>1293</v>
      </c>
      <c r="W37" s="924" t="s">
        <v>1281</v>
      </c>
      <c r="X37" s="927">
        <v>36960</v>
      </c>
      <c r="Y37" s="927">
        <v>37325</v>
      </c>
      <c r="Z37" s="930">
        <f t="shared" ca="1" si="1"/>
        <v>0.66666666666666663</v>
      </c>
    </row>
    <row r="38" spans="1:26" ht="15.6">
      <c r="A38" s="924">
        <f>+SUBTOTAL(3,$C$5:C38)</f>
        <v>34</v>
      </c>
      <c r="B38" s="925" t="s">
        <v>528</v>
      </c>
      <c r="C38" s="924" t="s">
        <v>1194</v>
      </c>
      <c r="D38" s="925" t="s">
        <v>962</v>
      </c>
      <c r="E38" s="924" t="s">
        <v>850</v>
      </c>
      <c r="F38" s="924">
        <f t="shared" si="0"/>
        <v>1976</v>
      </c>
      <c r="G38" s="927">
        <v>28057</v>
      </c>
      <c r="H38" s="924" t="s">
        <v>1269</v>
      </c>
      <c r="I38" s="924" t="s">
        <v>105</v>
      </c>
      <c r="J38" s="924">
        <v>0</v>
      </c>
      <c r="K38" s="925" t="s">
        <v>1354</v>
      </c>
      <c r="L38" s="925" t="s">
        <v>1378</v>
      </c>
      <c r="M38" s="925"/>
      <c r="N38" s="925" t="s">
        <v>1356</v>
      </c>
      <c r="O38" s="929"/>
      <c r="P38" s="925" t="s">
        <v>1290</v>
      </c>
      <c r="Q38" s="924" t="s">
        <v>1321</v>
      </c>
      <c r="R38" s="924" t="s">
        <v>1275</v>
      </c>
      <c r="S38" s="924" t="s">
        <v>883</v>
      </c>
      <c r="T38" s="924" t="s">
        <v>1276</v>
      </c>
      <c r="U38" s="924"/>
      <c r="V38" s="930" t="s">
        <v>1300</v>
      </c>
      <c r="W38" s="924" t="s">
        <v>1281</v>
      </c>
      <c r="X38" s="927">
        <v>36960</v>
      </c>
      <c r="Y38" s="927">
        <v>37325</v>
      </c>
      <c r="Z38" s="930">
        <f t="shared" ca="1" si="1"/>
        <v>7</v>
      </c>
    </row>
    <row r="39" spans="1:26" ht="15.6">
      <c r="A39" s="924">
        <f>+SUBTOTAL(3,$C$5:C39)</f>
        <v>35</v>
      </c>
      <c r="B39" s="925" t="s">
        <v>529</v>
      </c>
      <c r="C39" s="924" t="s">
        <v>1194</v>
      </c>
      <c r="D39" s="925" t="s">
        <v>962</v>
      </c>
      <c r="E39" s="926" t="s">
        <v>850</v>
      </c>
      <c r="F39" s="924">
        <f t="shared" si="0"/>
        <v>1981</v>
      </c>
      <c r="G39" s="927">
        <v>29673</v>
      </c>
      <c r="H39" s="924" t="s">
        <v>1269</v>
      </c>
      <c r="I39" s="924" t="s">
        <v>105</v>
      </c>
      <c r="J39" s="924">
        <v>0</v>
      </c>
      <c r="K39" s="925" t="s">
        <v>1372</v>
      </c>
      <c r="L39" s="925" t="s">
        <v>1379</v>
      </c>
      <c r="M39" s="925"/>
      <c r="N39" s="925" t="s">
        <v>1380</v>
      </c>
      <c r="O39" s="929"/>
      <c r="P39" s="925" t="s">
        <v>1290</v>
      </c>
      <c r="Q39" s="927" t="s">
        <v>1321</v>
      </c>
      <c r="R39" s="924" t="s">
        <v>1275</v>
      </c>
      <c r="S39" s="924" t="s">
        <v>883</v>
      </c>
      <c r="T39" s="924" t="s">
        <v>1305</v>
      </c>
      <c r="U39" s="924"/>
      <c r="V39" s="924">
        <v>0</v>
      </c>
      <c r="W39" s="924"/>
      <c r="X39" s="927">
        <v>37996</v>
      </c>
      <c r="Y39" s="927">
        <v>38362</v>
      </c>
      <c r="Z39" s="930">
        <f t="shared" ca="1" si="1"/>
        <v>11.416666666666666</v>
      </c>
    </row>
    <row r="40" spans="1:26" ht="15.6">
      <c r="A40" s="924">
        <f>+SUBTOTAL(3,$C$5:C40)</f>
        <v>36</v>
      </c>
      <c r="B40" s="925" t="s">
        <v>530</v>
      </c>
      <c r="C40" s="924" t="s">
        <v>1194</v>
      </c>
      <c r="D40" s="925" t="s">
        <v>962</v>
      </c>
      <c r="E40" s="924" t="s">
        <v>850</v>
      </c>
      <c r="F40" s="924">
        <f t="shared" si="0"/>
        <v>1984</v>
      </c>
      <c r="G40" s="927">
        <v>31020</v>
      </c>
      <c r="H40" s="924" t="s">
        <v>1283</v>
      </c>
      <c r="I40" s="924" t="s">
        <v>105</v>
      </c>
      <c r="J40" s="924">
        <v>0</v>
      </c>
      <c r="K40" s="925" t="s">
        <v>1354</v>
      </c>
      <c r="L40" s="925" t="s">
        <v>1381</v>
      </c>
      <c r="M40" s="925"/>
      <c r="N40" s="925" t="s">
        <v>1382</v>
      </c>
      <c r="O40" s="929">
        <v>44317</v>
      </c>
      <c r="P40" s="925" t="s">
        <v>1273</v>
      </c>
      <c r="Q40" s="927" t="s">
        <v>1321</v>
      </c>
      <c r="R40" s="924" t="s">
        <v>1275</v>
      </c>
      <c r="S40" s="924"/>
      <c r="T40" s="924" t="s">
        <v>1322</v>
      </c>
      <c r="U40" s="924"/>
      <c r="V40" s="924">
        <v>0</v>
      </c>
      <c r="W40" s="924"/>
      <c r="X40" s="927">
        <v>37996</v>
      </c>
      <c r="Y40" s="927">
        <v>38362</v>
      </c>
      <c r="Z40" s="930">
        <f t="shared" ca="1" si="1"/>
        <v>15.083333333333334</v>
      </c>
    </row>
    <row r="41" spans="1:26" ht="15.6">
      <c r="A41" s="924">
        <f>+SUBTOTAL(3,$C$5:C41)</f>
        <v>37</v>
      </c>
      <c r="B41" s="925" t="s">
        <v>531</v>
      </c>
      <c r="C41" s="924" t="s">
        <v>1194</v>
      </c>
      <c r="D41" s="925" t="s">
        <v>962</v>
      </c>
      <c r="E41" s="926" t="s">
        <v>850</v>
      </c>
      <c r="F41" s="924">
        <f t="shared" si="0"/>
        <v>1970</v>
      </c>
      <c r="G41" s="927">
        <v>25713</v>
      </c>
      <c r="H41" s="924" t="s">
        <v>1383</v>
      </c>
      <c r="I41" s="924" t="s">
        <v>106</v>
      </c>
      <c r="J41" s="924">
        <v>0</v>
      </c>
      <c r="K41" s="925" t="s">
        <v>1384</v>
      </c>
      <c r="L41" s="925" t="s">
        <v>1385</v>
      </c>
      <c r="M41" s="925"/>
      <c r="N41" s="925" t="s">
        <v>534</v>
      </c>
      <c r="O41" s="929"/>
      <c r="P41" s="925" t="s">
        <v>1273</v>
      </c>
      <c r="Q41" s="924" t="s">
        <v>1285</v>
      </c>
      <c r="R41" s="924"/>
      <c r="S41" s="924" t="s">
        <v>883</v>
      </c>
      <c r="T41" s="924" t="s">
        <v>1322</v>
      </c>
      <c r="U41" s="924"/>
      <c r="V41" s="924" t="s">
        <v>1297</v>
      </c>
      <c r="W41" s="924"/>
      <c r="X41" s="927"/>
      <c r="Y41" s="927"/>
      <c r="Z41" s="930">
        <f t="shared" ca="1" si="1"/>
        <v>0.58333333333333337</v>
      </c>
    </row>
    <row r="42" spans="1:26" ht="15.6">
      <c r="A42" s="924">
        <f>+SUBTOTAL(3,$C$5:C42)</f>
        <v>38</v>
      </c>
      <c r="B42" s="925" t="s">
        <v>532</v>
      </c>
      <c r="C42" s="924" t="s">
        <v>1194</v>
      </c>
      <c r="D42" s="925" t="s">
        <v>962</v>
      </c>
      <c r="E42" s="924" t="s">
        <v>849</v>
      </c>
      <c r="F42" s="924">
        <f t="shared" si="0"/>
        <v>1981</v>
      </c>
      <c r="G42" s="927">
        <v>29903</v>
      </c>
      <c r="H42" s="924" t="s">
        <v>1283</v>
      </c>
      <c r="I42" s="924" t="s">
        <v>105</v>
      </c>
      <c r="J42" s="924">
        <v>0</v>
      </c>
      <c r="K42" s="925" t="s">
        <v>1354</v>
      </c>
      <c r="L42" s="925" t="s">
        <v>1381</v>
      </c>
      <c r="M42" s="925"/>
      <c r="N42" s="925" t="s">
        <v>1378</v>
      </c>
      <c r="O42" s="929"/>
      <c r="P42" s="925" t="s">
        <v>1290</v>
      </c>
      <c r="Q42" s="927" t="s">
        <v>1386</v>
      </c>
      <c r="R42" s="924" t="s">
        <v>1275</v>
      </c>
      <c r="S42" s="924">
        <v>0</v>
      </c>
      <c r="T42" s="924" t="s">
        <v>1305</v>
      </c>
      <c r="U42" s="924"/>
      <c r="V42" s="930" t="s">
        <v>1300</v>
      </c>
      <c r="W42" s="924"/>
      <c r="X42" s="927">
        <v>42324</v>
      </c>
      <c r="Y42" s="927">
        <v>42690</v>
      </c>
      <c r="Z42" s="930">
        <f t="shared" ca="1" si="1"/>
        <v>17</v>
      </c>
    </row>
    <row r="43" spans="1:26" ht="15.6">
      <c r="A43" s="924">
        <f>+SUBTOTAL(3,$C$5:C43)</f>
        <v>39</v>
      </c>
      <c r="B43" s="925" t="s">
        <v>533</v>
      </c>
      <c r="C43" s="924" t="s">
        <v>1194</v>
      </c>
      <c r="D43" s="925" t="s">
        <v>962</v>
      </c>
      <c r="E43" s="926" t="s">
        <v>849</v>
      </c>
      <c r="F43" s="924">
        <f t="shared" si="0"/>
        <v>1990</v>
      </c>
      <c r="G43" s="927">
        <v>33162</v>
      </c>
      <c r="H43" s="924" t="s">
        <v>1283</v>
      </c>
      <c r="I43" s="924" t="s">
        <v>106</v>
      </c>
      <c r="J43" s="924">
        <v>0</v>
      </c>
      <c r="K43" s="925" t="s">
        <v>1387</v>
      </c>
      <c r="L43" s="925">
        <v>0</v>
      </c>
      <c r="M43" s="925"/>
      <c r="N43" s="925" t="s">
        <v>534</v>
      </c>
      <c r="O43" s="929"/>
      <c r="P43" s="925" t="s">
        <v>1273</v>
      </c>
      <c r="Q43" s="927" t="s">
        <v>1388</v>
      </c>
      <c r="R43" s="924"/>
      <c r="S43" s="924" t="s">
        <v>883</v>
      </c>
      <c r="T43" s="924" t="s">
        <v>1322</v>
      </c>
      <c r="U43" s="924"/>
      <c r="V43" s="924" t="s">
        <v>883</v>
      </c>
      <c r="W43" s="924"/>
      <c r="X43" s="927"/>
      <c r="Y43" s="927" t="s">
        <v>883</v>
      </c>
      <c r="Z43" s="930">
        <f t="shared" ca="1" si="1"/>
        <v>25.916666666666668</v>
      </c>
    </row>
    <row r="44" spans="1:26" ht="15.6">
      <c r="A44" s="924">
        <f>+SUBTOTAL(3,$C$5:C44)</f>
        <v>40</v>
      </c>
      <c r="B44" s="925" t="s">
        <v>535</v>
      </c>
      <c r="C44" s="924" t="s">
        <v>1194</v>
      </c>
      <c r="D44" s="925" t="s">
        <v>962</v>
      </c>
      <c r="E44" s="926" t="s">
        <v>849</v>
      </c>
      <c r="F44" s="924">
        <f t="shared" si="0"/>
        <v>1985</v>
      </c>
      <c r="G44" s="927">
        <v>31340</v>
      </c>
      <c r="H44" s="924" t="s">
        <v>1389</v>
      </c>
      <c r="I44" s="924" t="s">
        <v>1390</v>
      </c>
      <c r="J44" s="924">
        <v>0</v>
      </c>
      <c r="K44" s="925" t="s">
        <v>1391</v>
      </c>
      <c r="L44" s="925">
        <v>0</v>
      </c>
      <c r="M44" s="925"/>
      <c r="N44" s="925" t="s">
        <v>534</v>
      </c>
      <c r="O44" s="929"/>
      <c r="P44" s="925"/>
      <c r="Q44" s="924"/>
      <c r="R44" s="924" t="s">
        <v>1392</v>
      </c>
      <c r="S44" s="924"/>
      <c r="T44" s="924"/>
      <c r="U44" s="924"/>
      <c r="V44" s="930" t="s">
        <v>1300</v>
      </c>
      <c r="W44" s="924"/>
      <c r="X44" s="927">
        <v>43239</v>
      </c>
      <c r="Y44" s="927">
        <v>43604</v>
      </c>
      <c r="Z44" s="930">
        <f t="shared" ca="1" si="1"/>
        <v>20.916666666666668</v>
      </c>
    </row>
    <row r="45" spans="1:26" ht="15.6">
      <c r="A45" s="924">
        <f>+SUBTOTAL(3,$C$5:C45)</f>
        <v>41</v>
      </c>
      <c r="B45" s="925" t="s">
        <v>536</v>
      </c>
      <c r="C45" s="924" t="s">
        <v>1194</v>
      </c>
      <c r="D45" s="925" t="s">
        <v>962</v>
      </c>
      <c r="E45" s="924" t="s">
        <v>849</v>
      </c>
      <c r="F45" s="924">
        <f t="shared" si="0"/>
        <v>1978</v>
      </c>
      <c r="G45" s="927">
        <v>28763</v>
      </c>
      <c r="H45" s="924" t="s">
        <v>1283</v>
      </c>
      <c r="I45" s="924" t="s">
        <v>106</v>
      </c>
      <c r="J45" s="924">
        <v>0</v>
      </c>
      <c r="K45" s="925" t="s">
        <v>1369</v>
      </c>
      <c r="L45" s="925" t="s">
        <v>1393</v>
      </c>
      <c r="M45" s="925"/>
      <c r="N45" s="925" t="s">
        <v>534</v>
      </c>
      <c r="O45" s="929"/>
      <c r="P45" s="925" t="s">
        <v>1273</v>
      </c>
      <c r="Q45" s="924" t="s">
        <v>1280</v>
      </c>
      <c r="R45" s="924"/>
      <c r="S45" s="924" t="s">
        <v>883</v>
      </c>
      <c r="T45" s="924" t="s">
        <v>1322</v>
      </c>
      <c r="U45" s="924"/>
      <c r="V45" s="930" t="s">
        <v>1300</v>
      </c>
      <c r="W45" s="924"/>
      <c r="X45" s="927"/>
      <c r="Y45" s="927"/>
      <c r="Z45" s="930">
        <f t="shared" ca="1" si="1"/>
        <v>13.916666666666666</v>
      </c>
    </row>
    <row r="46" spans="1:26" ht="15.6">
      <c r="A46" s="924">
        <f>+SUBTOTAL(3,$C$5:C46)</f>
        <v>42</v>
      </c>
      <c r="B46" s="925" t="s">
        <v>537</v>
      </c>
      <c r="C46" s="924" t="s">
        <v>1194</v>
      </c>
      <c r="D46" s="925" t="s">
        <v>962</v>
      </c>
      <c r="E46" s="926" t="s">
        <v>850</v>
      </c>
      <c r="F46" s="924">
        <f t="shared" si="0"/>
        <v>1983</v>
      </c>
      <c r="G46" s="927">
        <v>30644</v>
      </c>
      <c r="H46" s="926" t="s">
        <v>1269</v>
      </c>
      <c r="I46" s="924" t="s">
        <v>106</v>
      </c>
      <c r="J46" s="924"/>
      <c r="K46" s="931" t="s">
        <v>96</v>
      </c>
      <c r="L46" s="925" t="s">
        <v>96</v>
      </c>
      <c r="M46" s="925"/>
      <c r="N46" s="925"/>
      <c r="O46" s="929"/>
      <c r="P46" s="925"/>
      <c r="Q46" s="924"/>
      <c r="R46" s="924"/>
      <c r="S46" s="924"/>
      <c r="T46" s="924"/>
      <c r="U46" s="924"/>
      <c r="V46" s="924"/>
      <c r="W46" s="924"/>
      <c r="X46" s="927">
        <v>0</v>
      </c>
      <c r="Y46" s="927">
        <v>0</v>
      </c>
      <c r="Z46" s="932"/>
    </row>
    <row r="47" spans="1:26" ht="15.6">
      <c r="A47" s="924">
        <f>+SUBTOTAL(3,$C$5:C47)</f>
        <v>43</v>
      </c>
      <c r="B47" s="925" t="s">
        <v>1394</v>
      </c>
      <c r="C47" s="924" t="s">
        <v>1194</v>
      </c>
      <c r="D47" s="925" t="s">
        <v>1395</v>
      </c>
      <c r="E47" s="926" t="s">
        <v>849</v>
      </c>
      <c r="F47" s="924">
        <f t="shared" si="0"/>
        <v>1974</v>
      </c>
      <c r="G47" s="927">
        <v>27148</v>
      </c>
      <c r="H47" s="924" t="s">
        <v>1288</v>
      </c>
      <c r="I47" s="924" t="s">
        <v>105</v>
      </c>
      <c r="J47" s="924" t="s">
        <v>114</v>
      </c>
      <c r="K47" s="925" t="s">
        <v>1396</v>
      </c>
      <c r="L47" s="925" t="s">
        <v>1397</v>
      </c>
      <c r="M47" s="925"/>
      <c r="N47" s="925" t="s">
        <v>1397</v>
      </c>
      <c r="O47" s="929"/>
      <c r="P47" s="925" t="s">
        <v>1290</v>
      </c>
      <c r="Q47" s="927" t="s">
        <v>1274</v>
      </c>
      <c r="R47" s="924" t="s">
        <v>1275</v>
      </c>
      <c r="S47" s="924" t="s">
        <v>883</v>
      </c>
      <c r="T47" s="924" t="s">
        <v>1327</v>
      </c>
      <c r="U47" s="924"/>
      <c r="V47" s="924">
        <v>0</v>
      </c>
      <c r="W47" s="924"/>
      <c r="X47" s="927">
        <v>37807</v>
      </c>
      <c r="Y47" s="927">
        <v>38173</v>
      </c>
      <c r="Z47" s="930">
        <f t="shared" ref="Z47:Z53" ca="1" si="2">IF(E47="nữ",660-DATEDIF(G47,TODAY(),"m"),720-DATEDIF(G47,TODAY(),"m"))/12</f>
        <v>9.5</v>
      </c>
    </row>
    <row r="48" spans="1:26" ht="15.6">
      <c r="A48" s="924">
        <f>+SUBTOTAL(3,$C$5:C48)</f>
        <v>44</v>
      </c>
      <c r="B48" s="925" t="s">
        <v>1398</v>
      </c>
      <c r="C48" s="924" t="s">
        <v>1194</v>
      </c>
      <c r="D48" s="925" t="s">
        <v>1395</v>
      </c>
      <c r="E48" s="926" t="s">
        <v>849</v>
      </c>
      <c r="F48" s="924">
        <f t="shared" si="0"/>
        <v>1980</v>
      </c>
      <c r="G48" s="927">
        <v>29361</v>
      </c>
      <c r="H48" s="924" t="s">
        <v>1269</v>
      </c>
      <c r="I48" s="924" t="s">
        <v>105</v>
      </c>
      <c r="J48" s="924">
        <v>0</v>
      </c>
      <c r="K48" s="925" t="s">
        <v>1396</v>
      </c>
      <c r="L48" s="925" t="s">
        <v>1399</v>
      </c>
      <c r="M48" s="925"/>
      <c r="N48" s="925" t="s">
        <v>1400</v>
      </c>
      <c r="O48" s="929"/>
      <c r="P48" s="925" t="s">
        <v>1273</v>
      </c>
      <c r="Q48" s="927" t="s">
        <v>1401</v>
      </c>
      <c r="R48" s="924" t="s">
        <v>1275</v>
      </c>
      <c r="S48" s="924" t="s">
        <v>883</v>
      </c>
      <c r="T48" s="924" t="s">
        <v>1305</v>
      </c>
      <c r="U48" s="924"/>
      <c r="V48" s="930" t="s">
        <v>1300</v>
      </c>
      <c r="W48" s="924"/>
      <c r="X48" s="927">
        <v>38184</v>
      </c>
      <c r="Y48" s="927">
        <v>38549</v>
      </c>
      <c r="Z48" s="930">
        <f t="shared" ca="1" si="2"/>
        <v>15.5</v>
      </c>
    </row>
    <row r="49" spans="1:26" ht="15.6">
      <c r="A49" s="924">
        <f>+SUBTOTAL(3,$C$5:C49)</f>
        <v>45</v>
      </c>
      <c r="B49" s="925" t="s">
        <v>1402</v>
      </c>
      <c r="C49" s="924" t="s">
        <v>1194</v>
      </c>
      <c r="D49" s="925" t="s">
        <v>1395</v>
      </c>
      <c r="E49" s="926" t="s">
        <v>850</v>
      </c>
      <c r="F49" s="924">
        <f t="shared" si="0"/>
        <v>1987</v>
      </c>
      <c r="G49" s="927">
        <v>31945</v>
      </c>
      <c r="H49" s="924" t="s">
        <v>1283</v>
      </c>
      <c r="I49" s="924" t="s">
        <v>106</v>
      </c>
      <c r="J49" s="924">
        <v>0</v>
      </c>
      <c r="K49" s="925" t="s">
        <v>1396</v>
      </c>
      <c r="L49" s="925" t="s">
        <v>1403</v>
      </c>
      <c r="M49" s="925"/>
      <c r="N49" s="925" t="s">
        <v>534</v>
      </c>
      <c r="O49" s="929"/>
      <c r="P49" s="925" t="s">
        <v>1273</v>
      </c>
      <c r="Q49" s="927" t="s">
        <v>1280</v>
      </c>
      <c r="R49" s="924" t="s">
        <v>1275</v>
      </c>
      <c r="S49" s="924" t="s">
        <v>883</v>
      </c>
      <c r="T49" s="924" t="s">
        <v>1322</v>
      </c>
      <c r="U49" s="924"/>
      <c r="V49" s="924">
        <v>0</v>
      </c>
      <c r="W49" s="924"/>
      <c r="X49" s="927">
        <v>39240</v>
      </c>
      <c r="Y49" s="927">
        <v>39606</v>
      </c>
      <c r="Z49" s="930">
        <f t="shared" ca="1" si="2"/>
        <v>17.583333333333332</v>
      </c>
    </row>
    <row r="50" spans="1:26" ht="15.6">
      <c r="A50" s="924">
        <f>+SUBTOTAL(3,$C$5:C50)</f>
        <v>46</v>
      </c>
      <c r="B50" s="925" t="s">
        <v>1404</v>
      </c>
      <c r="C50" s="924" t="s">
        <v>1194</v>
      </c>
      <c r="D50" s="925" t="s">
        <v>1395</v>
      </c>
      <c r="E50" s="924" t="s">
        <v>850</v>
      </c>
      <c r="F50" s="924">
        <f t="shared" si="0"/>
        <v>1976</v>
      </c>
      <c r="G50" s="927">
        <v>28064</v>
      </c>
      <c r="H50" s="924" t="s">
        <v>1288</v>
      </c>
      <c r="I50" s="924" t="s">
        <v>105</v>
      </c>
      <c r="J50" s="924" t="s">
        <v>114</v>
      </c>
      <c r="K50" s="925" t="s">
        <v>1396</v>
      </c>
      <c r="L50" s="925" t="s">
        <v>1403</v>
      </c>
      <c r="M50" s="925"/>
      <c r="N50" s="925" t="s">
        <v>1403</v>
      </c>
      <c r="O50" s="929"/>
      <c r="P50" s="925" t="s">
        <v>1273</v>
      </c>
      <c r="Q50" s="927" t="s">
        <v>1285</v>
      </c>
      <c r="R50" s="924" t="s">
        <v>1275</v>
      </c>
      <c r="S50" s="924">
        <v>0</v>
      </c>
      <c r="T50" s="924" t="s">
        <v>1292</v>
      </c>
      <c r="U50" s="924"/>
      <c r="V50" s="930" t="s">
        <v>1300</v>
      </c>
      <c r="W50" s="924"/>
      <c r="X50" s="927">
        <v>38874</v>
      </c>
      <c r="Y50" s="927">
        <v>39239</v>
      </c>
      <c r="Z50" s="930">
        <f t="shared" ca="1" si="2"/>
        <v>7</v>
      </c>
    </row>
    <row r="51" spans="1:26" ht="15.6">
      <c r="A51" s="924">
        <f>+SUBTOTAL(3,$C$5:C51)</f>
        <v>47</v>
      </c>
      <c r="B51" s="925" t="s">
        <v>1405</v>
      </c>
      <c r="C51" s="924" t="s">
        <v>1194</v>
      </c>
      <c r="D51" s="925" t="s">
        <v>1395</v>
      </c>
      <c r="E51" s="924" t="s">
        <v>849</v>
      </c>
      <c r="F51" s="924">
        <f t="shared" si="0"/>
        <v>1976</v>
      </c>
      <c r="G51" s="927">
        <v>27929</v>
      </c>
      <c r="H51" s="924" t="s">
        <v>1288</v>
      </c>
      <c r="I51" s="924" t="s">
        <v>105</v>
      </c>
      <c r="J51" s="924" t="s">
        <v>114</v>
      </c>
      <c r="K51" s="925" t="s">
        <v>1396</v>
      </c>
      <c r="L51" s="925" t="s">
        <v>1399</v>
      </c>
      <c r="M51" s="925"/>
      <c r="N51" s="925" t="s">
        <v>1400</v>
      </c>
      <c r="O51" s="929"/>
      <c r="P51" s="925" t="s">
        <v>1290</v>
      </c>
      <c r="Q51" s="924"/>
      <c r="R51" s="924" t="s">
        <v>1275</v>
      </c>
      <c r="S51" s="924" t="s">
        <v>883</v>
      </c>
      <c r="T51" s="924" t="s">
        <v>1327</v>
      </c>
      <c r="U51" s="924"/>
      <c r="V51" s="924" t="s">
        <v>1293</v>
      </c>
      <c r="W51" s="924" t="s">
        <v>1281</v>
      </c>
      <c r="X51" s="927">
        <v>37807</v>
      </c>
      <c r="Y51" s="927">
        <v>38173</v>
      </c>
      <c r="Z51" s="930">
        <f t="shared" ca="1" si="2"/>
        <v>11.583333333333334</v>
      </c>
    </row>
    <row r="52" spans="1:26" ht="15.6">
      <c r="A52" s="924">
        <f>+SUBTOTAL(3,$C$5:C52)</f>
        <v>48</v>
      </c>
      <c r="B52" s="925" t="s">
        <v>1406</v>
      </c>
      <c r="C52" s="924" t="s">
        <v>1194</v>
      </c>
      <c r="D52" s="925" t="s">
        <v>1395</v>
      </c>
      <c r="E52" s="926" t="s">
        <v>849</v>
      </c>
      <c r="F52" s="924">
        <f t="shared" si="0"/>
        <v>1984</v>
      </c>
      <c r="G52" s="927">
        <v>30776</v>
      </c>
      <c r="H52" s="924" t="s">
        <v>1283</v>
      </c>
      <c r="I52" s="924" t="s">
        <v>105</v>
      </c>
      <c r="J52" s="924">
        <v>0</v>
      </c>
      <c r="K52" s="925" t="s">
        <v>1396</v>
      </c>
      <c r="L52" s="925" t="s">
        <v>1407</v>
      </c>
      <c r="M52" s="925"/>
      <c r="N52" s="925" t="s">
        <v>1408</v>
      </c>
      <c r="O52" s="929"/>
      <c r="P52" s="925" t="s">
        <v>1273</v>
      </c>
      <c r="Q52" s="927" t="s">
        <v>1285</v>
      </c>
      <c r="R52" s="924" t="s">
        <v>1275</v>
      </c>
      <c r="S52" s="924" t="s">
        <v>883</v>
      </c>
      <c r="T52" s="924" t="s">
        <v>1305</v>
      </c>
      <c r="U52" s="924"/>
      <c r="V52" s="930" t="s">
        <v>1300</v>
      </c>
      <c r="W52" s="924"/>
      <c r="X52" s="927">
        <v>38872</v>
      </c>
      <c r="Y52" s="927">
        <v>39237</v>
      </c>
      <c r="Z52" s="930">
        <f t="shared" ca="1" si="2"/>
        <v>19.416666666666668</v>
      </c>
    </row>
    <row r="53" spans="1:26" ht="15.6">
      <c r="A53" s="924">
        <f>+SUBTOTAL(3,$C$5:C53)</f>
        <v>49</v>
      </c>
      <c r="B53" s="925" t="s">
        <v>1409</v>
      </c>
      <c r="C53" s="924" t="s">
        <v>1194</v>
      </c>
      <c r="D53" s="925" t="s">
        <v>1395</v>
      </c>
      <c r="E53" s="926" t="s">
        <v>850</v>
      </c>
      <c r="F53" s="924">
        <f t="shared" si="0"/>
        <v>1975</v>
      </c>
      <c r="G53" s="927">
        <v>27508</v>
      </c>
      <c r="H53" s="924" t="s">
        <v>1269</v>
      </c>
      <c r="I53" s="924" t="s">
        <v>106</v>
      </c>
      <c r="J53" s="924">
        <v>0</v>
      </c>
      <c r="K53" s="925" t="s">
        <v>1396</v>
      </c>
      <c r="L53" s="925" t="s">
        <v>1399</v>
      </c>
      <c r="M53" s="925"/>
      <c r="N53" s="925" t="s">
        <v>534</v>
      </c>
      <c r="O53" s="929"/>
      <c r="P53" s="925" t="s">
        <v>1273</v>
      </c>
      <c r="Q53" s="927" t="s">
        <v>1285</v>
      </c>
      <c r="R53" s="924" t="s">
        <v>1275</v>
      </c>
      <c r="S53" s="924" t="s">
        <v>883</v>
      </c>
      <c r="T53" s="924" t="s">
        <v>1305</v>
      </c>
      <c r="U53" s="924"/>
      <c r="V53" s="924" t="s">
        <v>883</v>
      </c>
      <c r="W53" s="924"/>
      <c r="X53" s="927">
        <v>39506</v>
      </c>
      <c r="Y53" s="927">
        <v>39872</v>
      </c>
      <c r="Z53" s="930">
        <f t="shared" ca="1" si="2"/>
        <v>5.5</v>
      </c>
    </row>
    <row r="54" spans="1:26" ht="15.6">
      <c r="A54" s="924">
        <f>+SUBTOTAL(3,$C$5:C54)</f>
        <v>50</v>
      </c>
      <c r="B54" s="925" t="s">
        <v>1410</v>
      </c>
      <c r="C54" s="924" t="s">
        <v>1194</v>
      </c>
      <c r="D54" s="925" t="s">
        <v>1395</v>
      </c>
      <c r="E54" s="926" t="s">
        <v>1411</v>
      </c>
      <c r="F54" s="924">
        <f t="shared" si="0"/>
        <v>1980</v>
      </c>
      <c r="G54" s="927">
        <v>29246</v>
      </c>
      <c r="H54" s="926" t="s">
        <v>1283</v>
      </c>
      <c r="I54" s="924" t="s">
        <v>105</v>
      </c>
      <c r="J54" s="924"/>
      <c r="K54" s="931" t="s">
        <v>1408</v>
      </c>
      <c r="L54" s="925" t="s">
        <v>1408</v>
      </c>
      <c r="M54" s="925"/>
      <c r="N54" s="925" t="s">
        <v>1397</v>
      </c>
      <c r="O54" s="929">
        <v>44561</v>
      </c>
      <c r="P54" s="925" t="s">
        <v>1273</v>
      </c>
      <c r="Q54" s="924"/>
      <c r="R54" s="924"/>
      <c r="S54" s="924"/>
      <c r="T54" s="924"/>
      <c r="U54" s="924"/>
      <c r="V54" s="924"/>
      <c r="W54" s="924"/>
      <c r="X54" s="924"/>
      <c r="Y54" s="927"/>
      <c r="Z54" s="932"/>
    </row>
    <row r="55" spans="1:26" ht="15.6">
      <c r="A55" s="924">
        <f>+SUBTOTAL(3,$C$5:C55)</f>
        <v>51</v>
      </c>
      <c r="B55" s="925" t="s">
        <v>1412</v>
      </c>
      <c r="C55" s="924" t="s">
        <v>1194</v>
      </c>
      <c r="D55" s="925" t="s">
        <v>1395</v>
      </c>
      <c r="E55" s="926" t="s">
        <v>850</v>
      </c>
      <c r="F55" s="924">
        <f t="shared" si="0"/>
        <v>1997</v>
      </c>
      <c r="G55" s="927">
        <v>35726</v>
      </c>
      <c r="H55" s="926" t="s">
        <v>1283</v>
      </c>
      <c r="I55" s="924" t="s">
        <v>1390</v>
      </c>
      <c r="J55" s="924"/>
      <c r="K55" s="931"/>
      <c r="L55" s="925"/>
      <c r="M55" s="925"/>
      <c r="N55" s="925"/>
      <c r="O55" s="929"/>
      <c r="P55" s="925"/>
      <c r="Q55" s="924"/>
      <c r="R55" s="924"/>
      <c r="S55" s="924"/>
      <c r="T55" s="924"/>
      <c r="U55" s="924"/>
      <c r="V55" s="924"/>
      <c r="W55" s="924"/>
      <c r="X55" s="927">
        <v>0</v>
      </c>
      <c r="Y55" s="927">
        <v>0</v>
      </c>
      <c r="Z55" s="932"/>
    </row>
    <row r="56" spans="1:26" ht="15.6">
      <c r="A56" s="924">
        <f>+SUBTOTAL(3,$C$5:C56)</f>
        <v>52</v>
      </c>
      <c r="B56" s="925" t="s">
        <v>1413</v>
      </c>
      <c r="C56" s="924" t="s">
        <v>1194</v>
      </c>
      <c r="D56" s="925" t="s">
        <v>1395</v>
      </c>
      <c r="E56" s="926" t="s">
        <v>850</v>
      </c>
      <c r="F56" s="924">
        <f t="shared" si="0"/>
        <v>1971</v>
      </c>
      <c r="G56" s="927">
        <v>26041</v>
      </c>
      <c r="H56" s="924" t="s">
        <v>1288</v>
      </c>
      <c r="I56" s="924" t="s">
        <v>105</v>
      </c>
      <c r="J56" s="924" t="s">
        <v>114</v>
      </c>
      <c r="K56" s="925" t="s">
        <v>1396</v>
      </c>
      <c r="L56" s="925" t="s">
        <v>1414</v>
      </c>
      <c r="M56" s="925"/>
      <c r="N56" s="925" t="s">
        <v>1415</v>
      </c>
      <c r="O56" s="929"/>
      <c r="P56" s="925" t="s">
        <v>1290</v>
      </c>
      <c r="Q56" s="924" t="s">
        <v>1280</v>
      </c>
      <c r="R56" s="924" t="s">
        <v>1275</v>
      </c>
      <c r="S56" s="924" t="s">
        <v>883</v>
      </c>
      <c r="T56" s="924" t="s">
        <v>1327</v>
      </c>
      <c r="U56" s="924"/>
      <c r="V56" s="924">
        <v>0</v>
      </c>
      <c r="W56" s="924"/>
      <c r="X56" s="927">
        <v>35803</v>
      </c>
      <c r="Y56" s="927">
        <v>36168</v>
      </c>
      <c r="Z56" s="930">
        <f t="shared" ref="Z56:Z88" ca="1" si="3">IF(E56="nữ",660-DATEDIF(G56,TODAY(),"m"),720-DATEDIF(G56,TODAY(),"m"))/12</f>
        <v>1.4166666666666667</v>
      </c>
    </row>
    <row r="57" spans="1:26" ht="15.6">
      <c r="A57" s="924">
        <f>+SUBTOTAL(3,$C$5:C57)</f>
        <v>53</v>
      </c>
      <c r="B57" s="925" t="s">
        <v>1416</v>
      </c>
      <c r="C57" s="924" t="s">
        <v>1194</v>
      </c>
      <c r="D57" s="925" t="s">
        <v>1395</v>
      </c>
      <c r="E57" s="924" t="s">
        <v>850</v>
      </c>
      <c r="F57" s="924">
        <f t="shared" si="0"/>
        <v>1980</v>
      </c>
      <c r="G57" s="927">
        <v>29494</v>
      </c>
      <c r="H57" s="924" t="s">
        <v>1283</v>
      </c>
      <c r="I57" s="924" t="s">
        <v>106</v>
      </c>
      <c r="J57" s="924">
        <v>0</v>
      </c>
      <c r="K57" s="925" t="s">
        <v>1396</v>
      </c>
      <c r="L57" s="925" t="s">
        <v>1417</v>
      </c>
      <c r="M57" s="925"/>
      <c r="N57" s="925" t="s">
        <v>534</v>
      </c>
      <c r="O57" s="929"/>
      <c r="P57" s="925" t="s">
        <v>1273</v>
      </c>
      <c r="Q57" s="927" t="s">
        <v>1285</v>
      </c>
      <c r="R57" s="924"/>
      <c r="S57" s="924" t="s">
        <v>883</v>
      </c>
      <c r="T57" s="924" t="s">
        <v>1305</v>
      </c>
      <c r="U57" s="924"/>
      <c r="V57" s="924" t="s">
        <v>1286</v>
      </c>
      <c r="W57" s="924"/>
      <c r="X57" s="927">
        <v>37645</v>
      </c>
      <c r="Y57" s="927">
        <v>38010</v>
      </c>
      <c r="Z57" s="930">
        <f t="shared" ca="1" si="3"/>
        <v>10.916666666666666</v>
      </c>
    </row>
    <row r="58" spans="1:26" ht="15.6">
      <c r="A58" s="924">
        <f>+SUBTOTAL(3,$C$5:C58)</f>
        <v>54</v>
      </c>
      <c r="B58" s="925" t="s">
        <v>1418</v>
      </c>
      <c r="C58" s="924" t="s">
        <v>1194</v>
      </c>
      <c r="D58" s="925" t="s">
        <v>1395</v>
      </c>
      <c r="E58" s="926" t="s">
        <v>850</v>
      </c>
      <c r="F58" s="924">
        <f t="shared" si="0"/>
        <v>1987</v>
      </c>
      <c r="G58" s="927">
        <v>31837</v>
      </c>
      <c r="H58" s="924" t="s">
        <v>1283</v>
      </c>
      <c r="I58" s="924" t="s">
        <v>105</v>
      </c>
      <c r="J58" s="924">
        <v>0</v>
      </c>
      <c r="K58" s="925" t="s">
        <v>1396</v>
      </c>
      <c r="L58" s="925" t="s">
        <v>1407</v>
      </c>
      <c r="M58" s="925"/>
      <c r="N58" s="925" t="s">
        <v>1408</v>
      </c>
      <c r="O58" s="929"/>
      <c r="P58" s="925" t="s">
        <v>1273</v>
      </c>
      <c r="Q58" s="927" t="s">
        <v>1419</v>
      </c>
      <c r="R58" s="924" t="s">
        <v>1275</v>
      </c>
      <c r="S58" s="924" t="s">
        <v>883</v>
      </c>
      <c r="T58" s="924" t="s">
        <v>1305</v>
      </c>
      <c r="U58" s="924"/>
      <c r="V58" s="930" t="s">
        <v>1277</v>
      </c>
      <c r="W58" s="924"/>
      <c r="X58" s="927">
        <v>39240</v>
      </c>
      <c r="Y58" s="927">
        <v>39606</v>
      </c>
      <c r="Z58" s="930">
        <f t="shared" ca="1" si="3"/>
        <v>17.333333333333332</v>
      </c>
    </row>
    <row r="59" spans="1:26" ht="15.6">
      <c r="A59" s="924">
        <f>+SUBTOTAL(3,$C$5:C59)</f>
        <v>55</v>
      </c>
      <c r="B59" s="925" t="s">
        <v>1420</v>
      </c>
      <c r="C59" s="924" t="s">
        <v>1194</v>
      </c>
      <c r="D59" s="925" t="s">
        <v>1395</v>
      </c>
      <c r="E59" s="924" t="s">
        <v>850</v>
      </c>
      <c r="F59" s="924">
        <f t="shared" si="0"/>
        <v>1987</v>
      </c>
      <c r="G59" s="927">
        <v>32130</v>
      </c>
      <c r="H59" s="924" t="s">
        <v>1283</v>
      </c>
      <c r="I59" s="924" t="s">
        <v>106</v>
      </c>
      <c r="J59" s="924">
        <v>0</v>
      </c>
      <c r="K59" s="925" t="s">
        <v>1396</v>
      </c>
      <c r="L59" s="925" t="s">
        <v>1403</v>
      </c>
      <c r="M59" s="925"/>
      <c r="N59" s="925" t="s">
        <v>534</v>
      </c>
      <c r="O59" s="929"/>
      <c r="P59" s="925" t="s">
        <v>1273</v>
      </c>
      <c r="Q59" s="927" t="s">
        <v>1280</v>
      </c>
      <c r="R59" s="924" t="s">
        <v>1275</v>
      </c>
      <c r="S59" s="924" t="s">
        <v>883</v>
      </c>
      <c r="T59" s="924" t="s">
        <v>1322</v>
      </c>
      <c r="U59" s="924"/>
      <c r="V59" s="924">
        <v>0</v>
      </c>
      <c r="W59" s="924"/>
      <c r="X59" s="927">
        <v>39506</v>
      </c>
      <c r="Y59" s="927">
        <v>39872</v>
      </c>
      <c r="Z59" s="930">
        <f t="shared" ca="1" si="3"/>
        <v>18.083333333333332</v>
      </c>
    </row>
    <row r="60" spans="1:26" ht="15.6">
      <c r="A60" s="924">
        <f>+SUBTOTAL(3,$C$5:C60)</f>
        <v>56</v>
      </c>
      <c r="B60" s="925" t="s">
        <v>1421</v>
      </c>
      <c r="C60" s="924" t="s">
        <v>1194</v>
      </c>
      <c r="D60" s="925" t="s">
        <v>1422</v>
      </c>
      <c r="E60" s="924" t="s">
        <v>850</v>
      </c>
      <c r="F60" s="924">
        <f t="shared" si="0"/>
        <v>1980</v>
      </c>
      <c r="G60" s="927">
        <v>29567</v>
      </c>
      <c r="H60" s="924" t="s">
        <v>1269</v>
      </c>
      <c r="I60" s="924" t="s">
        <v>105</v>
      </c>
      <c r="J60" s="924">
        <v>0</v>
      </c>
      <c r="K60" s="925" t="s">
        <v>1317</v>
      </c>
      <c r="L60" s="925" t="s">
        <v>1423</v>
      </c>
      <c r="M60" s="925"/>
      <c r="N60" s="925" t="s">
        <v>1423</v>
      </c>
      <c r="O60" s="929"/>
      <c r="P60" s="925" t="s">
        <v>1273</v>
      </c>
      <c r="Q60" s="927" t="s">
        <v>864</v>
      </c>
      <c r="R60" s="924" t="s">
        <v>1275</v>
      </c>
      <c r="S60" s="924" t="s">
        <v>883</v>
      </c>
      <c r="T60" s="924" t="s">
        <v>1305</v>
      </c>
      <c r="U60" s="924"/>
      <c r="V60" s="924">
        <v>0</v>
      </c>
      <c r="W60" s="924"/>
      <c r="X60" s="927">
        <v>37778</v>
      </c>
      <c r="Y60" s="927">
        <v>38144</v>
      </c>
      <c r="Z60" s="930">
        <f t="shared" ca="1" si="3"/>
        <v>11.083333333333334</v>
      </c>
    </row>
    <row r="61" spans="1:26" ht="15.6">
      <c r="A61" s="924">
        <f>+SUBTOTAL(3,$C$5:C61)</f>
        <v>57</v>
      </c>
      <c r="B61" s="925" t="s">
        <v>1424</v>
      </c>
      <c r="C61" s="924" t="s">
        <v>1194</v>
      </c>
      <c r="D61" s="925" t="s">
        <v>1422</v>
      </c>
      <c r="E61" s="924" t="s">
        <v>850</v>
      </c>
      <c r="F61" s="924">
        <f t="shared" si="0"/>
        <v>1978</v>
      </c>
      <c r="G61" s="927">
        <v>28730</v>
      </c>
      <c r="H61" s="924" t="s">
        <v>1269</v>
      </c>
      <c r="I61" s="924" t="s">
        <v>105</v>
      </c>
      <c r="J61" s="924">
        <v>0</v>
      </c>
      <c r="K61" s="925" t="s">
        <v>1317</v>
      </c>
      <c r="L61" s="925" t="s">
        <v>1423</v>
      </c>
      <c r="M61" s="925"/>
      <c r="N61" s="925" t="s">
        <v>1423</v>
      </c>
      <c r="O61" s="929"/>
      <c r="P61" s="925" t="s">
        <v>1273</v>
      </c>
      <c r="Q61" s="927" t="s">
        <v>864</v>
      </c>
      <c r="R61" s="924" t="s">
        <v>1275</v>
      </c>
      <c r="S61" s="924" t="s">
        <v>883</v>
      </c>
      <c r="T61" s="924" t="s">
        <v>1305</v>
      </c>
      <c r="U61" s="924"/>
      <c r="V61" s="924">
        <v>0</v>
      </c>
      <c r="W61" s="924" t="s">
        <v>1281</v>
      </c>
      <c r="X61" s="927">
        <v>40189</v>
      </c>
      <c r="Y61" s="927">
        <v>40554</v>
      </c>
      <c r="Z61" s="930">
        <f t="shared" ca="1" si="3"/>
        <v>8.8333333333333339</v>
      </c>
    </row>
    <row r="62" spans="1:26" ht="15.6">
      <c r="A62" s="924">
        <f>+SUBTOTAL(3,$C$5:C62)</f>
        <v>58</v>
      </c>
      <c r="B62" s="925" t="s">
        <v>1425</v>
      </c>
      <c r="C62" s="924" t="s">
        <v>1194</v>
      </c>
      <c r="D62" s="925" t="s">
        <v>1422</v>
      </c>
      <c r="E62" s="926" t="s">
        <v>850</v>
      </c>
      <c r="F62" s="924">
        <f t="shared" si="0"/>
        <v>1979</v>
      </c>
      <c r="G62" s="927">
        <v>29160</v>
      </c>
      <c r="H62" s="924" t="s">
        <v>1269</v>
      </c>
      <c r="I62" s="924" t="s">
        <v>105</v>
      </c>
      <c r="J62" s="924">
        <v>0</v>
      </c>
      <c r="K62" s="925" t="s">
        <v>1317</v>
      </c>
      <c r="L62" s="925" t="s">
        <v>1426</v>
      </c>
      <c r="M62" s="925"/>
      <c r="N62" s="925" t="s">
        <v>1426</v>
      </c>
      <c r="O62" s="929"/>
      <c r="P62" s="925" t="s">
        <v>1273</v>
      </c>
      <c r="Q62" s="927" t="s">
        <v>1419</v>
      </c>
      <c r="R62" s="924" t="s">
        <v>1275</v>
      </c>
      <c r="S62" s="924" t="s">
        <v>883</v>
      </c>
      <c r="T62" s="924" t="s">
        <v>1305</v>
      </c>
      <c r="U62" s="924"/>
      <c r="V62" s="924">
        <v>0</v>
      </c>
      <c r="W62" s="924"/>
      <c r="X62" s="927">
        <v>37287</v>
      </c>
      <c r="Y62" s="927">
        <v>37652</v>
      </c>
      <c r="Z62" s="930">
        <f t="shared" ca="1" si="3"/>
        <v>10</v>
      </c>
    </row>
    <row r="63" spans="1:26" ht="15.6">
      <c r="A63" s="924">
        <f>+SUBTOTAL(3,$C$5:C63)</f>
        <v>59</v>
      </c>
      <c r="B63" s="925" t="s">
        <v>1427</v>
      </c>
      <c r="C63" s="924" t="s">
        <v>1194</v>
      </c>
      <c r="D63" s="925" t="s">
        <v>1422</v>
      </c>
      <c r="E63" s="926" t="s">
        <v>849</v>
      </c>
      <c r="F63" s="924">
        <f t="shared" si="0"/>
        <v>1979</v>
      </c>
      <c r="G63" s="927">
        <v>29140</v>
      </c>
      <c r="H63" s="924" t="s">
        <v>1269</v>
      </c>
      <c r="I63" s="924" t="s">
        <v>105</v>
      </c>
      <c r="J63" s="924">
        <v>0</v>
      </c>
      <c r="K63" s="925" t="s">
        <v>1428</v>
      </c>
      <c r="L63" s="925" t="s">
        <v>1426</v>
      </c>
      <c r="M63" s="925"/>
      <c r="N63" s="925" t="s">
        <v>1429</v>
      </c>
      <c r="O63" s="929"/>
      <c r="P63" s="925" t="s">
        <v>1290</v>
      </c>
      <c r="Q63" s="927" t="s">
        <v>1285</v>
      </c>
      <c r="R63" s="924"/>
      <c r="S63" s="924" t="s">
        <v>883</v>
      </c>
      <c r="T63" s="924" t="s">
        <v>1276</v>
      </c>
      <c r="U63" s="924"/>
      <c r="V63" s="924">
        <v>0</v>
      </c>
      <c r="W63" s="924" t="s">
        <v>1430</v>
      </c>
      <c r="X63" s="927">
        <v>36968</v>
      </c>
      <c r="Y63" s="927">
        <v>37333</v>
      </c>
      <c r="Z63" s="930">
        <f t="shared" ca="1" si="3"/>
        <v>14.916666666666666</v>
      </c>
    </row>
    <row r="64" spans="1:26" ht="15.6">
      <c r="A64" s="924">
        <f>+SUBTOTAL(3,$C$5:C64)</f>
        <v>60</v>
      </c>
      <c r="B64" s="925" t="s">
        <v>1431</v>
      </c>
      <c r="C64" s="924" t="s">
        <v>1194</v>
      </c>
      <c r="D64" s="925" t="s">
        <v>1422</v>
      </c>
      <c r="E64" s="926" t="s">
        <v>850</v>
      </c>
      <c r="F64" s="924">
        <f t="shared" si="0"/>
        <v>1984</v>
      </c>
      <c r="G64" s="927">
        <v>30950</v>
      </c>
      <c r="H64" s="924" t="s">
        <v>1269</v>
      </c>
      <c r="I64" s="924" t="s">
        <v>105</v>
      </c>
      <c r="J64" s="924">
        <v>0</v>
      </c>
      <c r="K64" s="925" t="s">
        <v>1317</v>
      </c>
      <c r="L64" s="925" t="s">
        <v>1423</v>
      </c>
      <c r="M64" s="925"/>
      <c r="N64" s="925" t="s">
        <v>1423</v>
      </c>
      <c r="O64" s="929"/>
      <c r="P64" s="925" t="s">
        <v>1290</v>
      </c>
      <c r="Q64" s="927" t="s">
        <v>1432</v>
      </c>
      <c r="R64" s="924" t="s">
        <v>1275</v>
      </c>
      <c r="S64" s="924" t="s">
        <v>883</v>
      </c>
      <c r="T64" s="924" t="s">
        <v>1305</v>
      </c>
      <c r="U64" s="924"/>
      <c r="V64" s="930" t="s">
        <v>1300</v>
      </c>
      <c r="W64" s="924" t="s">
        <v>1281</v>
      </c>
      <c r="X64" s="927">
        <v>37508</v>
      </c>
      <c r="Y64" s="927">
        <v>37873</v>
      </c>
      <c r="Z64" s="930">
        <f t="shared" ca="1" si="3"/>
        <v>14.916666666666666</v>
      </c>
    </row>
    <row r="65" spans="1:26" ht="15.6">
      <c r="A65" s="924">
        <f>+SUBTOTAL(3,$C$5:C65)</f>
        <v>61</v>
      </c>
      <c r="B65" s="925" t="s">
        <v>1433</v>
      </c>
      <c r="C65" s="924" t="s">
        <v>1194</v>
      </c>
      <c r="D65" s="925" t="s">
        <v>1422</v>
      </c>
      <c r="E65" s="924" t="s">
        <v>850</v>
      </c>
      <c r="F65" s="924">
        <f t="shared" si="0"/>
        <v>1979</v>
      </c>
      <c r="G65" s="927">
        <v>29149</v>
      </c>
      <c r="H65" s="924" t="s">
        <v>1269</v>
      </c>
      <c r="I65" s="924" t="s">
        <v>105</v>
      </c>
      <c r="J65" s="924">
        <v>0</v>
      </c>
      <c r="K65" s="925" t="s">
        <v>1317</v>
      </c>
      <c r="L65" s="925" t="s">
        <v>1423</v>
      </c>
      <c r="M65" s="925"/>
      <c r="N65" s="925" t="s">
        <v>1423</v>
      </c>
      <c r="O65" s="929"/>
      <c r="P65" s="925" t="s">
        <v>1273</v>
      </c>
      <c r="Q65" s="927" t="s">
        <v>1434</v>
      </c>
      <c r="R65" s="924" t="s">
        <v>1275</v>
      </c>
      <c r="S65" s="924" t="s">
        <v>883</v>
      </c>
      <c r="T65" s="924" t="s">
        <v>1305</v>
      </c>
      <c r="U65" s="924"/>
      <c r="V65" s="924">
        <v>0</v>
      </c>
      <c r="W65" s="924"/>
      <c r="X65" s="927">
        <v>36968</v>
      </c>
      <c r="Y65" s="927">
        <v>37333</v>
      </c>
      <c r="Z65" s="930">
        <f t="shared" ca="1" si="3"/>
        <v>9.9166666666666661</v>
      </c>
    </row>
    <row r="66" spans="1:26" ht="15.6">
      <c r="A66" s="924">
        <f>+SUBTOTAL(3,$C$5:C66)</f>
        <v>62</v>
      </c>
      <c r="B66" s="925" t="s">
        <v>1435</v>
      </c>
      <c r="C66" s="924" t="s">
        <v>1194</v>
      </c>
      <c r="D66" s="925" t="s">
        <v>1422</v>
      </c>
      <c r="E66" s="926" t="s">
        <v>849</v>
      </c>
      <c r="F66" s="924">
        <f t="shared" si="0"/>
        <v>1964</v>
      </c>
      <c r="G66" s="927">
        <v>23540</v>
      </c>
      <c r="H66" s="924" t="s">
        <v>1288</v>
      </c>
      <c r="I66" s="924" t="s">
        <v>105</v>
      </c>
      <c r="J66" s="924" t="s">
        <v>114</v>
      </c>
      <c r="K66" s="925" t="s">
        <v>1317</v>
      </c>
      <c r="L66" s="925" t="s">
        <v>1423</v>
      </c>
      <c r="M66" s="925"/>
      <c r="N66" s="925" t="s">
        <v>1423</v>
      </c>
      <c r="O66" s="929"/>
      <c r="P66" s="925" t="s">
        <v>1273</v>
      </c>
      <c r="Q66" s="924" t="s">
        <v>1285</v>
      </c>
      <c r="R66" s="924"/>
      <c r="S66" s="924" t="s">
        <v>883</v>
      </c>
      <c r="T66" s="924" t="s">
        <v>1327</v>
      </c>
      <c r="U66" s="924"/>
      <c r="V66" s="924">
        <v>0</v>
      </c>
      <c r="W66" s="924"/>
      <c r="X66" s="927"/>
      <c r="Y66" s="927"/>
      <c r="Z66" s="930">
        <f t="shared" ca="1" si="3"/>
        <v>-0.41666666666666669</v>
      </c>
    </row>
    <row r="67" spans="1:26" ht="15.6">
      <c r="A67" s="924">
        <f>+SUBTOTAL(3,$C$5:C67)</f>
        <v>63</v>
      </c>
      <c r="B67" s="925" t="s">
        <v>1436</v>
      </c>
      <c r="C67" s="924" t="s">
        <v>1194</v>
      </c>
      <c r="D67" s="925" t="s">
        <v>1422</v>
      </c>
      <c r="E67" s="924" t="s">
        <v>850</v>
      </c>
      <c r="F67" s="924">
        <f t="shared" si="0"/>
        <v>1975</v>
      </c>
      <c r="G67" s="927">
        <v>27743</v>
      </c>
      <c r="H67" s="924" t="s">
        <v>1269</v>
      </c>
      <c r="I67" s="924" t="s">
        <v>105</v>
      </c>
      <c r="J67" s="924">
        <v>0</v>
      </c>
      <c r="K67" s="925" t="s">
        <v>1317</v>
      </c>
      <c r="L67" s="925" t="s">
        <v>1437</v>
      </c>
      <c r="M67" s="925"/>
      <c r="N67" s="925" t="s">
        <v>1317</v>
      </c>
      <c r="O67" s="929">
        <v>43862</v>
      </c>
      <c r="P67" s="925" t="s">
        <v>1273</v>
      </c>
      <c r="Q67" s="927" t="s">
        <v>1304</v>
      </c>
      <c r="R67" s="924"/>
      <c r="S67" s="924">
        <v>2016</v>
      </c>
      <c r="T67" s="924" t="s">
        <v>1276</v>
      </c>
      <c r="U67" s="924"/>
      <c r="V67" s="924">
        <v>0</v>
      </c>
      <c r="W67" s="924"/>
      <c r="X67" s="927">
        <v>40881</v>
      </c>
      <c r="Y67" s="927">
        <v>41247</v>
      </c>
      <c r="Z67" s="930">
        <f t="shared" ca="1" si="3"/>
        <v>6.083333333333333</v>
      </c>
    </row>
    <row r="68" spans="1:26" ht="15.6">
      <c r="A68" s="924">
        <f>+SUBTOTAL(3,$C$5:C68)</f>
        <v>64</v>
      </c>
      <c r="B68" s="925" t="s">
        <v>1438</v>
      </c>
      <c r="C68" s="924" t="s">
        <v>1194</v>
      </c>
      <c r="D68" s="925" t="s">
        <v>1422</v>
      </c>
      <c r="E68" s="926" t="s">
        <v>850</v>
      </c>
      <c r="F68" s="924">
        <f t="shared" si="0"/>
        <v>1969</v>
      </c>
      <c r="G68" s="927">
        <v>25505</v>
      </c>
      <c r="H68" s="924" t="s">
        <v>1269</v>
      </c>
      <c r="I68" s="924" t="s">
        <v>106</v>
      </c>
      <c r="J68" s="924">
        <v>0</v>
      </c>
      <c r="K68" s="925" t="s">
        <v>1317</v>
      </c>
      <c r="L68" s="925" t="s">
        <v>1439</v>
      </c>
      <c r="M68" s="925"/>
      <c r="N68" s="925" t="s">
        <v>534</v>
      </c>
      <c r="O68" s="929"/>
      <c r="P68" s="925" t="s">
        <v>1273</v>
      </c>
      <c r="Q68" s="927" t="s">
        <v>1321</v>
      </c>
      <c r="R68" s="924"/>
      <c r="S68" s="924" t="s">
        <v>883</v>
      </c>
      <c r="T68" s="924" t="s">
        <v>1305</v>
      </c>
      <c r="U68" s="924"/>
      <c r="V68" s="924" t="s">
        <v>1286</v>
      </c>
      <c r="W68" s="924"/>
      <c r="X68" s="927">
        <v>38299</v>
      </c>
      <c r="Y68" s="927">
        <v>38664</v>
      </c>
      <c r="Z68" s="930">
        <f t="shared" ca="1" si="3"/>
        <v>0</v>
      </c>
    </row>
    <row r="69" spans="1:26" ht="15.6">
      <c r="A69" s="924">
        <f>+SUBTOTAL(3,$C$5:C69)</f>
        <v>65</v>
      </c>
      <c r="B69" s="925" t="s">
        <v>1440</v>
      </c>
      <c r="C69" s="924" t="s">
        <v>1194</v>
      </c>
      <c r="D69" s="925" t="s">
        <v>1422</v>
      </c>
      <c r="E69" s="924" t="s">
        <v>849</v>
      </c>
      <c r="F69" s="924">
        <f t="shared" si="0"/>
        <v>1981</v>
      </c>
      <c r="G69" s="927">
        <v>29743</v>
      </c>
      <c r="H69" s="924" t="s">
        <v>1269</v>
      </c>
      <c r="I69" s="924" t="s">
        <v>105</v>
      </c>
      <c r="J69" s="924">
        <v>0</v>
      </c>
      <c r="K69" s="925" t="s">
        <v>1317</v>
      </c>
      <c r="L69" s="925" t="s">
        <v>1426</v>
      </c>
      <c r="M69" s="925"/>
      <c r="N69" s="925" t="s">
        <v>1426</v>
      </c>
      <c r="O69" s="929"/>
      <c r="P69" s="925" t="s">
        <v>1290</v>
      </c>
      <c r="Q69" s="927" t="s">
        <v>1441</v>
      </c>
      <c r="R69" s="924"/>
      <c r="S69" s="924" t="s">
        <v>883</v>
      </c>
      <c r="T69" s="924" t="s">
        <v>1276</v>
      </c>
      <c r="U69" s="924"/>
      <c r="V69" s="930" t="s">
        <v>1300</v>
      </c>
      <c r="W69" s="924" t="s">
        <v>1281</v>
      </c>
      <c r="X69" s="927">
        <v>37892</v>
      </c>
      <c r="Y69" s="927">
        <v>38258</v>
      </c>
      <c r="Z69" s="930">
        <f t="shared" ca="1" si="3"/>
        <v>16.583333333333332</v>
      </c>
    </row>
    <row r="70" spans="1:26" ht="15.6">
      <c r="A70" s="924">
        <f>+SUBTOTAL(3,$C$5:C70)</f>
        <v>66</v>
      </c>
      <c r="B70" s="925" t="s">
        <v>1442</v>
      </c>
      <c r="C70" s="924" t="s">
        <v>1194</v>
      </c>
      <c r="D70" s="925" t="s">
        <v>1422</v>
      </c>
      <c r="E70" s="926" t="s">
        <v>850</v>
      </c>
      <c r="F70" s="924">
        <f t="shared" si="0"/>
        <v>1981</v>
      </c>
      <c r="G70" s="927">
        <v>29633</v>
      </c>
      <c r="H70" s="924" t="s">
        <v>1269</v>
      </c>
      <c r="I70" s="924" t="s">
        <v>105</v>
      </c>
      <c r="J70" s="924">
        <v>0</v>
      </c>
      <c r="K70" s="925" t="s">
        <v>1317</v>
      </c>
      <c r="L70" s="925" t="s">
        <v>1426</v>
      </c>
      <c r="M70" s="925"/>
      <c r="N70" s="925" t="s">
        <v>1317</v>
      </c>
      <c r="O70" s="929"/>
      <c r="P70" s="925" t="s">
        <v>1273</v>
      </c>
      <c r="Q70" s="927" t="s">
        <v>1304</v>
      </c>
      <c r="R70" s="924"/>
      <c r="S70" s="924" t="s">
        <v>883</v>
      </c>
      <c r="T70" s="924" t="s">
        <v>1305</v>
      </c>
      <c r="U70" s="924"/>
      <c r="V70" s="924" t="s">
        <v>883</v>
      </c>
      <c r="W70" s="924"/>
      <c r="X70" s="927">
        <v>37413</v>
      </c>
      <c r="Y70" s="927">
        <v>37778</v>
      </c>
      <c r="Z70" s="930">
        <f t="shared" ca="1" si="3"/>
        <v>11.25</v>
      </c>
    </row>
    <row r="71" spans="1:26" ht="15.6">
      <c r="A71" s="924">
        <f>+SUBTOTAL(3,$C$5:C71)</f>
        <v>67</v>
      </c>
      <c r="B71" s="925" t="s">
        <v>1443</v>
      </c>
      <c r="C71" s="924" t="s">
        <v>1194</v>
      </c>
      <c r="D71" s="925" t="s">
        <v>1422</v>
      </c>
      <c r="E71" s="926" t="s">
        <v>849</v>
      </c>
      <c r="F71" s="924">
        <f t="shared" si="0"/>
        <v>1975</v>
      </c>
      <c r="G71" s="927">
        <v>27604</v>
      </c>
      <c r="H71" s="924" t="s">
        <v>1288</v>
      </c>
      <c r="I71" s="924" t="s">
        <v>105</v>
      </c>
      <c r="J71" s="924" t="s">
        <v>114</v>
      </c>
      <c r="K71" s="925" t="s">
        <v>1428</v>
      </c>
      <c r="L71" s="925" t="s">
        <v>1423</v>
      </c>
      <c r="M71" s="925"/>
      <c r="N71" s="925" t="s">
        <v>1423</v>
      </c>
      <c r="O71" s="929"/>
      <c r="P71" s="925" t="s">
        <v>1290</v>
      </c>
      <c r="Q71" s="927" t="s">
        <v>1274</v>
      </c>
      <c r="R71" s="924"/>
      <c r="S71" s="924" t="s">
        <v>883</v>
      </c>
      <c r="T71" s="924" t="s">
        <v>1327</v>
      </c>
      <c r="U71" s="924"/>
      <c r="V71" s="930" t="s">
        <v>1444</v>
      </c>
      <c r="W71" s="924" t="s">
        <v>1445</v>
      </c>
      <c r="X71" s="927">
        <v>38346</v>
      </c>
      <c r="Y71" s="927">
        <v>38711</v>
      </c>
      <c r="Z71" s="930">
        <f t="shared" ca="1" si="3"/>
        <v>10.75</v>
      </c>
    </row>
    <row r="72" spans="1:26" ht="15.6">
      <c r="A72" s="924">
        <f>+SUBTOTAL(3,$C$5:C72)</f>
        <v>68</v>
      </c>
      <c r="B72" s="925" t="s">
        <v>1446</v>
      </c>
      <c r="C72" s="924" t="s">
        <v>1194</v>
      </c>
      <c r="D72" s="925" t="s">
        <v>1447</v>
      </c>
      <c r="E72" s="924" t="s">
        <v>850</v>
      </c>
      <c r="F72" s="924">
        <f t="shared" si="0"/>
        <v>1984</v>
      </c>
      <c r="G72" s="927">
        <v>30906</v>
      </c>
      <c r="H72" s="924" t="s">
        <v>1283</v>
      </c>
      <c r="I72" s="924" t="s">
        <v>105</v>
      </c>
      <c r="J72" s="924">
        <v>0</v>
      </c>
      <c r="K72" s="925" t="s">
        <v>1362</v>
      </c>
      <c r="L72" s="925" t="s">
        <v>1448</v>
      </c>
      <c r="M72" s="925"/>
      <c r="N72" s="925" t="s">
        <v>1449</v>
      </c>
      <c r="O72" s="929"/>
      <c r="P72" s="925" t="s">
        <v>1273</v>
      </c>
      <c r="Q72" s="927" t="s">
        <v>1285</v>
      </c>
      <c r="R72" s="924" t="s">
        <v>1275</v>
      </c>
      <c r="S72" s="924" t="s">
        <v>883</v>
      </c>
      <c r="T72" s="924" t="s">
        <v>1322</v>
      </c>
      <c r="U72" s="924"/>
      <c r="V72" s="924"/>
      <c r="W72" s="924"/>
      <c r="X72" s="927">
        <v>38145</v>
      </c>
      <c r="Y72" s="927">
        <v>38510</v>
      </c>
      <c r="Z72" s="930">
        <f t="shared" ca="1" si="3"/>
        <v>14.75</v>
      </c>
    </row>
    <row r="73" spans="1:26" ht="15.6">
      <c r="A73" s="924">
        <f>+SUBTOTAL(3,$C$5:C73)</f>
        <v>69</v>
      </c>
      <c r="B73" s="925" t="s">
        <v>1450</v>
      </c>
      <c r="C73" s="924" t="s">
        <v>1194</v>
      </c>
      <c r="D73" s="925" t="s">
        <v>1447</v>
      </c>
      <c r="E73" s="926" t="s">
        <v>849</v>
      </c>
      <c r="F73" s="924">
        <f t="shared" si="0"/>
        <v>1957</v>
      </c>
      <c r="G73" s="927">
        <v>20952</v>
      </c>
      <c r="H73" s="924" t="s">
        <v>1288</v>
      </c>
      <c r="I73" s="924" t="s">
        <v>105</v>
      </c>
      <c r="J73" s="924" t="s">
        <v>114</v>
      </c>
      <c r="K73" s="925" t="s">
        <v>1362</v>
      </c>
      <c r="L73" s="925" t="s">
        <v>1451</v>
      </c>
      <c r="M73" s="925"/>
      <c r="N73" s="925" t="s">
        <v>1448</v>
      </c>
      <c r="O73" s="929"/>
      <c r="P73" s="925" t="s">
        <v>1273</v>
      </c>
      <c r="Q73" s="924" t="s">
        <v>1285</v>
      </c>
      <c r="R73" s="924"/>
      <c r="S73" s="924" t="s">
        <v>883</v>
      </c>
      <c r="T73" s="924" t="s">
        <v>1327</v>
      </c>
      <c r="U73" s="924"/>
      <c r="V73" s="924">
        <v>0</v>
      </c>
      <c r="W73" s="924"/>
      <c r="X73" s="927">
        <v>32381</v>
      </c>
      <c r="Y73" s="927">
        <v>32746</v>
      </c>
      <c r="Z73" s="930">
        <f t="shared" ca="1" si="3"/>
        <v>-7.5</v>
      </c>
    </row>
    <row r="74" spans="1:26" ht="15.6">
      <c r="A74" s="924">
        <f>+SUBTOTAL(3,$C$5:C74)</f>
        <v>70</v>
      </c>
      <c r="B74" s="925" t="s">
        <v>1452</v>
      </c>
      <c r="C74" s="924" t="s">
        <v>1194</v>
      </c>
      <c r="D74" s="925" t="s">
        <v>1447</v>
      </c>
      <c r="E74" s="924" t="s">
        <v>850</v>
      </c>
      <c r="F74" s="924">
        <f t="shared" si="0"/>
        <v>1986</v>
      </c>
      <c r="G74" s="927">
        <v>31557</v>
      </c>
      <c r="H74" s="924" t="s">
        <v>1283</v>
      </c>
      <c r="I74" s="924" t="s">
        <v>106</v>
      </c>
      <c r="J74" s="924">
        <v>0</v>
      </c>
      <c r="K74" s="925" t="s">
        <v>1362</v>
      </c>
      <c r="L74" s="925" t="s">
        <v>1453</v>
      </c>
      <c r="M74" s="925"/>
      <c r="N74" s="925" t="s">
        <v>534</v>
      </c>
      <c r="O74" s="929"/>
      <c r="P74" s="925" t="s">
        <v>1273</v>
      </c>
      <c r="Q74" s="927" t="s">
        <v>1326</v>
      </c>
      <c r="R74" s="924" t="s">
        <v>1275</v>
      </c>
      <c r="S74" s="924" t="s">
        <v>883</v>
      </c>
      <c r="T74" s="924" t="s">
        <v>1322</v>
      </c>
      <c r="U74" s="924"/>
      <c r="V74" s="924">
        <v>0</v>
      </c>
      <c r="W74" s="924"/>
      <c r="X74" s="927"/>
      <c r="Y74" s="927"/>
      <c r="Z74" s="930">
        <f t="shared" ca="1" si="3"/>
        <v>16.583333333333332</v>
      </c>
    </row>
    <row r="75" spans="1:26" ht="15.6">
      <c r="A75" s="924">
        <f>+SUBTOTAL(3,$C$5:C75)</f>
        <v>71</v>
      </c>
      <c r="B75" s="925" t="s">
        <v>1454</v>
      </c>
      <c r="C75" s="924" t="s">
        <v>1194</v>
      </c>
      <c r="D75" s="925" t="s">
        <v>1447</v>
      </c>
      <c r="E75" s="924" t="s">
        <v>850</v>
      </c>
      <c r="F75" s="924">
        <f t="shared" si="0"/>
        <v>1986</v>
      </c>
      <c r="G75" s="927">
        <v>31729</v>
      </c>
      <c r="H75" s="924" t="s">
        <v>1283</v>
      </c>
      <c r="I75" s="924" t="s">
        <v>106</v>
      </c>
      <c r="J75" s="924">
        <v>0</v>
      </c>
      <c r="K75" s="925" t="s">
        <v>1362</v>
      </c>
      <c r="L75" s="925" t="s">
        <v>1455</v>
      </c>
      <c r="M75" s="925"/>
      <c r="N75" s="925" t="s">
        <v>534</v>
      </c>
      <c r="O75" s="929"/>
      <c r="P75" s="925" t="s">
        <v>1273</v>
      </c>
      <c r="Q75" s="924"/>
      <c r="R75" s="924" t="s">
        <v>1275</v>
      </c>
      <c r="S75" s="924" t="s">
        <v>883</v>
      </c>
      <c r="T75" s="924" t="s">
        <v>1322</v>
      </c>
      <c r="U75" s="924"/>
      <c r="V75" s="930" t="s">
        <v>1300</v>
      </c>
      <c r="W75" s="924" t="s">
        <v>1281</v>
      </c>
      <c r="X75" s="927">
        <v>39207</v>
      </c>
      <c r="Y75" s="927">
        <v>39573</v>
      </c>
      <c r="Z75" s="930">
        <f t="shared" ca="1" si="3"/>
        <v>17</v>
      </c>
    </row>
    <row r="76" spans="1:26" ht="15.6">
      <c r="A76" s="924">
        <f>+SUBTOTAL(3,$C$5:C76)</f>
        <v>72</v>
      </c>
      <c r="B76" s="925" t="s">
        <v>1456</v>
      </c>
      <c r="C76" s="924" t="s">
        <v>1194</v>
      </c>
      <c r="D76" s="925" t="s">
        <v>1447</v>
      </c>
      <c r="E76" s="926" t="s">
        <v>849</v>
      </c>
      <c r="F76" s="924">
        <f t="shared" si="0"/>
        <v>1957</v>
      </c>
      <c r="G76" s="927">
        <v>21064</v>
      </c>
      <c r="H76" s="924" t="s">
        <v>1288</v>
      </c>
      <c r="I76" s="924" t="s">
        <v>105</v>
      </c>
      <c r="J76" s="924" t="s">
        <v>114</v>
      </c>
      <c r="K76" s="925" t="s">
        <v>1362</v>
      </c>
      <c r="L76" s="925" t="s">
        <v>1457</v>
      </c>
      <c r="M76" s="925"/>
      <c r="N76" s="925" t="s">
        <v>1458</v>
      </c>
      <c r="O76" s="929"/>
      <c r="P76" s="925" t="s">
        <v>1273</v>
      </c>
      <c r="Q76" s="924" t="s">
        <v>1280</v>
      </c>
      <c r="R76" s="924"/>
      <c r="S76" s="924" t="s">
        <v>883</v>
      </c>
      <c r="T76" s="924" t="s">
        <v>1327</v>
      </c>
      <c r="U76" s="924"/>
      <c r="V76" s="924" t="s">
        <v>883</v>
      </c>
      <c r="W76" s="924"/>
      <c r="X76" s="927">
        <v>30944</v>
      </c>
      <c r="Y76" s="927">
        <v>31309</v>
      </c>
      <c r="Z76" s="930">
        <f t="shared" ca="1" si="3"/>
        <v>-7.166666666666667</v>
      </c>
    </row>
    <row r="77" spans="1:26" ht="15.6">
      <c r="A77" s="924">
        <f>+SUBTOTAL(3,$C$5:C77)</f>
        <v>73</v>
      </c>
      <c r="B77" s="925" t="s">
        <v>1459</v>
      </c>
      <c r="C77" s="924" t="s">
        <v>1194</v>
      </c>
      <c r="D77" s="925" t="s">
        <v>1447</v>
      </c>
      <c r="E77" s="924" t="s">
        <v>849</v>
      </c>
      <c r="F77" s="924">
        <f t="shared" si="0"/>
        <v>1976</v>
      </c>
      <c r="G77" s="927">
        <v>28009</v>
      </c>
      <c r="H77" s="924" t="s">
        <v>1269</v>
      </c>
      <c r="I77" s="924" t="s">
        <v>105</v>
      </c>
      <c r="J77" s="924">
        <v>0</v>
      </c>
      <c r="K77" s="925" t="s">
        <v>1362</v>
      </c>
      <c r="L77" s="925" t="s">
        <v>1449</v>
      </c>
      <c r="M77" s="925"/>
      <c r="N77" s="925" t="s">
        <v>1449</v>
      </c>
      <c r="O77" s="929"/>
      <c r="P77" s="925" t="s">
        <v>1273</v>
      </c>
      <c r="Q77" s="924"/>
      <c r="R77" s="924" t="s">
        <v>1275</v>
      </c>
      <c r="S77" s="924" t="s">
        <v>883</v>
      </c>
      <c r="T77" s="924" t="s">
        <v>1305</v>
      </c>
      <c r="U77" s="924"/>
      <c r="V77" s="930" t="s">
        <v>1277</v>
      </c>
      <c r="W77" s="924"/>
      <c r="X77" s="927"/>
      <c r="Y77" s="927"/>
      <c r="Z77" s="930">
        <f t="shared" ca="1" si="3"/>
        <v>11.833333333333334</v>
      </c>
    </row>
    <row r="78" spans="1:26" ht="15.6">
      <c r="A78" s="924">
        <f>+SUBTOTAL(3,$C$5:C78)</f>
        <v>74</v>
      </c>
      <c r="B78" s="925" t="s">
        <v>1460</v>
      </c>
      <c r="C78" s="924" t="s">
        <v>1194</v>
      </c>
      <c r="D78" s="925" t="s">
        <v>1447</v>
      </c>
      <c r="E78" s="924" t="s">
        <v>850</v>
      </c>
      <c r="F78" s="924">
        <f t="shared" si="0"/>
        <v>1974</v>
      </c>
      <c r="G78" s="927">
        <v>27376</v>
      </c>
      <c r="H78" s="924" t="s">
        <v>1269</v>
      </c>
      <c r="I78" s="924" t="s">
        <v>105</v>
      </c>
      <c r="J78" s="924">
        <v>0</v>
      </c>
      <c r="K78" s="925" t="s">
        <v>1372</v>
      </c>
      <c r="L78" s="925" t="s">
        <v>1461</v>
      </c>
      <c r="M78" s="925"/>
      <c r="N78" s="925" t="s">
        <v>1372</v>
      </c>
      <c r="O78" s="929"/>
      <c r="P78" s="925" t="s">
        <v>1290</v>
      </c>
      <c r="Q78" s="927" t="s">
        <v>1280</v>
      </c>
      <c r="R78" s="924" t="s">
        <v>1275</v>
      </c>
      <c r="S78" s="924" t="s">
        <v>883</v>
      </c>
      <c r="T78" s="924" t="s">
        <v>1305</v>
      </c>
      <c r="U78" s="924"/>
      <c r="V78" s="924" t="s">
        <v>1462</v>
      </c>
      <c r="W78" s="924"/>
      <c r="X78" s="927">
        <v>38921</v>
      </c>
      <c r="Y78" s="927">
        <v>39286</v>
      </c>
      <c r="Z78" s="930">
        <f t="shared" ca="1" si="3"/>
        <v>5.083333333333333</v>
      </c>
    </row>
    <row r="79" spans="1:26" ht="15.6">
      <c r="A79" s="924">
        <f>+SUBTOTAL(3,$C$5:C79)</f>
        <v>75</v>
      </c>
      <c r="B79" s="925" t="s">
        <v>1463</v>
      </c>
      <c r="C79" s="924" t="s">
        <v>1194</v>
      </c>
      <c r="D79" s="925" t="s">
        <v>1447</v>
      </c>
      <c r="E79" s="924" t="s">
        <v>850</v>
      </c>
      <c r="F79" s="924">
        <f t="shared" si="0"/>
        <v>1976</v>
      </c>
      <c r="G79" s="927">
        <v>27886</v>
      </c>
      <c r="H79" s="924" t="s">
        <v>1269</v>
      </c>
      <c r="I79" s="924" t="s">
        <v>105</v>
      </c>
      <c r="J79" s="924">
        <v>0</v>
      </c>
      <c r="K79" s="925" t="s">
        <v>1362</v>
      </c>
      <c r="L79" s="925" t="s">
        <v>1458</v>
      </c>
      <c r="M79" s="925"/>
      <c r="N79" s="925" t="s">
        <v>1458</v>
      </c>
      <c r="O79" s="929"/>
      <c r="P79" s="925" t="s">
        <v>1290</v>
      </c>
      <c r="Q79" s="927" t="s">
        <v>1321</v>
      </c>
      <c r="R79" s="924" t="s">
        <v>1275</v>
      </c>
      <c r="S79" s="924" t="s">
        <v>883</v>
      </c>
      <c r="T79" s="924" t="s">
        <v>1276</v>
      </c>
      <c r="U79" s="924"/>
      <c r="V79" s="930" t="s">
        <v>1444</v>
      </c>
      <c r="W79" s="924" t="s">
        <v>1281</v>
      </c>
      <c r="X79" s="927">
        <v>35972</v>
      </c>
      <c r="Y79" s="927">
        <v>36337</v>
      </c>
      <c r="Z79" s="930">
        <f t="shared" ca="1" si="3"/>
        <v>6.5</v>
      </c>
    </row>
    <row r="80" spans="1:26" ht="15.6">
      <c r="A80" s="924">
        <f>+SUBTOTAL(3,$C$5:C80)</f>
        <v>76</v>
      </c>
      <c r="B80" s="925" t="s">
        <v>1464</v>
      </c>
      <c r="C80" s="924" t="s">
        <v>1194</v>
      </c>
      <c r="D80" s="925" t="s">
        <v>1447</v>
      </c>
      <c r="E80" s="924" t="s">
        <v>850</v>
      </c>
      <c r="F80" s="924">
        <f t="shared" si="0"/>
        <v>1981</v>
      </c>
      <c r="G80" s="927">
        <v>29778</v>
      </c>
      <c r="H80" s="924" t="s">
        <v>1283</v>
      </c>
      <c r="I80" s="924" t="s">
        <v>105</v>
      </c>
      <c r="J80" s="924"/>
      <c r="K80" s="931" t="s">
        <v>1465</v>
      </c>
      <c r="L80" s="925">
        <v>0</v>
      </c>
      <c r="M80" s="925"/>
      <c r="N80" s="925" t="s">
        <v>1465</v>
      </c>
      <c r="O80" s="929"/>
      <c r="P80" s="925" t="s">
        <v>1273</v>
      </c>
      <c r="Q80" s="924"/>
      <c r="R80" s="924"/>
      <c r="S80" s="924"/>
      <c r="T80" s="924"/>
      <c r="U80" s="924"/>
      <c r="V80" s="924"/>
      <c r="W80" s="924"/>
      <c r="X80" s="924"/>
      <c r="Y80" s="927"/>
      <c r="Z80" s="930">
        <f t="shared" ca="1" si="3"/>
        <v>11.666666666666666</v>
      </c>
    </row>
    <row r="81" spans="1:26" ht="15.6">
      <c r="A81" s="924">
        <f>+SUBTOTAL(3,$C$5:C81)</f>
        <v>77</v>
      </c>
      <c r="B81" s="925" t="s">
        <v>1466</v>
      </c>
      <c r="C81" s="924" t="s">
        <v>1194</v>
      </c>
      <c r="D81" s="925" t="s">
        <v>1447</v>
      </c>
      <c r="E81" s="926" t="s">
        <v>850</v>
      </c>
      <c r="F81" s="924">
        <f t="shared" si="0"/>
        <v>1983</v>
      </c>
      <c r="G81" s="927">
        <v>30346</v>
      </c>
      <c r="H81" s="924" t="s">
        <v>1283</v>
      </c>
      <c r="I81" s="924" t="s">
        <v>105</v>
      </c>
      <c r="J81" s="924">
        <v>0</v>
      </c>
      <c r="K81" s="925" t="s">
        <v>1362</v>
      </c>
      <c r="L81" s="925" t="s">
        <v>1448</v>
      </c>
      <c r="M81" s="925"/>
      <c r="N81" s="925" t="s">
        <v>1449</v>
      </c>
      <c r="O81" s="929"/>
      <c r="P81" s="925" t="s">
        <v>1273</v>
      </c>
      <c r="Q81" s="927" t="s">
        <v>1326</v>
      </c>
      <c r="R81" s="924" t="s">
        <v>1275</v>
      </c>
      <c r="S81" s="924" t="s">
        <v>883</v>
      </c>
      <c r="T81" s="924" t="s">
        <v>1276</v>
      </c>
      <c r="U81" s="924"/>
      <c r="V81" s="924">
        <v>0</v>
      </c>
      <c r="W81" s="924"/>
      <c r="X81" s="927">
        <v>37961</v>
      </c>
      <c r="Y81" s="927">
        <v>38327</v>
      </c>
      <c r="Z81" s="930">
        <f t="shared" ca="1" si="3"/>
        <v>13.25</v>
      </c>
    </row>
    <row r="82" spans="1:26" ht="15.6">
      <c r="A82" s="924">
        <f>+SUBTOTAL(3,$C$5:C82)</f>
        <v>78</v>
      </c>
      <c r="B82" s="925" t="s">
        <v>1467</v>
      </c>
      <c r="C82" s="924" t="s">
        <v>1194</v>
      </c>
      <c r="D82" s="925" t="s">
        <v>1447</v>
      </c>
      <c r="E82" s="926" t="s">
        <v>850</v>
      </c>
      <c r="F82" s="924">
        <f t="shared" si="0"/>
        <v>1976</v>
      </c>
      <c r="G82" s="927">
        <v>27933</v>
      </c>
      <c r="H82" s="924" t="s">
        <v>1283</v>
      </c>
      <c r="I82" s="924" t="s">
        <v>105</v>
      </c>
      <c r="J82" s="924">
        <v>0</v>
      </c>
      <c r="K82" s="925" t="s">
        <v>1468</v>
      </c>
      <c r="L82" s="925" t="s">
        <v>1468</v>
      </c>
      <c r="M82" s="925"/>
      <c r="N82" s="925" t="s">
        <v>1468</v>
      </c>
      <c r="O82" s="929">
        <v>44673</v>
      </c>
      <c r="P82" s="925" t="s">
        <v>1273</v>
      </c>
      <c r="Q82" s="927" t="s">
        <v>1326</v>
      </c>
      <c r="R82" s="924" t="s">
        <v>1275</v>
      </c>
      <c r="S82" s="924" t="s">
        <v>883</v>
      </c>
      <c r="T82" s="924" t="s">
        <v>1322</v>
      </c>
      <c r="U82" s="924"/>
      <c r="V82" s="924">
        <v>0</v>
      </c>
      <c r="W82" s="924"/>
      <c r="X82" s="927">
        <v>41567</v>
      </c>
      <c r="Y82" s="927">
        <v>41932</v>
      </c>
      <c r="Z82" s="930">
        <f t="shared" ca="1" si="3"/>
        <v>6.583333333333333</v>
      </c>
    </row>
    <row r="83" spans="1:26" ht="15.6">
      <c r="A83" s="924">
        <f>+SUBTOTAL(3,$C$5:C83)</f>
        <v>79</v>
      </c>
      <c r="B83" s="925" t="s">
        <v>1469</v>
      </c>
      <c r="C83" s="924" t="s">
        <v>1194</v>
      </c>
      <c r="D83" s="925" t="s">
        <v>1447</v>
      </c>
      <c r="E83" s="924" t="s">
        <v>850</v>
      </c>
      <c r="F83" s="924">
        <f t="shared" si="0"/>
        <v>1987</v>
      </c>
      <c r="G83" s="927">
        <v>32087</v>
      </c>
      <c r="H83" s="924" t="s">
        <v>1283</v>
      </c>
      <c r="I83" s="924" t="s">
        <v>105</v>
      </c>
      <c r="J83" s="924">
        <v>0</v>
      </c>
      <c r="K83" s="925" t="s">
        <v>1312</v>
      </c>
      <c r="L83" s="925" t="s">
        <v>1372</v>
      </c>
      <c r="M83" s="925"/>
      <c r="N83" s="925" t="s">
        <v>1372</v>
      </c>
      <c r="O83" s="929">
        <v>44409</v>
      </c>
      <c r="P83" s="925" t="s">
        <v>1273</v>
      </c>
      <c r="Q83" s="924" t="s">
        <v>1280</v>
      </c>
      <c r="R83" s="924" t="s">
        <v>1275</v>
      </c>
      <c r="S83" s="924" t="s">
        <v>883</v>
      </c>
      <c r="T83" s="924" t="s">
        <v>1322</v>
      </c>
      <c r="U83" s="924"/>
      <c r="V83" s="924">
        <v>0</v>
      </c>
      <c r="W83" s="924"/>
      <c r="X83" s="927">
        <v>39955</v>
      </c>
      <c r="Y83" s="927">
        <v>40320</v>
      </c>
      <c r="Z83" s="930">
        <f t="shared" ca="1" si="3"/>
        <v>18</v>
      </c>
    </row>
    <row r="84" spans="1:26" ht="15.6">
      <c r="A84" s="924">
        <f>+SUBTOTAL(3,$C$5:C84)</f>
        <v>80</v>
      </c>
      <c r="B84" s="925" t="s">
        <v>1470</v>
      </c>
      <c r="C84" s="924" t="s">
        <v>1194</v>
      </c>
      <c r="D84" s="925" t="s">
        <v>1447</v>
      </c>
      <c r="E84" s="926" t="s">
        <v>850</v>
      </c>
      <c r="F84" s="924">
        <f t="shared" si="0"/>
        <v>1984</v>
      </c>
      <c r="G84" s="927">
        <v>30934</v>
      </c>
      <c r="H84" s="924" t="s">
        <v>1283</v>
      </c>
      <c r="I84" s="924" t="s">
        <v>105</v>
      </c>
      <c r="J84" s="924">
        <v>0</v>
      </c>
      <c r="K84" s="925" t="s">
        <v>1362</v>
      </c>
      <c r="L84" s="925" t="s">
        <v>1471</v>
      </c>
      <c r="M84" s="925"/>
      <c r="N84" s="925" t="s">
        <v>1465</v>
      </c>
      <c r="O84" s="929"/>
      <c r="P84" s="925" t="s">
        <v>1273</v>
      </c>
      <c r="Q84" s="927" t="s">
        <v>1280</v>
      </c>
      <c r="R84" s="924" t="s">
        <v>1275</v>
      </c>
      <c r="S84" s="924" t="s">
        <v>883</v>
      </c>
      <c r="T84" s="924" t="s">
        <v>1322</v>
      </c>
      <c r="U84" s="924"/>
      <c r="V84" s="930" t="s">
        <v>1277</v>
      </c>
      <c r="W84" s="924"/>
      <c r="X84" s="927">
        <v>38788</v>
      </c>
      <c r="Y84" s="927">
        <v>39153</v>
      </c>
      <c r="Z84" s="930">
        <f t="shared" ca="1" si="3"/>
        <v>14.833333333333334</v>
      </c>
    </row>
    <row r="85" spans="1:26" ht="15.6">
      <c r="A85" s="924">
        <f>+SUBTOTAL(3,$C$5:C85)</f>
        <v>81</v>
      </c>
      <c r="B85" s="925" t="s">
        <v>1472</v>
      </c>
      <c r="C85" s="924" t="s">
        <v>1194</v>
      </c>
      <c r="D85" s="925" t="s">
        <v>1447</v>
      </c>
      <c r="E85" s="926" t="s">
        <v>850</v>
      </c>
      <c r="F85" s="924">
        <f t="shared" si="0"/>
        <v>1979</v>
      </c>
      <c r="G85" s="927">
        <v>29089</v>
      </c>
      <c r="H85" s="924" t="s">
        <v>1269</v>
      </c>
      <c r="I85" s="924" t="s">
        <v>105</v>
      </c>
      <c r="J85" s="924">
        <v>0</v>
      </c>
      <c r="K85" s="925" t="s">
        <v>1362</v>
      </c>
      <c r="L85" s="925" t="s">
        <v>1473</v>
      </c>
      <c r="M85" s="925"/>
      <c r="N85" s="925" t="s">
        <v>1474</v>
      </c>
      <c r="O85" s="929"/>
      <c r="P85" s="925" t="s">
        <v>1273</v>
      </c>
      <c r="Q85" s="924" t="s">
        <v>1321</v>
      </c>
      <c r="R85" s="924" t="s">
        <v>1275</v>
      </c>
      <c r="S85" s="924" t="s">
        <v>883</v>
      </c>
      <c r="T85" s="924" t="s">
        <v>1276</v>
      </c>
      <c r="U85" s="924"/>
      <c r="V85" s="930" t="s">
        <v>1277</v>
      </c>
      <c r="W85" s="924"/>
      <c r="X85" s="927">
        <v>42556</v>
      </c>
      <c r="Y85" s="927">
        <v>42921</v>
      </c>
      <c r="Z85" s="930">
        <f t="shared" ca="1" si="3"/>
        <v>9.75</v>
      </c>
    </row>
    <row r="86" spans="1:26" ht="15.6">
      <c r="A86" s="924">
        <f>+SUBTOTAL(3,$C$5:C86)</f>
        <v>82</v>
      </c>
      <c r="B86" s="925" t="s">
        <v>1475</v>
      </c>
      <c r="C86" s="924" t="s">
        <v>1194</v>
      </c>
      <c r="D86" s="925" t="s">
        <v>1447</v>
      </c>
      <c r="E86" s="924" t="s">
        <v>850</v>
      </c>
      <c r="F86" s="924">
        <f t="shared" si="0"/>
        <v>1982</v>
      </c>
      <c r="G86" s="927">
        <v>30145</v>
      </c>
      <c r="H86" s="924" t="s">
        <v>1269</v>
      </c>
      <c r="I86" s="924" t="s">
        <v>105</v>
      </c>
      <c r="J86" s="924">
        <v>0</v>
      </c>
      <c r="K86" s="925" t="s">
        <v>1476</v>
      </c>
      <c r="L86" s="925" t="s">
        <v>1455</v>
      </c>
      <c r="M86" s="925"/>
      <c r="N86" s="925" t="s">
        <v>1477</v>
      </c>
      <c r="O86" s="929"/>
      <c r="P86" s="925" t="s">
        <v>1290</v>
      </c>
      <c r="Q86" s="927" t="s">
        <v>1419</v>
      </c>
      <c r="R86" s="924" t="s">
        <v>1275</v>
      </c>
      <c r="S86" s="924" t="s">
        <v>883</v>
      </c>
      <c r="T86" s="924" t="s">
        <v>1276</v>
      </c>
      <c r="U86" s="924"/>
      <c r="V86" s="930" t="s">
        <v>1478</v>
      </c>
      <c r="W86" s="924" t="s">
        <v>1315</v>
      </c>
      <c r="X86" s="927">
        <v>38116</v>
      </c>
      <c r="Y86" s="927">
        <v>38481</v>
      </c>
      <c r="Z86" s="930">
        <f t="shared" ca="1" si="3"/>
        <v>12.666666666666666</v>
      </c>
    </row>
    <row r="87" spans="1:26" ht="15.6">
      <c r="A87" s="924">
        <f>+SUBTOTAL(3,$C$5:C87)</f>
        <v>83</v>
      </c>
      <c r="B87" s="925" t="s">
        <v>1479</v>
      </c>
      <c r="C87" s="924" t="s">
        <v>1194</v>
      </c>
      <c r="D87" s="925" t="s">
        <v>1447</v>
      </c>
      <c r="E87" s="926" t="s">
        <v>850</v>
      </c>
      <c r="F87" s="924">
        <f t="shared" si="0"/>
        <v>1982</v>
      </c>
      <c r="G87" s="927">
        <v>30224</v>
      </c>
      <c r="H87" s="924" t="s">
        <v>1269</v>
      </c>
      <c r="I87" s="924" t="s">
        <v>105</v>
      </c>
      <c r="J87" s="924">
        <v>0</v>
      </c>
      <c r="K87" s="925" t="s">
        <v>1362</v>
      </c>
      <c r="L87" s="925" t="s">
        <v>1448</v>
      </c>
      <c r="M87" s="925"/>
      <c r="N87" s="925" t="s">
        <v>1480</v>
      </c>
      <c r="O87" s="929"/>
      <c r="P87" s="925" t="s">
        <v>1273</v>
      </c>
      <c r="Q87" s="927" t="s">
        <v>1280</v>
      </c>
      <c r="R87" s="924" t="s">
        <v>1275</v>
      </c>
      <c r="S87" s="924" t="s">
        <v>883</v>
      </c>
      <c r="T87" s="924" t="s">
        <v>1276</v>
      </c>
      <c r="U87" s="924"/>
      <c r="V87" s="924" t="s">
        <v>1481</v>
      </c>
      <c r="W87" s="924"/>
      <c r="X87" s="927">
        <v>42556</v>
      </c>
      <c r="Y87" s="927">
        <v>42921</v>
      </c>
      <c r="Z87" s="930">
        <f t="shared" ca="1" si="3"/>
        <v>12.916666666666666</v>
      </c>
    </row>
    <row r="88" spans="1:26" ht="15.6">
      <c r="A88" s="924">
        <f>+SUBTOTAL(3,$C$5:C88)</f>
        <v>84</v>
      </c>
      <c r="B88" s="925" t="s">
        <v>1482</v>
      </c>
      <c r="C88" s="924" t="s">
        <v>1194</v>
      </c>
      <c r="D88" s="925" t="s">
        <v>1447</v>
      </c>
      <c r="E88" s="924" t="s">
        <v>850</v>
      </c>
      <c r="F88" s="924">
        <f t="shared" si="0"/>
        <v>1987</v>
      </c>
      <c r="G88" s="927">
        <v>32126</v>
      </c>
      <c r="H88" s="924" t="s">
        <v>1283</v>
      </c>
      <c r="I88" s="924" t="s">
        <v>106</v>
      </c>
      <c r="J88" s="924">
        <v>0</v>
      </c>
      <c r="K88" s="925" t="s">
        <v>1362</v>
      </c>
      <c r="L88" s="925" t="s">
        <v>1483</v>
      </c>
      <c r="M88" s="925"/>
      <c r="N88" s="925" t="s">
        <v>534</v>
      </c>
      <c r="O88" s="929"/>
      <c r="P88" s="925" t="s">
        <v>1273</v>
      </c>
      <c r="Q88" s="927" t="s">
        <v>1484</v>
      </c>
      <c r="R88" s="924" t="s">
        <v>1275</v>
      </c>
      <c r="S88" s="924"/>
      <c r="T88" s="924" t="s">
        <v>1322</v>
      </c>
      <c r="U88" s="924"/>
      <c r="V88" s="924"/>
      <c r="W88" s="924"/>
      <c r="X88" s="927">
        <v>39955</v>
      </c>
      <c r="Y88" s="927">
        <v>40320</v>
      </c>
      <c r="Z88" s="930">
        <f t="shared" ca="1" si="3"/>
        <v>18.083333333333332</v>
      </c>
    </row>
    <row r="89" spans="1:26" ht="15.6">
      <c r="A89" s="924">
        <f>+SUBTOTAL(3,$C$5:C89)</f>
        <v>85</v>
      </c>
      <c r="B89" s="925" t="s">
        <v>1485</v>
      </c>
      <c r="C89" s="924" t="s">
        <v>1194</v>
      </c>
      <c r="D89" s="925" t="s">
        <v>1447</v>
      </c>
      <c r="E89" s="926" t="s">
        <v>850</v>
      </c>
      <c r="F89" s="924">
        <f t="shared" si="0"/>
        <v>1985</v>
      </c>
      <c r="G89" s="927">
        <v>31140</v>
      </c>
      <c r="H89" s="926" t="s">
        <v>1283</v>
      </c>
      <c r="I89" s="924" t="s">
        <v>105</v>
      </c>
      <c r="J89" s="924"/>
      <c r="K89" s="931" t="s">
        <v>1372</v>
      </c>
      <c r="L89" s="925" t="s">
        <v>1372</v>
      </c>
      <c r="M89" s="925"/>
      <c r="N89" s="925" t="s">
        <v>1486</v>
      </c>
      <c r="O89" s="929">
        <v>44166</v>
      </c>
      <c r="P89" s="925" t="s">
        <v>1273</v>
      </c>
      <c r="Q89" s="924"/>
      <c r="R89" s="924"/>
      <c r="S89" s="924"/>
      <c r="T89" s="924" t="s">
        <v>1322</v>
      </c>
      <c r="U89" s="924"/>
      <c r="V89" s="924"/>
      <c r="W89" s="924"/>
      <c r="X89" s="927">
        <v>41792</v>
      </c>
      <c r="Y89" s="927">
        <v>42157</v>
      </c>
      <c r="Z89" s="932"/>
    </row>
    <row r="90" spans="1:26" ht="15.6">
      <c r="A90" s="924">
        <f>+SUBTOTAL(3,$C$5:C90)</f>
        <v>86</v>
      </c>
      <c r="B90" s="925" t="s">
        <v>1487</v>
      </c>
      <c r="C90" s="924" t="s">
        <v>1194</v>
      </c>
      <c r="D90" s="925" t="s">
        <v>1488</v>
      </c>
      <c r="E90" s="926" t="s">
        <v>850</v>
      </c>
      <c r="F90" s="924">
        <f t="shared" si="0"/>
        <v>1975</v>
      </c>
      <c r="G90" s="927">
        <v>27572</v>
      </c>
      <c r="H90" s="924" t="s">
        <v>1269</v>
      </c>
      <c r="I90" s="924" t="s">
        <v>105</v>
      </c>
      <c r="J90" s="924">
        <v>0</v>
      </c>
      <c r="K90" s="925" t="s">
        <v>1347</v>
      </c>
      <c r="L90" s="925" t="s">
        <v>1489</v>
      </c>
      <c r="M90" s="925"/>
      <c r="N90" s="925" t="s">
        <v>1489</v>
      </c>
      <c r="O90" s="929"/>
      <c r="P90" s="925" t="s">
        <v>1273</v>
      </c>
      <c r="Q90" s="927" t="s">
        <v>1490</v>
      </c>
      <c r="R90" s="924"/>
      <c r="S90" s="924" t="s">
        <v>883</v>
      </c>
      <c r="T90" s="924" t="s">
        <v>1276</v>
      </c>
      <c r="U90" s="924"/>
      <c r="V90" s="924" t="s">
        <v>883</v>
      </c>
      <c r="W90" s="924"/>
      <c r="X90" s="927">
        <v>41048</v>
      </c>
      <c r="Y90" s="927">
        <v>41413</v>
      </c>
      <c r="Z90" s="930">
        <f t="shared" ref="Z90:Z104" ca="1" si="4">IF(E90="nữ",660-DATEDIF(G90,TODAY(),"m"),720-DATEDIF(G90,TODAY(),"m"))/12</f>
        <v>5.666666666666667</v>
      </c>
    </row>
    <row r="91" spans="1:26" ht="15.6">
      <c r="A91" s="924">
        <f>+SUBTOTAL(3,$C$5:C91)</f>
        <v>87</v>
      </c>
      <c r="B91" s="925" t="s">
        <v>1491</v>
      </c>
      <c r="C91" s="924" t="s">
        <v>1194</v>
      </c>
      <c r="D91" s="925" t="s">
        <v>1488</v>
      </c>
      <c r="E91" s="924" t="s">
        <v>849</v>
      </c>
      <c r="F91" s="924">
        <f t="shared" ref="F91:F173" si="5">YEAR(G91)</f>
        <v>1976</v>
      </c>
      <c r="G91" s="927">
        <v>28004</v>
      </c>
      <c r="H91" s="924" t="s">
        <v>1269</v>
      </c>
      <c r="I91" s="924" t="s">
        <v>105</v>
      </c>
      <c r="J91" s="924">
        <v>0</v>
      </c>
      <c r="K91" s="925" t="s">
        <v>1347</v>
      </c>
      <c r="L91" s="925" t="s">
        <v>1492</v>
      </c>
      <c r="M91" s="925"/>
      <c r="N91" s="925" t="s">
        <v>1493</v>
      </c>
      <c r="O91" s="929"/>
      <c r="P91" s="925" t="s">
        <v>1273</v>
      </c>
      <c r="Q91" s="927" t="s">
        <v>1494</v>
      </c>
      <c r="R91" s="924" t="s">
        <v>1275</v>
      </c>
      <c r="S91" s="924" t="s">
        <v>883</v>
      </c>
      <c r="T91" s="924" t="s">
        <v>1305</v>
      </c>
      <c r="U91" s="924"/>
      <c r="V91" s="930" t="s">
        <v>1300</v>
      </c>
      <c r="W91" s="924"/>
      <c r="X91" s="927">
        <v>38958</v>
      </c>
      <c r="Y91" s="927">
        <v>39323</v>
      </c>
      <c r="Z91" s="930">
        <f t="shared" ca="1" si="4"/>
        <v>11.833333333333334</v>
      </c>
    </row>
    <row r="92" spans="1:26" ht="15.6">
      <c r="A92" s="924">
        <f>+SUBTOTAL(3,$C$5:C92)</f>
        <v>88</v>
      </c>
      <c r="B92" s="925" t="s">
        <v>1495</v>
      </c>
      <c r="C92" s="924" t="s">
        <v>1194</v>
      </c>
      <c r="D92" s="925" t="s">
        <v>1488</v>
      </c>
      <c r="E92" s="924" t="s">
        <v>849</v>
      </c>
      <c r="F92" s="924">
        <f t="shared" si="5"/>
        <v>1973</v>
      </c>
      <c r="G92" s="927">
        <v>26988</v>
      </c>
      <c r="H92" s="924" t="s">
        <v>1283</v>
      </c>
      <c r="I92" s="924" t="s">
        <v>105</v>
      </c>
      <c r="J92" s="924">
        <v>0</v>
      </c>
      <c r="K92" s="925" t="s">
        <v>1347</v>
      </c>
      <c r="L92" s="925" t="s">
        <v>1496</v>
      </c>
      <c r="M92" s="925"/>
      <c r="N92" s="925" t="s">
        <v>1347</v>
      </c>
      <c r="O92" s="929"/>
      <c r="P92" s="925"/>
      <c r="Q92" s="927" t="s">
        <v>1497</v>
      </c>
      <c r="R92" s="924"/>
      <c r="S92" s="924">
        <v>2018</v>
      </c>
      <c r="T92" s="924" t="s">
        <v>1498</v>
      </c>
      <c r="U92" s="933"/>
      <c r="V92" s="924">
        <v>0</v>
      </c>
      <c r="W92" s="924" t="s">
        <v>1281</v>
      </c>
      <c r="X92" s="927">
        <v>34884</v>
      </c>
      <c r="Y92" s="927">
        <v>35250</v>
      </c>
      <c r="Z92" s="930">
        <f t="shared" ca="1" si="4"/>
        <v>9</v>
      </c>
    </row>
    <row r="93" spans="1:26" ht="15.6">
      <c r="A93" s="924">
        <f>+SUBTOTAL(3,$C$5:C93)</f>
        <v>89</v>
      </c>
      <c r="B93" s="925" t="s">
        <v>1499</v>
      </c>
      <c r="C93" s="924" t="s">
        <v>1194</v>
      </c>
      <c r="D93" s="925" t="s">
        <v>1488</v>
      </c>
      <c r="E93" s="926" t="s">
        <v>850</v>
      </c>
      <c r="F93" s="924">
        <f t="shared" si="5"/>
        <v>1986</v>
      </c>
      <c r="G93" s="927">
        <v>31413</v>
      </c>
      <c r="H93" s="924" t="s">
        <v>1288</v>
      </c>
      <c r="I93" s="924" t="s">
        <v>105</v>
      </c>
      <c r="J93" s="924" t="s">
        <v>114</v>
      </c>
      <c r="K93" s="925" t="s">
        <v>1347</v>
      </c>
      <c r="L93" s="925" t="s">
        <v>1489</v>
      </c>
      <c r="M93" s="925"/>
      <c r="N93" s="925" t="s">
        <v>1347</v>
      </c>
      <c r="O93" s="929"/>
      <c r="P93" s="925" t="s">
        <v>1273</v>
      </c>
      <c r="Q93" s="924" t="s">
        <v>1280</v>
      </c>
      <c r="R93" s="924" t="s">
        <v>1275</v>
      </c>
      <c r="S93" s="924" t="s">
        <v>883</v>
      </c>
      <c r="T93" s="924" t="s">
        <v>1305</v>
      </c>
      <c r="U93" s="924"/>
      <c r="V93" s="930" t="s">
        <v>1277</v>
      </c>
      <c r="W93" s="924"/>
      <c r="X93" s="927">
        <v>39583</v>
      </c>
      <c r="Y93" s="927">
        <v>39948</v>
      </c>
      <c r="Z93" s="930">
        <f t="shared" ca="1" si="4"/>
        <v>16.166666666666668</v>
      </c>
    </row>
    <row r="94" spans="1:26" ht="15.6">
      <c r="A94" s="924">
        <f>+SUBTOTAL(3,$C$5:C94)</f>
        <v>90</v>
      </c>
      <c r="B94" s="925" t="s">
        <v>1500</v>
      </c>
      <c r="C94" s="924" t="s">
        <v>1194</v>
      </c>
      <c r="D94" s="925" t="s">
        <v>1488</v>
      </c>
      <c r="E94" s="924" t="s">
        <v>850</v>
      </c>
      <c r="F94" s="924">
        <f t="shared" si="5"/>
        <v>1970</v>
      </c>
      <c r="G94" s="927">
        <v>25847</v>
      </c>
      <c r="H94" s="924" t="s">
        <v>1269</v>
      </c>
      <c r="I94" s="924" t="s">
        <v>105</v>
      </c>
      <c r="J94" s="924">
        <v>0</v>
      </c>
      <c r="K94" s="925" t="s">
        <v>1347</v>
      </c>
      <c r="L94" s="925" t="s">
        <v>1501</v>
      </c>
      <c r="M94" s="925"/>
      <c r="N94" s="925" t="s">
        <v>1347</v>
      </c>
      <c r="O94" s="929"/>
      <c r="P94" s="925" t="s">
        <v>1273</v>
      </c>
      <c r="Q94" s="927" t="s">
        <v>1348</v>
      </c>
      <c r="R94" s="924" t="s">
        <v>1275</v>
      </c>
      <c r="S94" s="924" t="s">
        <v>883</v>
      </c>
      <c r="T94" s="924" t="s">
        <v>1305</v>
      </c>
      <c r="U94" s="924"/>
      <c r="V94" s="924">
        <v>0</v>
      </c>
      <c r="W94" s="924" t="s">
        <v>1281</v>
      </c>
      <c r="X94" s="927">
        <v>42323</v>
      </c>
      <c r="Y94" s="927">
        <v>42689</v>
      </c>
      <c r="Z94" s="930">
        <f t="shared" ca="1" si="4"/>
        <v>0.91666666666666663</v>
      </c>
    </row>
    <row r="95" spans="1:26" ht="15.6">
      <c r="A95" s="924">
        <f>+SUBTOTAL(3,$C$5:C95)</f>
        <v>91</v>
      </c>
      <c r="B95" s="925" t="s">
        <v>1502</v>
      </c>
      <c r="C95" s="924" t="s">
        <v>1194</v>
      </c>
      <c r="D95" s="925" t="s">
        <v>1488</v>
      </c>
      <c r="E95" s="924" t="s">
        <v>849</v>
      </c>
      <c r="F95" s="924">
        <f t="shared" si="5"/>
        <v>1959</v>
      </c>
      <c r="G95" s="927">
        <v>21596</v>
      </c>
      <c r="H95" s="924" t="s">
        <v>1288</v>
      </c>
      <c r="I95" s="924" t="s">
        <v>105</v>
      </c>
      <c r="J95" s="924" t="s">
        <v>114</v>
      </c>
      <c r="K95" s="925" t="s">
        <v>1347</v>
      </c>
      <c r="L95" s="925" t="s">
        <v>1347</v>
      </c>
      <c r="M95" s="925"/>
      <c r="N95" s="925" t="s">
        <v>1503</v>
      </c>
      <c r="O95" s="929"/>
      <c r="P95" s="925" t="s">
        <v>1273</v>
      </c>
      <c r="Q95" s="924" t="s">
        <v>1367</v>
      </c>
      <c r="R95" s="924" t="s">
        <v>1504</v>
      </c>
      <c r="S95" s="924" t="s">
        <v>883</v>
      </c>
      <c r="T95" s="924" t="s">
        <v>1327</v>
      </c>
      <c r="U95" s="924"/>
      <c r="V95" s="924" t="s">
        <v>1505</v>
      </c>
      <c r="W95" s="924"/>
      <c r="X95" s="927">
        <v>37286</v>
      </c>
      <c r="Y95" s="927">
        <v>37651</v>
      </c>
      <c r="Z95" s="930">
        <f t="shared" ca="1" si="4"/>
        <v>-5.75</v>
      </c>
    </row>
    <row r="96" spans="1:26" ht="15.6">
      <c r="A96" s="924">
        <f>+SUBTOTAL(3,$C$5:C96)</f>
        <v>92</v>
      </c>
      <c r="B96" s="925" t="s">
        <v>1506</v>
      </c>
      <c r="C96" s="924" t="s">
        <v>1194</v>
      </c>
      <c r="D96" s="925" t="s">
        <v>1488</v>
      </c>
      <c r="E96" s="924" t="s">
        <v>850</v>
      </c>
      <c r="F96" s="924">
        <f t="shared" si="5"/>
        <v>1970</v>
      </c>
      <c r="G96" s="927">
        <v>25613</v>
      </c>
      <c r="H96" s="924" t="s">
        <v>1269</v>
      </c>
      <c r="I96" s="924" t="s">
        <v>105</v>
      </c>
      <c r="J96" s="924">
        <v>0</v>
      </c>
      <c r="K96" s="925" t="s">
        <v>1347</v>
      </c>
      <c r="L96" s="925" t="s">
        <v>1507</v>
      </c>
      <c r="M96" s="925"/>
      <c r="N96" s="925" t="s">
        <v>1508</v>
      </c>
      <c r="O96" s="929"/>
      <c r="P96" s="925" t="s">
        <v>1290</v>
      </c>
      <c r="Q96" s="927" t="s">
        <v>1280</v>
      </c>
      <c r="R96" s="924" t="s">
        <v>1275</v>
      </c>
      <c r="S96" s="924" t="s">
        <v>883</v>
      </c>
      <c r="T96" s="924" t="s">
        <v>1276</v>
      </c>
      <c r="U96" s="924"/>
      <c r="V96" s="924">
        <v>0</v>
      </c>
      <c r="W96" s="924" t="s">
        <v>1281</v>
      </c>
      <c r="X96" s="927">
        <v>37518</v>
      </c>
      <c r="Y96" s="927">
        <v>37883</v>
      </c>
      <c r="Z96" s="930">
        <f t="shared" ca="1" si="4"/>
        <v>0.25</v>
      </c>
    </row>
    <row r="97" spans="1:26" ht="15.6">
      <c r="A97" s="924">
        <f>+SUBTOTAL(3,$C$5:C97)</f>
        <v>93</v>
      </c>
      <c r="B97" s="925" t="s">
        <v>1509</v>
      </c>
      <c r="C97" s="924" t="s">
        <v>1194</v>
      </c>
      <c r="D97" s="925" t="s">
        <v>1488</v>
      </c>
      <c r="E97" s="926" t="s">
        <v>850</v>
      </c>
      <c r="F97" s="924">
        <f t="shared" si="5"/>
        <v>1980</v>
      </c>
      <c r="G97" s="927">
        <v>29323</v>
      </c>
      <c r="H97" s="924" t="s">
        <v>1269</v>
      </c>
      <c r="I97" s="924" t="s">
        <v>105</v>
      </c>
      <c r="J97" s="924">
        <v>0</v>
      </c>
      <c r="K97" s="925" t="s">
        <v>1347</v>
      </c>
      <c r="L97" s="925" t="s">
        <v>1510</v>
      </c>
      <c r="M97" s="925"/>
      <c r="N97" s="925" t="s">
        <v>1510</v>
      </c>
      <c r="O97" s="929"/>
      <c r="P97" s="925" t="s">
        <v>1273</v>
      </c>
      <c r="Q97" s="927" t="s">
        <v>1511</v>
      </c>
      <c r="R97" s="924" t="s">
        <v>1275</v>
      </c>
      <c r="S97" s="924">
        <v>2016</v>
      </c>
      <c r="T97" s="924" t="s">
        <v>1305</v>
      </c>
      <c r="U97" s="924"/>
      <c r="V97" s="924">
        <v>0</v>
      </c>
      <c r="W97" s="924"/>
      <c r="X97" s="927">
        <v>43099</v>
      </c>
      <c r="Y97" s="927">
        <v>43464</v>
      </c>
      <c r="Z97" s="930">
        <f t="shared" ca="1" si="4"/>
        <v>10.416666666666666</v>
      </c>
    </row>
    <row r="98" spans="1:26" ht="15.6">
      <c r="A98" s="924">
        <f>+SUBTOTAL(3,$C$5:C98)</f>
        <v>94</v>
      </c>
      <c r="B98" s="925" t="s">
        <v>1512</v>
      </c>
      <c r="C98" s="924" t="s">
        <v>1194</v>
      </c>
      <c r="D98" s="925" t="s">
        <v>1488</v>
      </c>
      <c r="E98" s="926" t="s">
        <v>850</v>
      </c>
      <c r="F98" s="924">
        <f t="shared" si="5"/>
        <v>1985</v>
      </c>
      <c r="G98" s="927">
        <v>31291</v>
      </c>
      <c r="H98" s="924" t="s">
        <v>1283</v>
      </c>
      <c r="I98" s="924" t="s">
        <v>105</v>
      </c>
      <c r="J98" s="924">
        <v>0</v>
      </c>
      <c r="K98" s="925" t="s">
        <v>1347</v>
      </c>
      <c r="L98" s="925" t="s">
        <v>1492</v>
      </c>
      <c r="M98" s="925"/>
      <c r="N98" s="925" t="s">
        <v>1513</v>
      </c>
      <c r="O98" s="929"/>
      <c r="P98" s="925" t="s">
        <v>1273</v>
      </c>
      <c r="Q98" s="927" t="s">
        <v>1285</v>
      </c>
      <c r="R98" s="924" t="s">
        <v>1275</v>
      </c>
      <c r="S98" s="924">
        <v>0</v>
      </c>
      <c r="T98" s="924" t="s">
        <v>1305</v>
      </c>
      <c r="U98" s="924"/>
      <c r="V98" s="924">
        <v>0</v>
      </c>
      <c r="W98" s="924"/>
      <c r="X98" s="927">
        <v>39231</v>
      </c>
      <c r="Y98" s="927">
        <v>39597</v>
      </c>
      <c r="Z98" s="930">
        <f t="shared" ca="1" si="4"/>
        <v>15.833333333333334</v>
      </c>
    </row>
    <row r="99" spans="1:26" ht="15.6">
      <c r="A99" s="924">
        <f>+SUBTOTAL(3,$C$5:C99)</f>
        <v>95</v>
      </c>
      <c r="B99" s="925" t="s">
        <v>1514</v>
      </c>
      <c r="C99" s="924" t="s">
        <v>1194</v>
      </c>
      <c r="D99" s="925" t="s">
        <v>1488</v>
      </c>
      <c r="E99" s="924" t="s">
        <v>849</v>
      </c>
      <c r="F99" s="924">
        <f t="shared" si="5"/>
        <v>1969</v>
      </c>
      <c r="G99" s="927">
        <v>25322</v>
      </c>
      <c r="H99" s="924" t="s">
        <v>1283</v>
      </c>
      <c r="I99" s="924" t="s">
        <v>105</v>
      </c>
      <c r="J99" s="924">
        <v>0</v>
      </c>
      <c r="K99" s="925" t="s">
        <v>1347</v>
      </c>
      <c r="L99" s="925" t="s">
        <v>1508</v>
      </c>
      <c r="M99" s="925"/>
      <c r="N99" s="925" t="s">
        <v>1508</v>
      </c>
      <c r="O99" s="929"/>
      <c r="P99" s="925" t="s">
        <v>1273</v>
      </c>
      <c r="Q99" s="924" t="s">
        <v>1515</v>
      </c>
      <c r="R99" s="924" t="s">
        <v>1275</v>
      </c>
      <c r="S99" s="924">
        <v>0</v>
      </c>
      <c r="T99" s="924" t="s">
        <v>1305</v>
      </c>
      <c r="U99" s="924"/>
      <c r="V99" s="930" t="s">
        <v>1300</v>
      </c>
      <c r="W99" s="924"/>
      <c r="X99" s="927"/>
      <c r="Y99" s="927"/>
      <c r="Z99" s="930">
        <f t="shared" ca="1" si="4"/>
        <v>4.5</v>
      </c>
    </row>
    <row r="100" spans="1:26" ht="15.6">
      <c r="A100" s="924">
        <f>+SUBTOTAL(3,$C$5:C100)</f>
        <v>96</v>
      </c>
      <c r="B100" s="925" t="s">
        <v>1516</v>
      </c>
      <c r="C100" s="924" t="s">
        <v>1194</v>
      </c>
      <c r="D100" s="925" t="s">
        <v>1488</v>
      </c>
      <c r="E100" s="926" t="s">
        <v>850</v>
      </c>
      <c r="F100" s="924">
        <f t="shared" si="5"/>
        <v>1979</v>
      </c>
      <c r="G100" s="927">
        <v>29209</v>
      </c>
      <c r="H100" s="924" t="s">
        <v>1283</v>
      </c>
      <c r="I100" s="924" t="s">
        <v>106</v>
      </c>
      <c r="J100" s="924">
        <v>0</v>
      </c>
      <c r="K100" s="925" t="s">
        <v>1347</v>
      </c>
      <c r="L100" s="925" t="s">
        <v>1517</v>
      </c>
      <c r="M100" s="925"/>
      <c r="N100" s="925" t="s">
        <v>534</v>
      </c>
      <c r="O100" s="929"/>
      <c r="P100" s="925" t="s">
        <v>1273</v>
      </c>
      <c r="Q100" s="927" t="s">
        <v>1419</v>
      </c>
      <c r="R100" s="924" t="s">
        <v>1275</v>
      </c>
      <c r="S100" s="924" t="s">
        <v>883</v>
      </c>
      <c r="T100" s="924"/>
      <c r="U100" s="924"/>
      <c r="V100" s="924">
        <v>0</v>
      </c>
      <c r="W100" s="924"/>
      <c r="X100" s="927">
        <v>38184</v>
      </c>
      <c r="Y100" s="927">
        <v>38549</v>
      </c>
      <c r="Z100" s="930">
        <f t="shared" ca="1" si="4"/>
        <v>10.083333333333334</v>
      </c>
    </row>
    <row r="101" spans="1:26" ht="15.6">
      <c r="A101" s="924">
        <f>+SUBTOTAL(3,$C$5:C101)</f>
        <v>97</v>
      </c>
      <c r="B101" s="925" t="s">
        <v>1518</v>
      </c>
      <c r="C101" s="924" t="s">
        <v>1194</v>
      </c>
      <c r="D101" s="925" t="s">
        <v>1488</v>
      </c>
      <c r="E101" s="924" t="s">
        <v>849</v>
      </c>
      <c r="F101" s="924">
        <f t="shared" si="5"/>
        <v>1977</v>
      </c>
      <c r="G101" s="927">
        <v>28150</v>
      </c>
      <c r="H101" s="924" t="s">
        <v>1283</v>
      </c>
      <c r="I101" s="924" t="s">
        <v>105</v>
      </c>
      <c r="J101" s="924">
        <v>0</v>
      </c>
      <c r="K101" s="925" t="s">
        <v>1347</v>
      </c>
      <c r="L101" s="925" t="s">
        <v>1519</v>
      </c>
      <c r="M101" s="925"/>
      <c r="N101" s="925" t="s">
        <v>1519</v>
      </c>
      <c r="O101" s="929"/>
      <c r="P101" s="925"/>
      <c r="Q101" s="927" t="s">
        <v>1520</v>
      </c>
      <c r="R101" s="924"/>
      <c r="S101" s="924" t="s">
        <v>883</v>
      </c>
      <c r="T101" s="924"/>
      <c r="U101" s="924"/>
      <c r="V101" s="924" t="s">
        <v>1505</v>
      </c>
      <c r="W101" s="924"/>
      <c r="X101" s="927"/>
      <c r="Y101" s="927" t="s">
        <v>883</v>
      </c>
      <c r="Z101" s="930">
        <f t="shared" ca="1" si="4"/>
        <v>12.25</v>
      </c>
    </row>
    <row r="102" spans="1:26" ht="15.6">
      <c r="A102" s="924">
        <f>+SUBTOTAL(3,$C$5:C102)</f>
        <v>98</v>
      </c>
      <c r="B102" s="925" t="s">
        <v>1521</v>
      </c>
      <c r="C102" s="924" t="s">
        <v>1194</v>
      </c>
      <c r="D102" s="925" t="s">
        <v>1488</v>
      </c>
      <c r="E102" s="926" t="s">
        <v>850</v>
      </c>
      <c r="F102" s="924">
        <f t="shared" si="5"/>
        <v>1980</v>
      </c>
      <c r="G102" s="927">
        <v>29412</v>
      </c>
      <c r="H102" s="924" t="s">
        <v>1283</v>
      </c>
      <c r="I102" s="924" t="s">
        <v>105</v>
      </c>
      <c r="J102" s="924">
        <v>0</v>
      </c>
      <c r="K102" s="925" t="s">
        <v>1347</v>
      </c>
      <c r="L102" s="925" t="s">
        <v>1522</v>
      </c>
      <c r="M102" s="925"/>
      <c r="N102" s="925" t="s">
        <v>1522</v>
      </c>
      <c r="O102" s="929"/>
      <c r="P102" s="925"/>
      <c r="Q102" s="927" t="s">
        <v>1520</v>
      </c>
      <c r="R102" s="924"/>
      <c r="S102" s="924" t="s">
        <v>883</v>
      </c>
      <c r="T102" s="924"/>
      <c r="U102" s="924"/>
      <c r="V102" s="924">
        <v>0</v>
      </c>
      <c r="W102" s="924"/>
      <c r="X102" s="927"/>
      <c r="Y102" s="927" t="s">
        <v>883</v>
      </c>
      <c r="Z102" s="930">
        <f t="shared" ca="1" si="4"/>
        <v>10.666666666666666</v>
      </c>
    </row>
    <row r="103" spans="1:26" ht="15.6">
      <c r="A103" s="924">
        <f>+SUBTOTAL(3,$C$5:C103)</f>
        <v>99</v>
      </c>
      <c r="B103" s="925" t="s">
        <v>1523</v>
      </c>
      <c r="C103" s="924" t="s">
        <v>1194</v>
      </c>
      <c r="D103" s="925" t="s">
        <v>1488</v>
      </c>
      <c r="E103" s="924" t="s">
        <v>850</v>
      </c>
      <c r="F103" s="924">
        <f t="shared" si="5"/>
        <v>1986</v>
      </c>
      <c r="G103" s="927">
        <v>31596</v>
      </c>
      <c r="H103" s="924" t="s">
        <v>1283</v>
      </c>
      <c r="I103" s="924" t="s">
        <v>105</v>
      </c>
      <c r="J103" s="924">
        <v>0</v>
      </c>
      <c r="K103" s="925" t="s">
        <v>1347</v>
      </c>
      <c r="L103" s="925" t="s">
        <v>1524</v>
      </c>
      <c r="M103" s="925"/>
      <c r="N103" s="925" t="s">
        <v>1354</v>
      </c>
      <c r="O103" s="929"/>
      <c r="P103" s="925" t="s">
        <v>1273</v>
      </c>
      <c r="Q103" s="927" t="s">
        <v>1497</v>
      </c>
      <c r="R103" s="924"/>
      <c r="S103" s="924" t="s">
        <v>883</v>
      </c>
      <c r="T103" s="924"/>
      <c r="U103" s="924"/>
      <c r="V103" s="924" t="s">
        <v>1286</v>
      </c>
      <c r="W103" s="924"/>
      <c r="X103" s="927">
        <v>0</v>
      </c>
      <c r="Y103" s="927">
        <v>0</v>
      </c>
      <c r="Z103" s="930">
        <f t="shared" ca="1" si="4"/>
        <v>16.666666666666668</v>
      </c>
    </row>
    <row r="104" spans="1:26" ht="15.6">
      <c r="A104" s="924">
        <f>+SUBTOTAL(3,$C$5:C104)</f>
        <v>100</v>
      </c>
      <c r="B104" s="925" t="s">
        <v>1525</v>
      </c>
      <c r="C104" s="924" t="s">
        <v>1194</v>
      </c>
      <c r="D104" s="928" t="s">
        <v>1488</v>
      </c>
      <c r="E104" s="926" t="s">
        <v>850</v>
      </c>
      <c r="F104" s="924">
        <f t="shared" si="5"/>
        <v>1986</v>
      </c>
      <c r="G104" s="927">
        <v>31683</v>
      </c>
      <c r="H104" s="924" t="s">
        <v>1283</v>
      </c>
      <c r="I104" s="924" t="s">
        <v>105</v>
      </c>
      <c r="J104" s="924">
        <v>0</v>
      </c>
      <c r="K104" s="925" t="s">
        <v>1347</v>
      </c>
      <c r="L104" s="925" t="s">
        <v>1526</v>
      </c>
      <c r="M104" s="925"/>
      <c r="N104" s="925" t="s">
        <v>1347</v>
      </c>
      <c r="O104" s="929"/>
      <c r="P104" s="925" t="s">
        <v>1273</v>
      </c>
      <c r="Q104" s="927" t="s">
        <v>1285</v>
      </c>
      <c r="R104" s="924" t="s">
        <v>1275</v>
      </c>
      <c r="S104" s="924"/>
      <c r="T104" s="924" t="s">
        <v>1305</v>
      </c>
      <c r="U104" s="924"/>
      <c r="V104" s="924" t="s">
        <v>883</v>
      </c>
      <c r="W104" s="924"/>
      <c r="X104" s="927">
        <v>39465</v>
      </c>
      <c r="Y104" s="927">
        <v>39831</v>
      </c>
      <c r="Z104" s="930">
        <f t="shared" ca="1" si="4"/>
        <v>16.916666666666668</v>
      </c>
    </row>
    <row r="105" spans="1:26" ht="15.6">
      <c r="A105" s="924">
        <f>+SUBTOTAL(3,$C$5:C105)</f>
        <v>101</v>
      </c>
      <c r="B105" s="925" t="s">
        <v>1527</v>
      </c>
      <c r="C105" s="924" t="s">
        <v>1194</v>
      </c>
      <c r="D105" s="925" t="s">
        <v>1528</v>
      </c>
      <c r="E105" s="926" t="s">
        <v>850</v>
      </c>
      <c r="F105" s="924">
        <f t="shared" si="5"/>
        <v>1997</v>
      </c>
      <c r="G105" s="927">
        <v>35684</v>
      </c>
      <c r="H105" s="926" t="s">
        <v>1283</v>
      </c>
      <c r="I105" s="924" t="s">
        <v>1390</v>
      </c>
      <c r="J105" s="924"/>
      <c r="K105" s="931">
        <v>0</v>
      </c>
      <c r="L105" s="925"/>
      <c r="M105" s="925"/>
      <c r="N105" s="925"/>
      <c r="O105" s="929"/>
      <c r="P105" s="925"/>
      <c r="Q105" s="924"/>
      <c r="R105" s="924"/>
      <c r="S105" s="924"/>
      <c r="T105" s="924"/>
      <c r="U105" s="924"/>
      <c r="V105" s="924"/>
      <c r="W105" s="924"/>
      <c r="X105" s="924"/>
      <c r="Y105" s="927"/>
      <c r="Z105" s="932"/>
    </row>
    <row r="106" spans="1:26" ht="15.6">
      <c r="A106" s="924">
        <f>+SUBTOTAL(3,$C$5:C106)</f>
        <v>102</v>
      </c>
      <c r="B106" s="925" t="s">
        <v>1529</v>
      </c>
      <c r="C106" s="924" t="s">
        <v>1194</v>
      </c>
      <c r="D106" s="925" t="s">
        <v>1528</v>
      </c>
      <c r="E106" s="926" t="s">
        <v>849</v>
      </c>
      <c r="F106" s="924">
        <f t="shared" si="5"/>
        <v>1981</v>
      </c>
      <c r="G106" s="927">
        <v>29832</v>
      </c>
      <c r="H106" s="924" t="s">
        <v>1283</v>
      </c>
      <c r="I106" s="924" t="s">
        <v>105</v>
      </c>
      <c r="J106" s="924">
        <v>0</v>
      </c>
      <c r="K106" s="925" t="s">
        <v>1379</v>
      </c>
      <c r="L106" s="925" t="s">
        <v>1530</v>
      </c>
      <c r="M106" s="925"/>
      <c r="N106" s="925" t="s">
        <v>1531</v>
      </c>
      <c r="O106" s="929"/>
      <c r="P106" s="925" t="s">
        <v>1532</v>
      </c>
      <c r="Q106" s="927" t="s">
        <v>1533</v>
      </c>
      <c r="R106" s="927" t="s">
        <v>1534</v>
      </c>
      <c r="S106" s="924" t="s">
        <v>883</v>
      </c>
      <c r="T106" s="924" t="s">
        <v>1305</v>
      </c>
      <c r="U106" s="924"/>
      <c r="V106" s="930" t="s">
        <v>1277</v>
      </c>
      <c r="W106" s="924" t="s">
        <v>1281</v>
      </c>
      <c r="X106" s="927">
        <v>39522</v>
      </c>
      <c r="Y106" s="927">
        <v>39887</v>
      </c>
      <c r="Z106" s="930">
        <f t="shared" ref="Z106:Z120" ca="1" si="6">IF(E106="nữ",660-DATEDIF(G106,TODAY(),"m"),720-DATEDIF(G106,TODAY(),"m"))/12</f>
        <v>16.833333333333332</v>
      </c>
    </row>
    <row r="107" spans="1:26" ht="15.6">
      <c r="A107" s="924">
        <f>+SUBTOTAL(3,$C$5:C107)</f>
        <v>103</v>
      </c>
      <c r="B107" s="925" t="s">
        <v>1535</v>
      </c>
      <c r="C107" s="924" t="s">
        <v>1194</v>
      </c>
      <c r="D107" s="925" t="s">
        <v>1528</v>
      </c>
      <c r="E107" s="924" t="s">
        <v>850</v>
      </c>
      <c r="F107" s="924">
        <f t="shared" si="5"/>
        <v>1988</v>
      </c>
      <c r="G107" s="927">
        <v>32227</v>
      </c>
      <c r="H107" s="924" t="s">
        <v>1283</v>
      </c>
      <c r="I107" s="924" t="s">
        <v>105</v>
      </c>
      <c r="J107" s="924">
        <v>0</v>
      </c>
      <c r="K107" s="925" t="s">
        <v>1360</v>
      </c>
      <c r="L107" s="925" t="s">
        <v>1536</v>
      </c>
      <c r="M107" s="925"/>
      <c r="N107" s="925" t="s">
        <v>1531</v>
      </c>
      <c r="O107" s="929">
        <v>43739</v>
      </c>
      <c r="P107" s="925" t="s">
        <v>1303</v>
      </c>
      <c r="Q107" s="924"/>
      <c r="R107" s="924"/>
      <c r="S107" s="924" t="s">
        <v>883</v>
      </c>
      <c r="T107" s="924" t="s">
        <v>1322</v>
      </c>
      <c r="U107" s="924"/>
      <c r="V107" s="930" t="s">
        <v>1277</v>
      </c>
      <c r="W107" s="924"/>
      <c r="X107" s="927">
        <v>42649</v>
      </c>
      <c r="Y107" s="927">
        <v>43014</v>
      </c>
      <c r="Z107" s="930">
        <f t="shared" ca="1" si="6"/>
        <v>18.416666666666668</v>
      </c>
    </row>
    <row r="108" spans="1:26" ht="15.6">
      <c r="A108" s="924">
        <f>+SUBTOTAL(3,$C$5:C108)</f>
        <v>104</v>
      </c>
      <c r="B108" s="925" t="s">
        <v>1537</v>
      </c>
      <c r="C108" s="924" t="s">
        <v>1194</v>
      </c>
      <c r="D108" s="925" t="s">
        <v>1528</v>
      </c>
      <c r="E108" s="926" t="s">
        <v>850</v>
      </c>
      <c r="F108" s="924">
        <f t="shared" si="5"/>
        <v>1975</v>
      </c>
      <c r="G108" s="927">
        <v>27413</v>
      </c>
      <c r="H108" s="924" t="s">
        <v>1283</v>
      </c>
      <c r="I108" s="924" t="s">
        <v>106</v>
      </c>
      <c r="J108" s="924">
        <v>0</v>
      </c>
      <c r="K108" s="925" t="s">
        <v>1372</v>
      </c>
      <c r="L108" s="925" t="s">
        <v>1538</v>
      </c>
      <c r="M108" s="925"/>
      <c r="N108" s="925" t="s">
        <v>534</v>
      </c>
      <c r="O108" s="929"/>
      <c r="P108" s="925" t="s">
        <v>1303</v>
      </c>
      <c r="Q108" s="924"/>
      <c r="R108" s="924" t="s">
        <v>1275</v>
      </c>
      <c r="S108" s="924" t="s">
        <v>883</v>
      </c>
      <c r="T108" s="924" t="s">
        <v>1322</v>
      </c>
      <c r="U108" s="924" t="s">
        <v>883</v>
      </c>
      <c r="V108" s="924" t="s">
        <v>883</v>
      </c>
      <c r="W108" s="924"/>
      <c r="X108" s="927"/>
      <c r="Y108" s="927"/>
      <c r="Z108" s="930">
        <f t="shared" ca="1" si="6"/>
        <v>5.166666666666667</v>
      </c>
    </row>
    <row r="109" spans="1:26" ht="15.6">
      <c r="A109" s="924">
        <f>+SUBTOTAL(3,$C$5:C109)</f>
        <v>105</v>
      </c>
      <c r="B109" s="925" t="s">
        <v>1539</v>
      </c>
      <c r="C109" s="924" t="s">
        <v>1194</v>
      </c>
      <c r="D109" s="925" t="s">
        <v>1528</v>
      </c>
      <c r="E109" s="924" t="s">
        <v>850</v>
      </c>
      <c r="F109" s="924">
        <f t="shared" si="5"/>
        <v>1976</v>
      </c>
      <c r="G109" s="927">
        <v>28120</v>
      </c>
      <c r="H109" s="924" t="s">
        <v>1269</v>
      </c>
      <c r="I109" s="924" t="s">
        <v>105</v>
      </c>
      <c r="J109" s="924">
        <v>0</v>
      </c>
      <c r="K109" s="925" t="s">
        <v>1354</v>
      </c>
      <c r="L109" s="925" t="s">
        <v>1540</v>
      </c>
      <c r="M109" s="925"/>
      <c r="N109" s="925" t="s">
        <v>1541</v>
      </c>
      <c r="O109" s="929"/>
      <c r="P109" s="925" t="s">
        <v>1532</v>
      </c>
      <c r="Q109" s="924"/>
      <c r="R109" s="924"/>
      <c r="S109" s="924" t="s">
        <v>883</v>
      </c>
      <c r="T109" s="924" t="s">
        <v>1276</v>
      </c>
      <c r="U109" s="924"/>
      <c r="V109" s="924">
        <v>0</v>
      </c>
      <c r="W109" s="924" t="s">
        <v>1281</v>
      </c>
      <c r="X109" s="927">
        <v>40527</v>
      </c>
      <c r="Y109" s="927">
        <v>40892</v>
      </c>
      <c r="Z109" s="930">
        <f t="shared" ca="1" si="6"/>
        <v>7.166666666666667</v>
      </c>
    </row>
    <row r="110" spans="1:26" ht="15.6">
      <c r="A110" s="924">
        <f>+SUBTOTAL(3,$C$5:C110)</f>
        <v>106</v>
      </c>
      <c r="B110" s="925" t="s">
        <v>1542</v>
      </c>
      <c r="C110" s="924" t="s">
        <v>1194</v>
      </c>
      <c r="D110" s="925" t="s">
        <v>1528</v>
      </c>
      <c r="E110" s="924" t="s">
        <v>850</v>
      </c>
      <c r="F110" s="924">
        <f t="shared" si="5"/>
        <v>1975</v>
      </c>
      <c r="G110" s="927">
        <v>27736</v>
      </c>
      <c r="H110" s="924" t="s">
        <v>1269</v>
      </c>
      <c r="I110" s="924" t="s">
        <v>105</v>
      </c>
      <c r="J110" s="924">
        <v>0</v>
      </c>
      <c r="K110" s="925" t="s">
        <v>1372</v>
      </c>
      <c r="L110" s="925" t="s">
        <v>1538</v>
      </c>
      <c r="M110" s="925"/>
      <c r="N110" s="925" t="s">
        <v>1541</v>
      </c>
      <c r="O110" s="929"/>
      <c r="P110" s="925" t="s">
        <v>1303</v>
      </c>
      <c r="Q110" s="927" t="s">
        <v>1280</v>
      </c>
      <c r="R110" s="924" t="s">
        <v>1275</v>
      </c>
      <c r="S110" s="924" t="s">
        <v>883</v>
      </c>
      <c r="T110" s="924" t="s">
        <v>1276</v>
      </c>
      <c r="U110" s="924"/>
      <c r="V110" s="930" t="s">
        <v>1300</v>
      </c>
      <c r="W110" s="924"/>
      <c r="X110" s="927">
        <v>41558</v>
      </c>
      <c r="Y110" s="927">
        <v>41923</v>
      </c>
      <c r="Z110" s="930">
        <f t="shared" ca="1" si="6"/>
        <v>6.083333333333333</v>
      </c>
    </row>
    <row r="111" spans="1:26" ht="15.6">
      <c r="A111" s="924">
        <f>+SUBTOTAL(3,$C$5:C111)</f>
        <v>107</v>
      </c>
      <c r="B111" s="925" t="s">
        <v>1543</v>
      </c>
      <c r="C111" s="924" t="s">
        <v>1194</v>
      </c>
      <c r="D111" s="925" t="s">
        <v>1528</v>
      </c>
      <c r="E111" s="926" t="s">
        <v>849</v>
      </c>
      <c r="F111" s="924">
        <f t="shared" si="5"/>
        <v>1976</v>
      </c>
      <c r="G111" s="927">
        <v>27933</v>
      </c>
      <c r="H111" s="924" t="s">
        <v>1288</v>
      </c>
      <c r="I111" s="924" t="s">
        <v>105</v>
      </c>
      <c r="J111" s="924" t="s">
        <v>114</v>
      </c>
      <c r="K111" s="925" t="s">
        <v>1544</v>
      </c>
      <c r="L111" s="925" t="s">
        <v>1545</v>
      </c>
      <c r="M111" s="925"/>
      <c r="N111" s="925" t="s">
        <v>1546</v>
      </c>
      <c r="O111" s="929"/>
      <c r="P111" s="925" t="s">
        <v>1532</v>
      </c>
      <c r="Q111" s="927" t="s">
        <v>1533</v>
      </c>
      <c r="R111" s="927" t="s">
        <v>1547</v>
      </c>
      <c r="S111" s="924" t="s">
        <v>883</v>
      </c>
      <c r="T111" s="924" t="s">
        <v>1292</v>
      </c>
      <c r="U111" s="924"/>
      <c r="V111" s="924" t="s">
        <v>883</v>
      </c>
      <c r="W111" s="924" t="s">
        <v>1281</v>
      </c>
      <c r="X111" s="927">
        <v>39629</v>
      </c>
      <c r="Y111" s="927">
        <v>39994</v>
      </c>
      <c r="Z111" s="930">
        <f t="shared" ca="1" si="6"/>
        <v>11.583333333333334</v>
      </c>
    </row>
    <row r="112" spans="1:26" ht="15.6">
      <c r="A112" s="924">
        <f>+SUBTOTAL(3,$C$5:C112)</f>
        <v>108</v>
      </c>
      <c r="B112" s="925" t="s">
        <v>1548</v>
      </c>
      <c r="C112" s="924" t="s">
        <v>1194</v>
      </c>
      <c r="D112" s="925" t="s">
        <v>1528</v>
      </c>
      <c r="E112" s="926" t="s">
        <v>850</v>
      </c>
      <c r="F112" s="924">
        <f t="shared" si="5"/>
        <v>1964</v>
      </c>
      <c r="G112" s="927">
        <v>23482</v>
      </c>
      <c r="H112" s="924" t="s">
        <v>1288</v>
      </c>
      <c r="I112" s="924" t="s">
        <v>105</v>
      </c>
      <c r="J112" s="924" t="s">
        <v>114</v>
      </c>
      <c r="K112" s="925" t="s">
        <v>1549</v>
      </c>
      <c r="L112" s="925" t="s">
        <v>1550</v>
      </c>
      <c r="M112" s="925"/>
      <c r="N112" s="925" t="s">
        <v>1379</v>
      </c>
      <c r="O112" s="929"/>
      <c r="P112" s="925" t="s">
        <v>1290</v>
      </c>
      <c r="Q112" s="924" t="s">
        <v>1285</v>
      </c>
      <c r="R112" s="924"/>
      <c r="S112" s="924">
        <v>0</v>
      </c>
      <c r="T112" s="924" t="s">
        <v>1327</v>
      </c>
      <c r="U112" s="924"/>
      <c r="V112" s="924" t="s">
        <v>883</v>
      </c>
      <c r="W112" s="924" t="s">
        <v>1315</v>
      </c>
      <c r="X112" s="927">
        <v>35889</v>
      </c>
      <c r="Y112" s="927">
        <v>36254</v>
      </c>
      <c r="Z112" s="930">
        <f t="shared" ca="1" si="6"/>
        <v>-5.583333333333333</v>
      </c>
    </row>
    <row r="113" spans="1:26" ht="15.6">
      <c r="A113" s="924">
        <f>+SUBTOTAL(3,$C$5:C113)</f>
        <v>109</v>
      </c>
      <c r="B113" s="925" t="s">
        <v>1551</v>
      </c>
      <c r="C113" s="924" t="s">
        <v>1194</v>
      </c>
      <c r="D113" s="925" t="s">
        <v>1528</v>
      </c>
      <c r="E113" s="924" t="s">
        <v>850</v>
      </c>
      <c r="F113" s="924">
        <f t="shared" si="5"/>
        <v>1976</v>
      </c>
      <c r="G113" s="927">
        <v>27853</v>
      </c>
      <c r="H113" s="924" t="s">
        <v>1269</v>
      </c>
      <c r="I113" s="924" t="s">
        <v>105</v>
      </c>
      <c r="J113" s="924">
        <v>0</v>
      </c>
      <c r="K113" s="925" t="s">
        <v>1354</v>
      </c>
      <c r="L113" s="925" t="s">
        <v>1530</v>
      </c>
      <c r="M113" s="925"/>
      <c r="N113" s="925" t="s">
        <v>1546</v>
      </c>
      <c r="O113" s="929"/>
      <c r="P113" s="925" t="s">
        <v>1303</v>
      </c>
      <c r="Q113" s="927" t="s">
        <v>1285</v>
      </c>
      <c r="R113" s="924" t="s">
        <v>1275</v>
      </c>
      <c r="S113" s="924">
        <v>0</v>
      </c>
      <c r="T113" s="924" t="s">
        <v>1322</v>
      </c>
      <c r="U113" s="924"/>
      <c r="V113" s="924">
        <v>0</v>
      </c>
      <c r="W113" s="924"/>
      <c r="X113" s="927"/>
      <c r="Y113" s="927"/>
      <c r="Z113" s="930">
        <f t="shared" ca="1" si="6"/>
        <v>6.416666666666667</v>
      </c>
    </row>
    <row r="114" spans="1:26" ht="15.6">
      <c r="A114" s="924">
        <f>+SUBTOTAL(3,$C$5:C114)</f>
        <v>110</v>
      </c>
      <c r="B114" s="925" t="s">
        <v>1552</v>
      </c>
      <c r="C114" s="924" t="s">
        <v>1194</v>
      </c>
      <c r="D114" s="925" t="s">
        <v>1528</v>
      </c>
      <c r="E114" s="926" t="s">
        <v>850</v>
      </c>
      <c r="F114" s="924">
        <f t="shared" si="5"/>
        <v>1977</v>
      </c>
      <c r="G114" s="927">
        <v>28146</v>
      </c>
      <c r="H114" s="924" t="s">
        <v>1269</v>
      </c>
      <c r="I114" s="924" t="s">
        <v>105</v>
      </c>
      <c r="J114" s="924">
        <v>0</v>
      </c>
      <c r="K114" s="925" t="s">
        <v>1362</v>
      </c>
      <c r="L114" s="925" t="s">
        <v>1553</v>
      </c>
      <c r="M114" s="925"/>
      <c r="N114" s="925" t="s">
        <v>1380</v>
      </c>
      <c r="O114" s="929"/>
      <c r="P114" s="925" t="s">
        <v>1303</v>
      </c>
      <c r="Q114" s="927" t="s">
        <v>1280</v>
      </c>
      <c r="R114" s="924"/>
      <c r="S114" s="924" t="s">
        <v>883</v>
      </c>
      <c r="T114" s="924" t="s">
        <v>1276</v>
      </c>
      <c r="U114" s="924"/>
      <c r="V114" s="924">
        <v>0</v>
      </c>
      <c r="W114" s="924"/>
      <c r="X114" s="927">
        <v>41558</v>
      </c>
      <c r="Y114" s="927">
        <v>41923</v>
      </c>
      <c r="Z114" s="930">
        <f t="shared" ca="1" si="6"/>
        <v>7.166666666666667</v>
      </c>
    </row>
    <row r="115" spans="1:26" ht="15.6">
      <c r="A115" s="924">
        <f>+SUBTOTAL(3,$C$5:C115)</f>
        <v>111</v>
      </c>
      <c r="B115" s="925" t="s">
        <v>1554</v>
      </c>
      <c r="C115" s="924" t="s">
        <v>1194</v>
      </c>
      <c r="D115" s="925" t="s">
        <v>1528</v>
      </c>
      <c r="E115" s="924" t="s">
        <v>850</v>
      </c>
      <c r="F115" s="924">
        <f t="shared" si="5"/>
        <v>1981</v>
      </c>
      <c r="G115" s="927">
        <v>29688</v>
      </c>
      <c r="H115" s="924" t="s">
        <v>1269</v>
      </c>
      <c r="I115" s="924" t="s">
        <v>105</v>
      </c>
      <c r="J115" s="924">
        <v>0</v>
      </c>
      <c r="K115" s="925" t="s">
        <v>1362</v>
      </c>
      <c r="L115" s="925" t="s">
        <v>1360</v>
      </c>
      <c r="M115" s="925"/>
      <c r="N115" s="925" t="s">
        <v>1531</v>
      </c>
      <c r="O115" s="929"/>
      <c r="P115" s="925" t="s">
        <v>1532</v>
      </c>
      <c r="Q115" s="927" t="s">
        <v>864</v>
      </c>
      <c r="R115" s="924"/>
      <c r="S115" s="924" t="s">
        <v>883</v>
      </c>
      <c r="T115" s="924" t="s">
        <v>1305</v>
      </c>
      <c r="U115" s="924"/>
      <c r="V115" s="930" t="s">
        <v>1277</v>
      </c>
      <c r="W115" s="924"/>
      <c r="X115" s="927">
        <v>37800</v>
      </c>
      <c r="Y115" s="927">
        <v>38166</v>
      </c>
      <c r="Z115" s="930">
        <f t="shared" ca="1" si="6"/>
        <v>11.416666666666666</v>
      </c>
    </row>
    <row r="116" spans="1:26" ht="15.6">
      <c r="A116" s="924">
        <f>+SUBTOTAL(3,$C$5:C116)</f>
        <v>112</v>
      </c>
      <c r="B116" s="925" t="s">
        <v>1555</v>
      </c>
      <c r="C116" s="924" t="s">
        <v>1194</v>
      </c>
      <c r="D116" s="925" t="s">
        <v>1528</v>
      </c>
      <c r="E116" s="924" t="s">
        <v>849</v>
      </c>
      <c r="F116" s="924">
        <f t="shared" si="5"/>
        <v>1989</v>
      </c>
      <c r="G116" s="927">
        <v>32651</v>
      </c>
      <c r="H116" s="924" t="s">
        <v>1283</v>
      </c>
      <c r="I116" s="924" t="s">
        <v>106</v>
      </c>
      <c r="J116" s="924">
        <v>0</v>
      </c>
      <c r="K116" s="925" t="s">
        <v>1396</v>
      </c>
      <c r="L116" s="925" t="s">
        <v>1380</v>
      </c>
      <c r="M116" s="925"/>
      <c r="N116" s="925">
        <v>0</v>
      </c>
      <c r="O116" s="929"/>
      <c r="P116" s="925" t="s">
        <v>1303</v>
      </c>
      <c r="Q116" s="927" t="s">
        <v>1348</v>
      </c>
      <c r="R116" s="924" t="s">
        <v>1344</v>
      </c>
      <c r="S116" s="924">
        <v>2018</v>
      </c>
      <c r="T116" s="924"/>
      <c r="U116" s="924"/>
      <c r="V116" s="930" t="s">
        <v>1277</v>
      </c>
      <c r="W116" s="924"/>
      <c r="X116" s="927">
        <v>39335</v>
      </c>
      <c r="Y116" s="927">
        <v>39701</v>
      </c>
      <c r="Z116" s="930">
        <f t="shared" ca="1" si="6"/>
        <v>24.583333333333332</v>
      </c>
    </row>
    <row r="117" spans="1:26" ht="15.6">
      <c r="A117" s="924">
        <f>+SUBTOTAL(3,$C$5:C117)</f>
        <v>113</v>
      </c>
      <c r="B117" s="925" t="s">
        <v>1556</v>
      </c>
      <c r="C117" s="924" t="s">
        <v>1194</v>
      </c>
      <c r="D117" s="925" t="s">
        <v>1528</v>
      </c>
      <c r="E117" s="926" t="s">
        <v>849</v>
      </c>
      <c r="F117" s="924">
        <f t="shared" si="5"/>
        <v>1989</v>
      </c>
      <c r="G117" s="927">
        <v>32571</v>
      </c>
      <c r="H117" s="924" t="s">
        <v>1283</v>
      </c>
      <c r="I117" s="924" t="s">
        <v>106</v>
      </c>
      <c r="J117" s="924">
        <v>0</v>
      </c>
      <c r="K117" s="925" t="s">
        <v>1557</v>
      </c>
      <c r="L117" s="925" t="s">
        <v>1360</v>
      </c>
      <c r="M117" s="925"/>
      <c r="N117" s="925" t="s">
        <v>534</v>
      </c>
      <c r="O117" s="929"/>
      <c r="P117" s="925" t="s">
        <v>1290</v>
      </c>
      <c r="Q117" s="927" t="s">
        <v>1558</v>
      </c>
      <c r="R117" s="924" t="s">
        <v>1559</v>
      </c>
      <c r="S117" s="924" t="s">
        <v>883</v>
      </c>
      <c r="T117" s="924"/>
      <c r="U117" s="924"/>
      <c r="V117" s="924" t="s">
        <v>1293</v>
      </c>
      <c r="W117" s="924"/>
      <c r="X117" s="927"/>
      <c r="Y117" s="927"/>
      <c r="Z117" s="930">
        <f t="shared" ca="1" si="6"/>
        <v>24.333333333333332</v>
      </c>
    </row>
    <row r="118" spans="1:26" ht="15.6">
      <c r="A118" s="924">
        <f>+SUBTOTAL(3,$C$5:C118)</f>
        <v>114</v>
      </c>
      <c r="B118" s="925" t="s">
        <v>1560</v>
      </c>
      <c r="C118" s="924" t="s">
        <v>1194</v>
      </c>
      <c r="D118" s="925" t="s">
        <v>1528</v>
      </c>
      <c r="E118" s="926" t="s">
        <v>849</v>
      </c>
      <c r="F118" s="924">
        <f t="shared" si="5"/>
        <v>1979</v>
      </c>
      <c r="G118" s="927">
        <v>29187</v>
      </c>
      <c r="H118" s="924" t="s">
        <v>1283</v>
      </c>
      <c r="I118" s="924" t="s">
        <v>105</v>
      </c>
      <c r="J118" s="924">
        <v>0</v>
      </c>
      <c r="K118" s="925" t="s">
        <v>1561</v>
      </c>
      <c r="L118" s="925" t="s">
        <v>1360</v>
      </c>
      <c r="M118" s="925"/>
      <c r="N118" s="925" t="s">
        <v>1360</v>
      </c>
      <c r="O118" s="929"/>
      <c r="P118" s="925" t="s">
        <v>1303</v>
      </c>
      <c r="Q118" s="924"/>
      <c r="R118" s="924"/>
      <c r="S118" s="924" t="s">
        <v>883</v>
      </c>
      <c r="T118" s="924" t="s">
        <v>1322</v>
      </c>
      <c r="U118" s="924"/>
      <c r="V118" s="930" t="s">
        <v>1300</v>
      </c>
      <c r="W118" s="924" t="s">
        <v>1315</v>
      </c>
      <c r="X118" s="927">
        <v>40380</v>
      </c>
      <c r="Y118" s="927">
        <v>40380</v>
      </c>
      <c r="Z118" s="930">
        <f t="shared" ca="1" si="6"/>
        <v>15.083333333333334</v>
      </c>
    </row>
    <row r="119" spans="1:26" ht="15.6">
      <c r="A119" s="924">
        <f>+SUBTOTAL(3,$C$5:C119)</f>
        <v>115</v>
      </c>
      <c r="B119" s="925" t="s">
        <v>1562</v>
      </c>
      <c r="C119" s="924" t="s">
        <v>1194</v>
      </c>
      <c r="D119" s="925" t="s">
        <v>1528</v>
      </c>
      <c r="E119" s="926" t="s">
        <v>849</v>
      </c>
      <c r="F119" s="924">
        <f t="shared" si="5"/>
        <v>1958</v>
      </c>
      <c r="G119" s="927">
        <v>21186</v>
      </c>
      <c r="H119" s="924" t="s">
        <v>1269</v>
      </c>
      <c r="I119" s="924" t="s">
        <v>105</v>
      </c>
      <c r="J119" s="924">
        <v>0</v>
      </c>
      <c r="K119" s="925" t="s">
        <v>1538</v>
      </c>
      <c r="L119" s="925" t="s">
        <v>1563</v>
      </c>
      <c r="M119" s="925"/>
      <c r="N119" s="925" t="s">
        <v>1540</v>
      </c>
      <c r="O119" s="929"/>
      <c r="P119" s="925" t="s">
        <v>1303</v>
      </c>
      <c r="Q119" s="927" t="s">
        <v>1564</v>
      </c>
      <c r="R119" s="924"/>
      <c r="S119" s="924" t="s">
        <v>883</v>
      </c>
      <c r="T119" s="924" t="s">
        <v>1305</v>
      </c>
      <c r="U119" s="924"/>
      <c r="V119" s="924">
        <v>0</v>
      </c>
      <c r="W119" s="924"/>
      <c r="X119" s="927">
        <v>34284</v>
      </c>
      <c r="Y119" s="927">
        <v>34649</v>
      </c>
      <c r="Z119" s="930">
        <f t="shared" ca="1" si="6"/>
        <v>-6.833333333333333</v>
      </c>
    </row>
    <row r="120" spans="1:26" ht="15.6">
      <c r="A120" s="924">
        <f>+SUBTOTAL(3,$C$5:C120)</f>
        <v>116</v>
      </c>
      <c r="B120" s="925" t="s">
        <v>1565</v>
      </c>
      <c r="C120" s="924" t="s">
        <v>1194</v>
      </c>
      <c r="D120" s="925" t="s">
        <v>1528</v>
      </c>
      <c r="E120" s="924" t="s">
        <v>850</v>
      </c>
      <c r="F120" s="924">
        <f t="shared" si="5"/>
        <v>1991</v>
      </c>
      <c r="G120" s="927">
        <v>33409</v>
      </c>
      <c r="H120" s="924" t="s">
        <v>1283</v>
      </c>
      <c r="I120" s="924" t="s">
        <v>105</v>
      </c>
      <c r="J120" s="924">
        <v>0</v>
      </c>
      <c r="K120" s="925" t="s">
        <v>1538</v>
      </c>
      <c r="L120" s="925">
        <v>0</v>
      </c>
      <c r="M120" s="925"/>
      <c r="N120" s="925" t="s">
        <v>1566</v>
      </c>
      <c r="O120" s="929"/>
      <c r="P120" s="925" t="s">
        <v>1273</v>
      </c>
      <c r="Q120" s="927" t="s">
        <v>1280</v>
      </c>
      <c r="R120" s="924" t="s">
        <v>1344</v>
      </c>
      <c r="S120" s="924"/>
      <c r="T120" s="924" t="s">
        <v>1322</v>
      </c>
      <c r="U120" s="924" t="s">
        <v>883</v>
      </c>
      <c r="V120" s="924" t="s">
        <v>883</v>
      </c>
      <c r="W120" s="924"/>
      <c r="X120" s="927"/>
      <c r="Y120" s="927"/>
      <c r="Z120" s="930">
        <f t="shared" ca="1" si="6"/>
        <v>21.583333333333332</v>
      </c>
    </row>
    <row r="121" spans="1:26" ht="15.6">
      <c r="A121" s="924">
        <f>+SUBTOTAL(3,$C$5:C121)</f>
        <v>117</v>
      </c>
      <c r="B121" s="925" t="s">
        <v>1567</v>
      </c>
      <c r="C121" s="924" t="s">
        <v>1194</v>
      </c>
      <c r="D121" s="925" t="s">
        <v>1528</v>
      </c>
      <c r="E121" s="926" t="s">
        <v>850</v>
      </c>
      <c r="F121" s="924">
        <f t="shared" si="5"/>
        <v>1996</v>
      </c>
      <c r="G121" s="927">
        <v>35215</v>
      </c>
      <c r="H121" s="926" t="s">
        <v>1283</v>
      </c>
      <c r="I121" s="924" t="s">
        <v>106</v>
      </c>
      <c r="J121" s="924"/>
      <c r="K121" s="925" t="s">
        <v>1568</v>
      </c>
      <c r="L121" s="925" t="s">
        <v>1568</v>
      </c>
      <c r="M121" s="925"/>
      <c r="N121" s="925"/>
      <c r="O121" s="929"/>
      <c r="P121" s="925"/>
      <c r="Q121" s="924"/>
      <c r="R121" s="924"/>
      <c r="S121" s="924"/>
      <c r="T121" s="924"/>
      <c r="U121" s="924"/>
      <c r="V121" s="924"/>
      <c r="W121" s="924"/>
      <c r="X121" s="924"/>
      <c r="Y121" s="924"/>
      <c r="Z121" s="932"/>
    </row>
    <row r="122" spans="1:26" ht="15.6">
      <c r="A122" s="924">
        <f>+SUBTOTAL(3,$C$5:C122)</f>
        <v>118</v>
      </c>
      <c r="B122" s="925" t="s">
        <v>1569</v>
      </c>
      <c r="C122" s="924" t="s">
        <v>1194</v>
      </c>
      <c r="D122" s="925" t="s">
        <v>1570</v>
      </c>
      <c r="E122" s="926" t="s">
        <v>849</v>
      </c>
      <c r="F122" s="924">
        <f t="shared" si="5"/>
        <v>1989</v>
      </c>
      <c r="G122" s="927">
        <v>32644</v>
      </c>
      <c r="H122" s="924" t="s">
        <v>1283</v>
      </c>
      <c r="I122" s="924" t="s">
        <v>106</v>
      </c>
      <c r="J122" s="924">
        <v>0</v>
      </c>
      <c r="K122" s="925" t="s">
        <v>1557</v>
      </c>
      <c r="L122" s="925" t="s">
        <v>1571</v>
      </c>
      <c r="M122" s="925"/>
      <c r="N122" s="925" t="s">
        <v>534</v>
      </c>
      <c r="O122" s="929"/>
      <c r="P122" s="925" t="s">
        <v>1273</v>
      </c>
      <c r="Q122" s="927" t="s">
        <v>1274</v>
      </c>
      <c r="R122" s="924" t="s">
        <v>1572</v>
      </c>
      <c r="S122" s="924" t="s">
        <v>883</v>
      </c>
      <c r="T122" s="924"/>
      <c r="U122" s="924"/>
      <c r="V122" s="930" t="s">
        <v>1277</v>
      </c>
      <c r="W122" s="924" t="s">
        <v>1281</v>
      </c>
      <c r="X122" s="927">
        <v>43799</v>
      </c>
      <c r="Y122" s="927">
        <v>43799</v>
      </c>
      <c r="Z122" s="930">
        <f t="shared" ref="Z122:Z173" ca="1" si="7">IF(E122="nữ",660-DATEDIF(G122,TODAY(),"m"),720-DATEDIF(G122,TODAY(),"m"))/12</f>
        <v>24.5</v>
      </c>
    </row>
    <row r="123" spans="1:26" ht="15.6">
      <c r="A123" s="924">
        <f>+SUBTOTAL(3,$C$5:C123)</f>
        <v>119</v>
      </c>
      <c r="B123" s="925" t="s">
        <v>1573</v>
      </c>
      <c r="C123" s="924" t="s">
        <v>1194</v>
      </c>
      <c r="D123" s="925" t="s">
        <v>1570</v>
      </c>
      <c r="E123" s="926" t="s">
        <v>850</v>
      </c>
      <c r="F123" s="924">
        <f t="shared" si="5"/>
        <v>1974</v>
      </c>
      <c r="G123" s="927">
        <v>27179</v>
      </c>
      <c r="H123" s="924" t="s">
        <v>1283</v>
      </c>
      <c r="I123" s="924" t="s">
        <v>106</v>
      </c>
      <c r="J123" s="924">
        <v>0</v>
      </c>
      <c r="K123" s="925" t="s">
        <v>1354</v>
      </c>
      <c r="L123" s="925" t="s">
        <v>1557</v>
      </c>
      <c r="M123" s="925"/>
      <c r="N123" s="925" t="s">
        <v>534</v>
      </c>
      <c r="O123" s="929"/>
      <c r="P123" s="925" t="s">
        <v>1273</v>
      </c>
      <c r="Q123" s="927" t="s">
        <v>1280</v>
      </c>
      <c r="R123" s="924" t="s">
        <v>1572</v>
      </c>
      <c r="S123" s="924" t="s">
        <v>883</v>
      </c>
      <c r="T123" s="924" t="s">
        <v>1322</v>
      </c>
      <c r="U123" s="924"/>
      <c r="V123" s="924" t="s">
        <v>1293</v>
      </c>
      <c r="W123" s="924"/>
      <c r="X123" s="927"/>
      <c r="Y123" s="927"/>
      <c r="Z123" s="930">
        <f t="shared" ca="1" si="7"/>
        <v>4.583333333333333</v>
      </c>
    </row>
    <row r="124" spans="1:26" ht="15.6">
      <c r="A124" s="924">
        <f>+SUBTOTAL(3,$C$5:C124)</f>
        <v>120</v>
      </c>
      <c r="B124" s="925" t="s">
        <v>1574</v>
      </c>
      <c r="C124" s="924" t="s">
        <v>1194</v>
      </c>
      <c r="D124" s="925" t="s">
        <v>1570</v>
      </c>
      <c r="E124" s="924" t="s">
        <v>850</v>
      </c>
      <c r="F124" s="924">
        <f t="shared" si="5"/>
        <v>1964</v>
      </c>
      <c r="G124" s="927">
        <v>23489</v>
      </c>
      <c r="H124" s="924" t="s">
        <v>1269</v>
      </c>
      <c r="I124" s="924" t="s">
        <v>105</v>
      </c>
      <c r="J124" s="924">
        <v>0</v>
      </c>
      <c r="K124" s="925" t="s">
        <v>1354</v>
      </c>
      <c r="L124" s="925" t="s">
        <v>1575</v>
      </c>
      <c r="M124" s="925"/>
      <c r="N124" s="925" t="s">
        <v>1576</v>
      </c>
      <c r="O124" s="929"/>
      <c r="P124" s="925" t="s">
        <v>1273</v>
      </c>
      <c r="Q124" s="927" t="s">
        <v>1280</v>
      </c>
      <c r="R124" s="924" t="s">
        <v>1577</v>
      </c>
      <c r="S124" s="924"/>
      <c r="T124" s="924" t="s">
        <v>1305</v>
      </c>
      <c r="U124" s="924"/>
      <c r="V124" s="924">
        <v>0</v>
      </c>
      <c r="W124" s="924"/>
      <c r="X124" s="927">
        <v>36774</v>
      </c>
      <c r="Y124" s="927">
        <v>37139</v>
      </c>
      <c r="Z124" s="930">
        <f t="shared" ca="1" si="7"/>
        <v>-5.583333333333333</v>
      </c>
    </row>
    <row r="125" spans="1:26" ht="15.6">
      <c r="A125" s="924">
        <f>+SUBTOTAL(3,$C$5:C125)</f>
        <v>121</v>
      </c>
      <c r="B125" s="925" t="s">
        <v>1578</v>
      </c>
      <c r="C125" s="924" t="s">
        <v>1194</v>
      </c>
      <c r="D125" s="925" t="s">
        <v>1570</v>
      </c>
      <c r="E125" s="926" t="s">
        <v>850</v>
      </c>
      <c r="F125" s="924">
        <f t="shared" si="5"/>
        <v>1975</v>
      </c>
      <c r="G125" s="927">
        <v>27569</v>
      </c>
      <c r="H125" s="924" t="s">
        <v>1269</v>
      </c>
      <c r="I125" s="924" t="s">
        <v>105</v>
      </c>
      <c r="J125" s="924">
        <v>0</v>
      </c>
      <c r="K125" s="925" t="s">
        <v>1579</v>
      </c>
      <c r="L125" s="925" t="s">
        <v>1580</v>
      </c>
      <c r="M125" s="925"/>
      <c r="N125" s="925" t="s">
        <v>1557</v>
      </c>
      <c r="O125" s="929"/>
      <c r="P125" s="925" t="s">
        <v>1273</v>
      </c>
      <c r="Q125" s="927" t="s">
        <v>1285</v>
      </c>
      <c r="R125" s="924" t="s">
        <v>1577</v>
      </c>
      <c r="S125" s="924"/>
      <c r="T125" s="924" t="s">
        <v>1276</v>
      </c>
      <c r="U125" s="924"/>
      <c r="V125" s="924">
        <v>0</v>
      </c>
      <c r="W125" s="924" t="s">
        <v>1281</v>
      </c>
      <c r="X125" s="927">
        <v>37345</v>
      </c>
      <c r="Y125" s="927">
        <v>37710</v>
      </c>
      <c r="Z125" s="930">
        <f t="shared" ca="1" si="7"/>
        <v>5.666666666666667</v>
      </c>
    </row>
    <row r="126" spans="1:26" ht="15.6">
      <c r="A126" s="924">
        <f>+SUBTOTAL(3,$C$5:C126)</f>
        <v>122</v>
      </c>
      <c r="B126" s="925" t="s">
        <v>1581</v>
      </c>
      <c r="C126" s="924" t="s">
        <v>1194</v>
      </c>
      <c r="D126" s="925" t="s">
        <v>1570</v>
      </c>
      <c r="E126" s="926" t="s">
        <v>849</v>
      </c>
      <c r="F126" s="924">
        <f t="shared" si="5"/>
        <v>1972</v>
      </c>
      <c r="G126" s="927">
        <v>26649</v>
      </c>
      <c r="H126" s="924" t="s">
        <v>1269</v>
      </c>
      <c r="I126" s="924" t="s">
        <v>106</v>
      </c>
      <c r="J126" s="924">
        <v>0</v>
      </c>
      <c r="K126" s="925" t="s">
        <v>1354</v>
      </c>
      <c r="L126" s="925" t="s">
        <v>1582</v>
      </c>
      <c r="M126" s="925"/>
      <c r="N126" s="925" t="s">
        <v>534</v>
      </c>
      <c r="O126" s="929"/>
      <c r="P126" s="925" t="s">
        <v>1273</v>
      </c>
      <c r="Q126" s="927" t="s">
        <v>1441</v>
      </c>
      <c r="R126" s="924" t="s">
        <v>1572</v>
      </c>
      <c r="S126" s="924" t="s">
        <v>883</v>
      </c>
      <c r="T126" s="924" t="s">
        <v>1305</v>
      </c>
      <c r="U126" s="924"/>
      <c r="V126" s="930" t="s">
        <v>1277</v>
      </c>
      <c r="W126" s="924" t="s">
        <v>882</v>
      </c>
      <c r="X126" s="927">
        <v>38665</v>
      </c>
      <c r="Y126" s="927">
        <v>39030</v>
      </c>
      <c r="Z126" s="930">
        <f t="shared" ca="1" si="7"/>
        <v>8.0833333333333339</v>
      </c>
    </row>
    <row r="127" spans="1:26" ht="15.6">
      <c r="A127" s="924">
        <f>+SUBTOTAL(3,$C$5:C127)</f>
        <v>123</v>
      </c>
      <c r="B127" s="925" t="s">
        <v>1583</v>
      </c>
      <c r="C127" s="924" t="s">
        <v>1194</v>
      </c>
      <c r="D127" s="925" t="s">
        <v>1584</v>
      </c>
      <c r="E127" s="926" t="s">
        <v>850</v>
      </c>
      <c r="F127" s="924">
        <f t="shared" si="5"/>
        <v>1972</v>
      </c>
      <c r="G127" s="927">
        <v>26462</v>
      </c>
      <c r="H127" s="924" t="s">
        <v>1283</v>
      </c>
      <c r="I127" s="924" t="s">
        <v>105</v>
      </c>
      <c r="J127" s="924">
        <v>0</v>
      </c>
      <c r="K127" s="925" t="s">
        <v>1354</v>
      </c>
      <c r="L127" s="925" t="s">
        <v>1354</v>
      </c>
      <c r="M127" s="925"/>
      <c r="N127" s="925" t="s">
        <v>1354</v>
      </c>
      <c r="O127" s="929"/>
      <c r="P127" s="925" t="s">
        <v>1273</v>
      </c>
      <c r="Q127" s="927" t="s">
        <v>1419</v>
      </c>
      <c r="R127" s="924"/>
      <c r="S127" s="924" t="s">
        <v>883</v>
      </c>
      <c r="T127" s="924"/>
      <c r="U127" s="924"/>
      <c r="V127" s="924" t="s">
        <v>1585</v>
      </c>
      <c r="W127" s="924" t="s">
        <v>1281</v>
      </c>
      <c r="X127" s="927">
        <v>40883</v>
      </c>
      <c r="Y127" s="927">
        <v>41249</v>
      </c>
      <c r="Z127" s="930">
        <f t="shared" ca="1" si="7"/>
        <v>2.5833333333333335</v>
      </c>
    </row>
    <row r="128" spans="1:26" ht="15.6">
      <c r="A128" s="924">
        <f>+SUBTOTAL(3,$C$5:C128)</f>
        <v>124</v>
      </c>
      <c r="B128" s="925" t="s">
        <v>1586</v>
      </c>
      <c r="C128" s="924" t="s">
        <v>1194</v>
      </c>
      <c r="D128" s="925" t="s">
        <v>1584</v>
      </c>
      <c r="E128" s="924" t="s">
        <v>849</v>
      </c>
      <c r="F128" s="924">
        <f t="shared" si="5"/>
        <v>1989</v>
      </c>
      <c r="G128" s="927">
        <v>32625</v>
      </c>
      <c r="H128" s="924" t="s">
        <v>1283</v>
      </c>
      <c r="I128" s="924" t="s">
        <v>106</v>
      </c>
      <c r="J128" s="924">
        <v>0</v>
      </c>
      <c r="K128" s="925" t="s">
        <v>1587</v>
      </c>
      <c r="L128" s="925" t="s">
        <v>1588</v>
      </c>
      <c r="M128" s="925"/>
      <c r="N128" s="925" t="s">
        <v>534</v>
      </c>
      <c r="O128" s="929"/>
      <c r="P128" s="925" t="s">
        <v>1273</v>
      </c>
      <c r="Q128" s="927" t="s">
        <v>1321</v>
      </c>
      <c r="R128" s="924" t="s">
        <v>1275</v>
      </c>
      <c r="S128" s="924" t="s">
        <v>883</v>
      </c>
      <c r="T128" s="924"/>
      <c r="U128" s="924"/>
      <c r="V128" s="930" t="s">
        <v>1277</v>
      </c>
      <c r="W128" s="924"/>
      <c r="X128" s="927"/>
      <c r="Y128" s="927" t="s">
        <v>883</v>
      </c>
      <c r="Z128" s="930">
        <f t="shared" ca="1" si="7"/>
        <v>24.5</v>
      </c>
    </row>
    <row r="129" spans="1:26" ht="15.6">
      <c r="A129" s="924">
        <f>+SUBTOTAL(3,$C$5:C129)</f>
        <v>125</v>
      </c>
      <c r="B129" s="925" t="s">
        <v>1589</v>
      </c>
      <c r="C129" s="924" t="s">
        <v>1194</v>
      </c>
      <c r="D129" s="925" t="s">
        <v>1584</v>
      </c>
      <c r="E129" s="926" t="s">
        <v>849</v>
      </c>
      <c r="F129" s="924">
        <f t="shared" si="5"/>
        <v>1956</v>
      </c>
      <c r="G129" s="927">
        <v>20730</v>
      </c>
      <c r="H129" s="924" t="s">
        <v>1288</v>
      </c>
      <c r="I129" s="924" t="s">
        <v>105</v>
      </c>
      <c r="J129" s="924" t="s">
        <v>114</v>
      </c>
      <c r="K129" s="925" t="s">
        <v>1587</v>
      </c>
      <c r="L129" s="925" t="s">
        <v>1588</v>
      </c>
      <c r="M129" s="925"/>
      <c r="N129" s="925" t="s">
        <v>1588</v>
      </c>
      <c r="O129" s="929"/>
      <c r="P129" s="925" t="s">
        <v>1273</v>
      </c>
      <c r="Q129" s="924" t="s">
        <v>1280</v>
      </c>
      <c r="R129" s="924"/>
      <c r="S129" s="924" t="s">
        <v>883</v>
      </c>
      <c r="T129" s="924" t="s">
        <v>1327</v>
      </c>
      <c r="U129" s="924"/>
      <c r="V129" s="924" t="s">
        <v>883</v>
      </c>
      <c r="W129" s="924"/>
      <c r="X129" s="927">
        <v>36301</v>
      </c>
      <c r="Y129" s="927">
        <v>36667</v>
      </c>
      <c r="Z129" s="930">
        <f t="shared" ca="1" si="7"/>
        <v>-8.0833333333333339</v>
      </c>
    </row>
    <row r="130" spans="1:26" ht="15.6">
      <c r="A130" s="924">
        <f>+SUBTOTAL(3,$C$5:C130)</f>
        <v>126</v>
      </c>
      <c r="B130" s="925" t="s">
        <v>1590</v>
      </c>
      <c r="C130" s="924" t="s">
        <v>1194</v>
      </c>
      <c r="D130" s="925" t="s">
        <v>1584</v>
      </c>
      <c r="E130" s="924" t="s">
        <v>850</v>
      </c>
      <c r="F130" s="924">
        <f t="shared" si="5"/>
        <v>1988</v>
      </c>
      <c r="G130" s="927">
        <v>32465</v>
      </c>
      <c r="H130" s="924" t="s">
        <v>1283</v>
      </c>
      <c r="I130" s="924" t="s">
        <v>105</v>
      </c>
      <c r="J130" s="924">
        <v>0</v>
      </c>
      <c r="K130" s="925" t="s">
        <v>1354</v>
      </c>
      <c r="L130" s="925" t="s">
        <v>1591</v>
      </c>
      <c r="M130" s="925"/>
      <c r="N130" s="925" t="s">
        <v>1354</v>
      </c>
      <c r="O130" s="929"/>
      <c r="P130" s="925" t="s">
        <v>1273</v>
      </c>
      <c r="Q130" s="927" t="s">
        <v>1592</v>
      </c>
      <c r="R130" s="924"/>
      <c r="S130" s="924" t="s">
        <v>883</v>
      </c>
      <c r="T130" s="924"/>
      <c r="U130" s="924"/>
      <c r="V130" s="924" t="s">
        <v>1286</v>
      </c>
      <c r="W130" s="924"/>
      <c r="X130" s="927"/>
      <c r="Y130" s="927"/>
      <c r="Z130" s="930">
        <f t="shared" ca="1" si="7"/>
        <v>19</v>
      </c>
    </row>
    <row r="131" spans="1:26" ht="15.6">
      <c r="A131" s="924">
        <f>+SUBTOTAL(3,$C$5:C131)</f>
        <v>127</v>
      </c>
      <c r="B131" s="925" t="s">
        <v>1593</v>
      </c>
      <c r="C131" s="924" t="s">
        <v>1194</v>
      </c>
      <c r="D131" s="925" t="s">
        <v>1584</v>
      </c>
      <c r="E131" s="926" t="s">
        <v>849</v>
      </c>
      <c r="F131" s="924">
        <f t="shared" si="5"/>
        <v>1984</v>
      </c>
      <c r="G131" s="927">
        <v>30843</v>
      </c>
      <c r="H131" s="924" t="s">
        <v>1283</v>
      </c>
      <c r="I131" s="924" t="s">
        <v>105</v>
      </c>
      <c r="J131" s="924">
        <v>0</v>
      </c>
      <c r="K131" s="925" t="s">
        <v>1354</v>
      </c>
      <c r="L131" s="925" t="s">
        <v>1594</v>
      </c>
      <c r="M131" s="925"/>
      <c r="N131" s="925" t="s">
        <v>1354</v>
      </c>
      <c r="O131" s="929"/>
      <c r="P131" s="925" t="s">
        <v>1273</v>
      </c>
      <c r="Q131" s="927" t="s">
        <v>1515</v>
      </c>
      <c r="R131" s="924" t="s">
        <v>1275</v>
      </c>
      <c r="S131" s="924" t="s">
        <v>883</v>
      </c>
      <c r="T131" s="924" t="s">
        <v>1305</v>
      </c>
      <c r="U131" s="924"/>
      <c r="V131" s="930" t="s">
        <v>1300</v>
      </c>
      <c r="W131" s="924" t="s">
        <v>1281</v>
      </c>
      <c r="X131" s="927">
        <v>38853</v>
      </c>
      <c r="Y131" s="927">
        <v>39218</v>
      </c>
      <c r="Z131" s="930">
        <f t="shared" ca="1" si="7"/>
        <v>19.583333333333332</v>
      </c>
    </row>
    <row r="132" spans="1:26" ht="15.6">
      <c r="A132" s="924">
        <f>+SUBTOTAL(3,$C$5:C132)</f>
        <v>128</v>
      </c>
      <c r="B132" s="925" t="s">
        <v>1595</v>
      </c>
      <c r="C132" s="924" t="s">
        <v>1194</v>
      </c>
      <c r="D132" s="925" t="s">
        <v>1584</v>
      </c>
      <c r="E132" s="924" t="s">
        <v>849</v>
      </c>
      <c r="F132" s="924">
        <f t="shared" si="5"/>
        <v>1978</v>
      </c>
      <c r="G132" s="927">
        <v>28698</v>
      </c>
      <c r="H132" s="924" t="s">
        <v>1288</v>
      </c>
      <c r="I132" s="924" t="s">
        <v>105</v>
      </c>
      <c r="J132" s="924" t="s">
        <v>114</v>
      </c>
      <c r="K132" s="925" t="s">
        <v>1354</v>
      </c>
      <c r="L132" s="925" t="s">
        <v>1354</v>
      </c>
      <c r="M132" s="925"/>
      <c r="N132" s="925" t="s">
        <v>1594</v>
      </c>
      <c r="O132" s="929"/>
      <c r="P132" s="925" t="s">
        <v>1273</v>
      </c>
      <c r="Q132" s="927" t="s">
        <v>1274</v>
      </c>
      <c r="R132" s="924" t="s">
        <v>1275</v>
      </c>
      <c r="S132" s="924" t="s">
        <v>883</v>
      </c>
      <c r="T132" s="924" t="s">
        <v>1327</v>
      </c>
      <c r="U132" s="924"/>
      <c r="V132" s="924" t="s">
        <v>1286</v>
      </c>
      <c r="W132" s="924"/>
      <c r="X132" s="927">
        <v>37512</v>
      </c>
      <c r="Y132" s="927">
        <v>37876</v>
      </c>
      <c r="Z132" s="930">
        <f t="shared" ca="1" si="7"/>
        <v>13.75</v>
      </c>
    </row>
    <row r="133" spans="1:26" ht="15.6">
      <c r="A133" s="924">
        <f>+SUBTOTAL(3,$C$5:C133)</f>
        <v>129</v>
      </c>
      <c r="B133" s="925" t="s">
        <v>1596</v>
      </c>
      <c r="C133" s="924" t="s">
        <v>1194</v>
      </c>
      <c r="D133" s="925" t="s">
        <v>1584</v>
      </c>
      <c r="E133" s="924" t="s">
        <v>849</v>
      </c>
      <c r="F133" s="924">
        <f t="shared" si="5"/>
        <v>1979</v>
      </c>
      <c r="G133" s="927">
        <v>28982</v>
      </c>
      <c r="H133" s="924" t="s">
        <v>1288</v>
      </c>
      <c r="I133" s="924" t="s">
        <v>105</v>
      </c>
      <c r="J133" s="924" t="s">
        <v>114</v>
      </c>
      <c r="K133" s="925" t="s">
        <v>1354</v>
      </c>
      <c r="L133" s="925" t="s">
        <v>1597</v>
      </c>
      <c r="M133" s="925"/>
      <c r="N133" s="925" t="s">
        <v>1598</v>
      </c>
      <c r="O133" s="929"/>
      <c r="P133" s="925" t="s">
        <v>1290</v>
      </c>
      <c r="Q133" s="927" t="s">
        <v>1599</v>
      </c>
      <c r="R133" s="924" t="s">
        <v>1275</v>
      </c>
      <c r="S133" s="924" t="s">
        <v>883</v>
      </c>
      <c r="T133" s="924" t="s">
        <v>1327</v>
      </c>
      <c r="U133" s="924"/>
      <c r="V133" s="930" t="s">
        <v>1277</v>
      </c>
      <c r="W133" s="924" t="s">
        <v>1281</v>
      </c>
      <c r="X133" s="927">
        <v>36987</v>
      </c>
      <c r="Y133" s="927">
        <v>37352</v>
      </c>
      <c r="Z133" s="930">
        <f t="shared" ca="1" si="7"/>
        <v>14.5</v>
      </c>
    </row>
    <row r="134" spans="1:26" ht="15.6">
      <c r="A134" s="924">
        <f>+SUBTOTAL(3,$C$5:C134)</f>
        <v>130</v>
      </c>
      <c r="B134" s="925" t="s">
        <v>1600</v>
      </c>
      <c r="C134" s="924" t="s">
        <v>1194</v>
      </c>
      <c r="D134" s="925" t="s">
        <v>1584</v>
      </c>
      <c r="E134" s="924" t="s">
        <v>849</v>
      </c>
      <c r="F134" s="924">
        <f t="shared" si="5"/>
        <v>1959</v>
      </c>
      <c r="G134" s="927">
        <v>21791</v>
      </c>
      <c r="H134" s="924" t="s">
        <v>1269</v>
      </c>
      <c r="I134" s="924" t="s">
        <v>105</v>
      </c>
      <c r="J134" s="924">
        <v>0</v>
      </c>
      <c r="K134" s="925" t="s">
        <v>1354</v>
      </c>
      <c r="L134" s="925" t="s">
        <v>1591</v>
      </c>
      <c r="M134" s="925"/>
      <c r="N134" s="925" t="s">
        <v>1588</v>
      </c>
      <c r="O134" s="929"/>
      <c r="P134" s="925" t="s">
        <v>1273</v>
      </c>
      <c r="Q134" s="927" t="s">
        <v>1280</v>
      </c>
      <c r="R134" s="924"/>
      <c r="S134" s="924">
        <v>0</v>
      </c>
      <c r="T134" s="924"/>
      <c r="U134" s="924"/>
      <c r="V134" s="924">
        <v>0</v>
      </c>
      <c r="W134" s="924"/>
      <c r="X134" s="927">
        <v>32381</v>
      </c>
      <c r="Y134" s="927">
        <v>32746</v>
      </c>
      <c r="Z134" s="930">
        <f t="shared" ca="1" si="7"/>
        <v>-5.166666666666667</v>
      </c>
    </row>
    <row r="135" spans="1:26" ht="15.6">
      <c r="A135" s="924">
        <f>+SUBTOTAL(3,$C$5:C135)</f>
        <v>131</v>
      </c>
      <c r="B135" s="925" t="s">
        <v>1601</v>
      </c>
      <c r="C135" s="924" t="s">
        <v>1194</v>
      </c>
      <c r="D135" s="925" t="s">
        <v>1584</v>
      </c>
      <c r="E135" s="924" t="s">
        <v>849</v>
      </c>
      <c r="F135" s="924">
        <f t="shared" si="5"/>
        <v>1976</v>
      </c>
      <c r="G135" s="927">
        <v>28087</v>
      </c>
      <c r="H135" s="924" t="s">
        <v>1283</v>
      </c>
      <c r="I135" s="924" t="s">
        <v>105</v>
      </c>
      <c r="J135" s="924">
        <v>0</v>
      </c>
      <c r="K135" s="925" t="s">
        <v>1354</v>
      </c>
      <c r="L135" s="925" t="s">
        <v>1591</v>
      </c>
      <c r="M135" s="925"/>
      <c r="N135" s="925" t="s">
        <v>1591</v>
      </c>
      <c r="O135" s="929"/>
      <c r="P135" s="925"/>
      <c r="Q135" s="927" t="s">
        <v>1497</v>
      </c>
      <c r="R135" s="924"/>
      <c r="S135" s="924" t="s">
        <v>883</v>
      </c>
      <c r="T135" s="924"/>
      <c r="U135" s="924"/>
      <c r="V135" s="924">
        <v>0</v>
      </c>
      <c r="W135" s="924"/>
      <c r="X135" s="927"/>
      <c r="Y135" s="927"/>
      <c r="Z135" s="930">
        <f t="shared" ca="1" si="7"/>
        <v>12.083333333333334</v>
      </c>
    </row>
    <row r="136" spans="1:26" ht="15.6">
      <c r="A136" s="924">
        <f>+SUBTOTAL(3,$C$5:C136)</f>
        <v>132</v>
      </c>
      <c r="B136" s="925" t="s">
        <v>1602</v>
      </c>
      <c r="C136" s="924" t="s">
        <v>1194</v>
      </c>
      <c r="D136" s="925" t="s">
        <v>1584</v>
      </c>
      <c r="E136" s="926" t="s">
        <v>849</v>
      </c>
      <c r="F136" s="924">
        <f t="shared" si="5"/>
        <v>1979</v>
      </c>
      <c r="G136" s="927">
        <v>28921</v>
      </c>
      <c r="H136" s="924" t="s">
        <v>1288</v>
      </c>
      <c r="I136" s="924" t="s">
        <v>105</v>
      </c>
      <c r="J136" s="924" t="s">
        <v>114</v>
      </c>
      <c r="K136" s="925" t="s">
        <v>1579</v>
      </c>
      <c r="L136" s="925" t="s">
        <v>1588</v>
      </c>
      <c r="M136" s="925"/>
      <c r="N136" s="925" t="s">
        <v>1603</v>
      </c>
      <c r="O136" s="929"/>
      <c r="P136" s="925" t="s">
        <v>1273</v>
      </c>
      <c r="Q136" s="927" t="s">
        <v>1604</v>
      </c>
      <c r="R136" s="924" t="s">
        <v>1275</v>
      </c>
      <c r="S136" s="924">
        <v>2018</v>
      </c>
      <c r="T136" s="924" t="s">
        <v>1276</v>
      </c>
      <c r="U136" s="924"/>
      <c r="V136" s="924">
        <v>0</v>
      </c>
      <c r="W136" s="924"/>
      <c r="X136" s="927">
        <v>38121</v>
      </c>
      <c r="Y136" s="927">
        <v>38486</v>
      </c>
      <c r="Z136" s="930">
        <f t="shared" ca="1" si="7"/>
        <v>14.333333333333334</v>
      </c>
    </row>
    <row r="137" spans="1:26" ht="15.6">
      <c r="A137" s="924">
        <f>+SUBTOTAL(3,$C$5:C137)</f>
        <v>133</v>
      </c>
      <c r="B137" s="925" t="s">
        <v>1605</v>
      </c>
      <c r="C137" s="924" t="s">
        <v>1194</v>
      </c>
      <c r="D137" s="925" t="s">
        <v>1584</v>
      </c>
      <c r="E137" s="926" t="s">
        <v>850</v>
      </c>
      <c r="F137" s="924">
        <f t="shared" si="5"/>
        <v>1977</v>
      </c>
      <c r="G137" s="927">
        <v>28462</v>
      </c>
      <c r="H137" s="924" t="s">
        <v>1269</v>
      </c>
      <c r="I137" s="924" t="s">
        <v>105</v>
      </c>
      <c r="J137" s="924">
        <v>0</v>
      </c>
      <c r="K137" s="925" t="s">
        <v>1354</v>
      </c>
      <c r="L137" s="925" t="s">
        <v>1591</v>
      </c>
      <c r="M137" s="925"/>
      <c r="N137" s="925" t="s">
        <v>1598</v>
      </c>
      <c r="O137" s="929"/>
      <c r="P137" s="925" t="s">
        <v>1273</v>
      </c>
      <c r="Q137" s="927" t="s">
        <v>1419</v>
      </c>
      <c r="R137" s="924" t="s">
        <v>1275</v>
      </c>
      <c r="S137" s="924" t="s">
        <v>883</v>
      </c>
      <c r="T137" s="924" t="s">
        <v>1276</v>
      </c>
      <c r="U137" s="924"/>
      <c r="V137" s="924" t="s">
        <v>1505</v>
      </c>
      <c r="W137" s="924" t="s">
        <v>1281</v>
      </c>
      <c r="X137" s="927">
        <v>38246</v>
      </c>
      <c r="Y137" s="927">
        <v>38611</v>
      </c>
      <c r="Z137" s="930">
        <f t="shared" ca="1" si="7"/>
        <v>8.0833333333333339</v>
      </c>
    </row>
    <row r="138" spans="1:26" ht="15.6">
      <c r="A138" s="924">
        <f>+SUBTOTAL(3,$C$5:C138)</f>
        <v>134</v>
      </c>
      <c r="B138" s="925" t="s">
        <v>1606</v>
      </c>
      <c r="C138" s="924" t="s">
        <v>1194</v>
      </c>
      <c r="D138" s="925" t="s">
        <v>1584</v>
      </c>
      <c r="E138" s="924" t="s">
        <v>849</v>
      </c>
      <c r="F138" s="924">
        <f t="shared" si="5"/>
        <v>1973</v>
      </c>
      <c r="G138" s="927">
        <v>26692</v>
      </c>
      <c r="H138" s="924" t="s">
        <v>1283</v>
      </c>
      <c r="I138" s="924" t="s">
        <v>105</v>
      </c>
      <c r="J138" s="924">
        <v>0</v>
      </c>
      <c r="K138" s="925" t="s">
        <v>1354</v>
      </c>
      <c r="L138" s="925" t="s">
        <v>1501</v>
      </c>
      <c r="M138" s="925"/>
      <c r="N138" s="925" t="s">
        <v>1354</v>
      </c>
      <c r="O138" s="929"/>
      <c r="P138" s="925" t="s">
        <v>1273</v>
      </c>
      <c r="Q138" s="927" t="s">
        <v>1280</v>
      </c>
      <c r="R138" s="924"/>
      <c r="S138" s="924" t="s">
        <v>883</v>
      </c>
      <c r="T138" s="924" t="s">
        <v>1305</v>
      </c>
      <c r="U138" s="924"/>
      <c r="V138" s="924" t="s">
        <v>1505</v>
      </c>
      <c r="W138" s="924"/>
      <c r="X138" s="927">
        <v>38860</v>
      </c>
      <c r="Y138" s="927">
        <v>39225</v>
      </c>
      <c r="Z138" s="930">
        <f t="shared" ca="1" si="7"/>
        <v>8.25</v>
      </c>
    </row>
    <row r="139" spans="1:26" ht="15.6">
      <c r="A139" s="924">
        <f>+SUBTOTAL(3,$C$5:C139)</f>
        <v>135</v>
      </c>
      <c r="B139" s="925" t="s">
        <v>1607</v>
      </c>
      <c r="C139" s="924" t="s">
        <v>1194</v>
      </c>
      <c r="D139" s="925" t="s">
        <v>1584</v>
      </c>
      <c r="E139" s="926" t="s">
        <v>849</v>
      </c>
      <c r="F139" s="924">
        <f t="shared" si="5"/>
        <v>1958</v>
      </c>
      <c r="G139" s="927">
        <v>21262</v>
      </c>
      <c r="H139" s="924" t="s">
        <v>1288</v>
      </c>
      <c r="I139" s="924" t="s">
        <v>105</v>
      </c>
      <c r="J139" s="924" t="s">
        <v>114</v>
      </c>
      <c r="K139" s="925" t="s">
        <v>1579</v>
      </c>
      <c r="L139" s="925" t="s">
        <v>1381</v>
      </c>
      <c r="M139" s="925"/>
      <c r="N139" s="925" t="s">
        <v>1378</v>
      </c>
      <c r="O139" s="929"/>
      <c r="P139" s="925" t="s">
        <v>1273</v>
      </c>
      <c r="Q139" s="924" t="s">
        <v>1280</v>
      </c>
      <c r="R139" s="924"/>
      <c r="S139" s="924" t="s">
        <v>883</v>
      </c>
      <c r="T139" s="924" t="s">
        <v>1327</v>
      </c>
      <c r="U139" s="924"/>
      <c r="V139" s="924">
        <v>0</v>
      </c>
      <c r="W139" s="924"/>
      <c r="X139" s="927">
        <v>34459</v>
      </c>
      <c r="Y139" s="927">
        <v>34459</v>
      </c>
      <c r="Z139" s="930">
        <f t="shared" ca="1" si="7"/>
        <v>-6.666666666666667</v>
      </c>
    </row>
    <row r="140" spans="1:26" ht="15.6">
      <c r="A140" s="924">
        <f>+SUBTOTAL(3,$C$5:C140)</f>
        <v>136</v>
      </c>
      <c r="B140" s="925" t="s">
        <v>1608</v>
      </c>
      <c r="C140" s="924" t="s">
        <v>1194</v>
      </c>
      <c r="D140" s="925" t="s">
        <v>1584</v>
      </c>
      <c r="E140" s="924" t="s">
        <v>850</v>
      </c>
      <c r="F140" s="924">
        <f t="shared" si="5"/>
        <v>1974</v>
      </c>
      <c r="G140" s="927">
        <v>27307</v>
      </c>
      <c r="H140" s="924" t="s">
        <v>1288</v>
      </c>
      <c r="I140" s="924" t="s">
        <v>105</v>
      </c>
      <c r="J140" s="924" t="s">
        <v>114</v>
      </c>
      <c r="K140" s="925" t="s">
        <v>1354</v>
      </c>
      <c r="L140" s="925" t="s">
        <v>1354</v>
      </c>
      <c r="M140" s="925"/>
      <c r="N140" s="925" t="s">
        <v>1354</v>
      </c>
      <c r="O140" s="929"/>
      <c r="P140" s="925" t="s">
        <v>1273</v>
      </c>
      <c r="Q140" s="927" t="s">
        <v>1274</v>
      </c>
      <c r="R140" s="924" t="s">
        <v>1275</v>
      </c>
      <c r="S140" s="924" t="s">
        <v>883</v>
      </c>
      <c r="T140" s="924" t="s">
        <v>1327</v>
      </c>
      <c r="U140" s="924"/>
      <c r="V140" s="924">
        <v>0</v>
      </c>
      <c r="W140" s="924"/>
      <c r="X140" s="927">
        <v>38818</v>
      </c>
      <c r="Y140" s="927">
        <v>39183</v>
      </c>
      <c r="Z140" s="930">
        <f t="shared" ca="1" si="7"/>
        <v>4.916666666666667</v>
      </c>
    </row>
    <row r="141" spans="1:26" ht="15.6">
      <c r="A141" s="924">
        <f>+SUBTOTAL(3,$C$5:C141)</f>
        <v>137</v>
      </c>
      <c r="B141" s="925" t="s">
        <v>1609</v>
      </c>
      <c r="C141" s="924" t="s">
        <v>1194</v>
      </c>
      <c r="D141" s="925" t="s">
        <v>1584</v>
      </c>
      <c r="E141" s="926" t="s">
        <v>850</v>
      </c>
      <c r="F141" s="924">
        <f t="shared" si="5"/>
        <v>1976</v>
      </c>
      <c r="G141" s="927">
        <v>28002</v>
      </c>
      <c r="H141" s="924" t="s">
        <v>1269</v>
      </c>
      <c r="I141" s="924" t="s">
        <v>105</v>
      </c>
      <c r="J141" s="924">
        <v>0</v>
      </c>
      <c r="K141" s="925" t="s">
        <v>1354</v>
      </c>
      <c r="L141" s="925" t="s">
        <v>1597</v>
      </c>
      <c r="M141" s="925"/>
      <c r="N141" s="925" t="s">
        <v>1598</v>
      </c>
      <c r="O141" s="929"/>
      <c r="P141" s="925" t="s">
        <v>1273</v>
      </c>
      <c r="Q141" s="927" t="s">
        <v>1419</v>
      </c>
      <c r="R141" s="924" t="s">
        <v>1275</v>
      </c>
      <c r="S141" s="924" t="s">
        <v>883</v>
      </c>
      <c r="T141" s="924" t="s">
        <v>1276</v>
      </c>
      <c r="U141" s="924"/>
      <c r="V141" s="924">
        <v>0</v>
      </c>
      <c r="W141" s="924"/>
      <c r="X141" s="927">
        <v>39189</v>
      </c>
      <c r="Y141" s="927">
        <v>39555</v>
      </c>
      <c r="Z141" s="930">
        <f t="shared" ca="1" si="7"/>
        <v>6.833333333333333</v>
      </c>
    </row>
    <row r="142" spans="1:26" ht="15.6">
      <c r="A142" s="924">
        <f>+SUBTOTAL(3,$C$5:C142)</f>
        <v>138</v>
      </c>
      <c r="B142" s="925" t="s">
        <v>1610</v>
      </c>
      <c r="C142" s="924" t="s">
        <v>1194</v>
      </c>
      <c r="D142" s="925" t="s">
        <v>1584</v>
      </c>
      <c r="E142" s="926" t="s">
        <v>850</v>
      </c>
      <c r="F142" s="924">
        <f t="shared" si="5"/>
        <v>1982</v>
      </c>
      <c r="G142" s="927">
        <v>30242</v>
      </c>
      <c r="H142" s="924" t="s">
        <v>1283</v>
      </c>
      <c r="I142" s="924" t="s">
        <v>105</v>
      </c>
      <c r="J142" s="924">
        <v>0</v>
      </c>
      <c r="K142" s="925" t="s">
        <v>1354</v>
      </c>
      <c r="L142" s="925" t="s">
        <v>1354</v>
      </c>
      <c r="M142" s="925"/>
      <c r="N142" s="925" t="s">
        <v>1354</v>
      </c>
      <c r="O142" s="929"/>
      <c r="P142" s="925" t="s">
        <v>1273</v>
      </c>
      <c r="Q142" s="927" t="s">
        <v>1419</v>
      </c>
      <c r="R142" s="924" t="s">
        <v>1275</v>
      </c>
      <c r="S142" s="924" t="s">
        <v>883</v>
      </c>
      <c r="T142" s="924" t="s">
        <v>1305</v>
      </c>
      <c r="U142" s="924"/>
      <c r="V142" s="924">
        <v>0</v>
      </c>
      <c r="W142" s="924"/>
      <c r="X142" s="927">
        <v>38146</v>
      </c>
      <c r="Y142" s="927">
        <v>38511</v>
      </c>
      <c r="Z142" s="930">
        <f t="shared" ca="1" si="7"/>
        <v>12.916666666666666</v>
      </c>
    </row>
    <row r="143" spans="1:26" ht="15.6">
      <c r="A143" s="924">
        <f>+SUBTOTAL(3,$C$5:C143)</f>
        <v>139</v>
      </c>
      <c r="B143" s="925" t="s">
        <v>1611</v>
      </c>
      <c r="C143" s="924" t="s">
        <v>1194</v>
      </c>
      <c r="D143" s="925" t="s">
        <v>1584</v>
      </c>
      <c r="E143" s="924" t="s">
        <v>850</v>
      </c>
      <c r="F143" s="924">
        <f t="shared" si="5"/>
        <v>1982</v>
      </c>
      <c r="G143" s="927">
        <v>30200</v>
      </c>
      <c r="H143" s="924" t="s">
        <v>1283</v>
      </c>
      <c r="I143" s="924" t="s">
        <v>105</v>
      </c>
      <c r="J143" s="924">
        <v>0</v>
      </c>
      <c r="K143" s="925" t="s">
        <v>1579</v>
      </c>
      <c r="L143" s="925" t="s">
        <v>1594</v>
      </c>
      <c r="M143" s="925"/>
      <c r="N143" s="925" t="s">
        <v>1588</v>
      </c>
      <c r="O143" s="929"/>
      <c r="P143" s="925" t="s">
        <v>1273</v>
      </c>
      <c r="Q143" s="927" t="s">
        <v>1285</v>
      </c>
      <c r="R143" s="924" t="s">
        <v>1275</v>
      </c>
      <c r="S143" s="924" t="s">
        <v>883</v>
      </c>
      <c r="T143" s="924"/>
      <c r="U143" s="924"/>
      <c r="V143" s="924"/>
      <c r="W143" s="924"/>
      <c r="X143" s="927"/>
      <c r="Y143" s="927"/>
      <c r="Z143" s="930">
        <f t="shared" ca="1" si="7"/>
        <v>12.833333333333334</v>
      </c>
    </row>
    <row r="144" spans="1:26" ht="15.6">
      <c r="A144" s="924">
        <f>+SUBTOTAL(3,$C$5:C144)</f>
        <v>140</v>
      </c>
      <c r="B144" s="925" t="s">
        <v>1612</v>
      </c>
      <c r="C144" s="924" t="s">
        <v>1194</v>
      </c>
      <c r="D144" s="925" t="s">
        <v>1584</v>
      </c>
      <c r="E144" s="926" t="s">
        <v>850</v>
      </c>
      <c r="F144" s="924">
        <f t="shared" si="5"/>
        <v>1975</v>
      </c>
      <c r="G144" s="927">
        <v>27428</v>
      </c>
      <c r="H144" s="924" t="s">
        <v>1269</v>
      </c>
      <c r="I144" s="924" t="s">
        <v>105</v>
      </c>
      <c r="J144" s="924">
        <v>0</v>
      </c>
      <c r="K144" s="925" t="s">
        <v>1354</v>
      </c>
      <c r="L144" s="925" t="s">
        <v>1594</v>
      </c>
      <c r="M144" s="925"/>
      <c r="N144" s="925" t="s">
        <v>1354</v>
      </c>
      <c r="O144" s="929"/>
      <c r="P144" s="925" t="s">
        <v>1273</v>
      </c>
      <c r="Q144" s="927" t="s">
        <v>1613</v>
      </c>
      <c r="R144" s="924" t="s">
        <v>1275</v>
      </c>
      <c r="S144" s="924" t="s">
        <v>883</v>
      </c>
      <c r="T144" s="924" t="s">
        <v>1276</v>
      </c>
      <c r="U144" s="924"/>
      <c r="V144" s="924">
        <v>0</v>
      </c>
      <c r="W144" s="924"/>
      <c r="X144" s="927">
        <v>36340</v>
      </c>
      <c r="Y144" s="927">
        <v>36706</v>
      </c>
      <c r="Z144" s="930">
        <f t="shared" ca="1" si="7"/>
        <v>5.25</v>
      </c>
    </row>
    <row r="145" spans="1:26" ht="15.6">
      <c r="A145" s="924">
        <f>+SUBTOTAL(3,$C$5:C145)</f>
        <v>141</v>
      </c>
      <c r="B145" s="925" t="s">
        <v>1614</v>
      </c>
      <c r="C145" s="924" t="s">
        <v>1194</v>
      </c>
      <c r="D145" s="925" t="s">
        <v>1584</v>
      </c>
      <c r="E145" s="924" t="s">
        <v>849</v>
      </c>
      <c r="F145" s="924">
        <f t="shared" si="5"/>
        <v>1987</v>
      </c>
      <c r="G145" s="927">
        <v>31938</v>
      </c>
      <c r="H145" s="924" t="s">
        <v>1283</v>
      </c>
      <c r="I145" s="924" t="s">
        <v>105</v>
      </c>
      <c r="J145" s="924">
        <v>0</v>
      </c>
      <c r="K145" s="925" t="s">
        <v>1354</v>
      </c>
      <c r="L145" s="925" t="s">
        <v>1594</v>
      </c>
      <c r="M145" s="925"/>
      <c r="N145" s="925" t="s">
        <v>534</v>
      </c>
      <c r="O145" s="929"/>
      <c r="P145" s="925"/>
      <c r="Q145" s="927" t="s">
        <v>1615</v>
      </c>
      <c r="R145" s="924"/>
      <c r="S145" s="924" t="s">
        <v>883</v>
      </c>
      <c r="T145" s="924"/>
      <c r="U145" s="924"/>
      <c r="V145" s="924">
        <v>0</v>
      </c>
      <c r="W145" s="924"/>
      <c r="X145" s="927"/>
      <c r="Y145" s="927" t="s">
        <v>883</v>
      </c>
      <c r="Z145" s="930">
        <f t="shared" ca="1" si="7"/>
        <v>22.583333333333332</v>
      </c>
    </row>
    <row r="146" spans="1:26" ht="15.6">
      <c r="A146" s="924">
        <f>+SUBTOTAL(3,$C$5:C146)</f>
        <v>142</v>
      </c>
      <c r="B146" s="925" t="s">
        <v>1616</v>
      </c>
      <c r="C146" s="924" t="s">
        <v>1194</v>
      </c>
      <c r="D146" s="925" t="s">
        <v>1584</v>
      </c>
      <c r="E146" s="926" t="s">
        <v>849</v>
      </c>
      <c r="F146" s="924">
        <f t="shared" si="5"/>
        <v>1981</v>
      </c>
      <c r="G146" s="927">
        <v>29595</v>
      </c>
      <c r="H146" s="924" t="s">
        <v>1288</v>
      </c>
      <c r="I146" s="924" t="s">
        <v>105</v>
      </c>
      <c r="J146" s="924" t="s">
        <v>114</v>
      </c>
      <c r="K146" s="925" t="s">
        <v>1354</v>
      </c>
      <c r="L146" s="925" t="s">
        <v>1588</v>
      </c>
      <c r="M146" s="925"/>
      <c r="N146" s="925" t="s">
        <v>1588</v>
      </c>
      <c r="O146" s="929"/>
      <c r="P146" s="925" t="s">
        <v>1273</v>
      </c>
      <c r="Q146" s="927" t="s">
        <v>1274</v>
      </c>
      <c r="R146" s="924" t="s">
        <v>1275</v>
      </c>
      <c r="S146" s="924" t="s">
        <v>883</v>
      </c>
      <c r="T146" s="924" t="s">
        <v>1292</v>
      </c>
      <c r="U146" s="924"/>
      <c r="V146" s="930" t="s">
        <v>1300</v>
      </c>
      <c r="W146" s="924"/>
      <c r="X146" s="927">
        <v>37795</v>
      </c>
      <c r="Y146" s="927">
        <v>38161</v>
      </c>
      <c r="Z146" s="930">
        <f t="shared" ca="1" si="7"/>
        <v>16.166666666666668</v>
      </c>
    </row>
    <row r="147" spans="1:26" ht="15.6">
      <c r="A147" s="924">
        <f>+SUBTOTAL(3,$C$5:C147)</f>
        <v>143</v>
      </c>
      <c r="B147" s="925" t="s">
        <v>1617</v>
      </c>
      <c r="C147" s="924" t="s">
        <v>1194</v>
      </c>
      <c r="D147" s="925" t="s">
        <v>1584</v>
      </c>
      <c r="E147" s="926" t="s">
        <v>849</v>
      </c>
      <c r="F147" s="924">
        <f t="shared" si="5"/>
        <v>1957</v>
      </c>
      <c r="G147" s="927">
        <v>20839</v>
      </c>
      <c r="H147" s="924" t="s">
        <v>1288</v>
      </c>
      <c r="I147" s="924" t="s">
        <v>105</v>
      </c>
      <c r="J147" s="924" t="s">
        <v>1618</v>
      </c>
      <c r="K147" s="925" t="s">
        <v>1354</v>
      </c>
      <c r="L147" s="925" t="s">
        <v>1594</v>
      </c>
      <c r="M147" s="925"/>
      <c r="N147" s="925" t="s">
        <v>1594</v>
      </c>
      <c r="O147" s="929"/>
      <c r="P147" s="925" t="s">
        <v>1273</v>
      </c>
      <c r="Q147" s="924" t="s">
        <v>1280</v>
      </c>
      <c r="R147" s="924"/>
      <c r="S147" s="924" t="s">
        <v>883</v>
      </c>
      <c r="T147" s="924" t="s">
        <v>1327</v>
      </c>
      <c r="U147" s="924"/>
      <c r="V147" s="924" t="s">
        <v>1293</v>
      </c>
      <c r="W147" s="924"/>
      <c r="X147" s="927">
        <v>32933</v>
      </c>
      <c r="Y147" s="927">
        <v>33298</v>
      </c>
      <c r="Z147" s="930">
        <f t="shared" ca="1" si="7"/>
        <v>-7.833333333333333</v>
      </c>
    </row>
    <row r="148" spans="1:26" ht="15.6">
      <c r="A148" s="924">
        <f>+SUBTOTAL(3,$C$5:C148)</f>
        <v>144</v>
      </c>
      <c r="B148" s="925" t="s">
        <v>1619</v>
      </c>
      <c r="C148" s="924" t="s">
        <v>1194</v>
      </c>
      <c r="D148" s="925" t="s">
        <v>1584</v>
      </c>
      <c r="E148" s="926" t="s">
        <v>850</v>
      </c>
      <c r="F148" s="924">
        <f t="shared" si="5"/>
        <v>1975</v>
      </c>
      <c r="G148" s="927">
        <v>27410</v>
      </c>
      <c r="H148" s="924" t="s">
        <v>1269</v>
      </c>
      <c r="I148" s="924" t="s">
        <v>105</v>
      </c>
      <c r="J148" s="924">
        <v>0</v>
      </c>
      <c r="K148" s="925" t="s">
        <v>1354</v>
      </c>
      <c r="L148" s="925" t="s">
        <v>1620</v>
      </c>
      <c r="M148" s="925"/>
      <c r="N148" s="925" t="s">
        <v>1620</v>
      </c>
      <c r="O148" s="929"/>
      <c r="P148" s="925" t="s">
        <v>1273</v>
      </c>
      <c r="Q148" s="927" t="s">
        <v>1419</v>
      </c>
      <c r="R148" s="924" t="s">
        <v>1275</v>
      </c>
      <c r="S148" s="924" t="s">
        <v>883</v>
      </c>
      <c r="T148" s="924" t="s">
        <v>1305</v>
      </c>
      <c r="U148" s="924"/>
      <c r="V148" s="924">
        <v>0</v>
      </c>
      <c r="W148" s="924"/>
      <c r="X148" s="927">
        <v>36635</v>
      </c>
      <c r="Y148" s="927">
        <v>37000</v>
      </c>
      <c r="Z148" s="930">
        <f t="shared" ca="1" si="7"/>
        <v>5.166666666666667</v>
      </c>
    </row>
    <row r="149" spans="1:26" ht="15.6">
      <c r="A149" s="924">
        <f>+SUBTOTAL(3,$C$5:C149)</f>
        <v>145</v>
      </c>
      <c r="B149" s="925" t="s">
        <v>1621</v>
      </c>
      <c r="C149" s="924" t="s">
        <v>1194</v>
      </c>
      <c r="D149" s="925" t="s">
        <v>1584</v>
      </c>
      <c r="E149" s="924" t="s">
        <v>849</v>
      </c>
      <c r="F149" s="924">
        <f t="shared" si="5"/>
        <v>1978</v>
      </c>
      <c r="G149" s="927">
        <v>28807</v>
      </c>
      <c r="H149" s="924" t="s">
        <v>1269</v>
      </c>
      <c r="I149" s="924" t="s">
        <v>105</v>
      </c>
      <c r="J149" s="924">
        <v>0</v>
      </c>
      <c r="K149" s="925" t="s">
        <v>1354</v>
      </c>
      <c r="L149" s="925" t="s">
        <v>1354</v>
      </c>
      <c r="M149" s="925"/>
      <c r="N149" s="925" t="s">
        <v>1622</v>
      </c>
      <c r="O149" s="929"/>
      <c r="P149" s="925" t="s">
        <v>1273</v>
      </c>
      <c r="Q149" s="927" t="s">
        <v>1367</v>
      </c>
      <c r="R149" s="924"/>
      <c r="S149" s="924" t="s">
        <v>883</v>
      </c>
      <c r="T149" s="924"/>
      <c r="U149" s="924"/>
      <c r="V149" s="924" t="s">
        <v>883</v>
      </c>
      <c r="W149" s="924" t="s">
        <v>1281</v>
      </c>
      <c r="X149" s="927">
        <v>37694</v>
      </c>
      <c r="Y149" s="927">
        <v>38060</v>
      </c>
      <c r="Z149" s="930">
        <f t="shared" ca="1" si="7"/>
        <v>14</v>
      </c>
    </row>
    <row r="150" spans="1:26" ht="15.6">
      <c r="A150" s="924">
        <f>+SUBTOTAL(3,$C$5:C150)</f>
        <v>146</v>
      </c>
      <c r="B150" s="925" t="s">
        <v>1623</v>
      </c>
      <c r="C150" s="924" t="s">
        <v>1194</v>
      </c>
      <c r="D150" s="925" t="s">
        <v>1584</v>
      </c>
      <c r="E150" s="924" t="s">
        <v>850</v>
      </c>
      <c r="F150" s="924">
        <f t="shared" si="5"/>
        <v>1975</v>
      </c>
      <c r="G150" s="927">
        <v>27478</v>
      </c>
      <c r="H150" s="924" t="s">
        <v>1269</v>
      </c>
      <c r="I150" s="924" t="s">
        <v>105</v>
      </c>
      <c r="J150" s="924">
        <v>0</v>
      </c>
      <c r="K150" s="925" t="s">
        <v>1354</v>
      </c>
      <c r="L150" s="925" t="s">
        <v>1620</v>
      </c>
      <c r="M150" s="925"/>
      <c r="N150" s="925" t="s">
        <v>1620</v>
      </c>
      <c r="O150" s="929"/>
      <c r="P150" s="925" t="s">
        <v>1273</v>
      </c>
      <c r="Q150" s="927" t="s">
        <v>1419</v>
      </c>
      <c r="R150" s="924" t="s">
        <v>1275</v>
      </c>
      <c r="S150" s="924" t="s">
        <v>883</v>
      </c>
      <c r="T150" s="924" t="s">
        <v>1276</v>
      </c>
      <c r="U150" s="924"/>
      <c r="V150" s="924" t="s">
        <v>1286</v>
      </c>
      <c r="W150" s="924"/>
      <c r="X150" s="927">
        <v>37735</v>
      </c>
      <c r="Y150" s="927">
        <v>38101</v>
      </c>
      <c r="Z150" s="930">
        <f t="shared" ca="1" si="7"/>
        <v>5.416666666666667</v>
      </c>
    </row>
    <row r="151" spans="1:26" ht="15.6">
      <c r="A151" s="924">
        <f>+SUBTOTAL(3,$C$5:C151)</f>
        <v>147</v>
      </c>
      <c r="B151" s="925" t="s">
        <v>1624</v>
      </c>
      <c r="C151" s="924" t="s">
        <v>1194</v>
      </c>
      <c r="D151" s="925" t="s">
        <v>1584</v>
      </c>
      <c r="E151" s="926" t="s">
        <v>850</v>
      </c>
      <c r="F151" s="924">
        <f t="shared" si="5"/>
        <v>1981</v>
      </c>
      <c r="G151" s="927">
        <v>29800</v>
      </c>
      <c r="H151" s="924" t="s">
        <v>1269</v>
      </c>
      <c r="I151" s="924" t="s">
        <v>105</v>
      </c>
      <c r="J151" s="924">
        <v>0</v>
      </c>
      <c r="K151" s="925" t="s">
        <v>1354</v>
      </c>
      <c r="L151" s="925" t="s">
        <v>1354</v>
      </c>
      <c r="M151" s="925"/>
      <c r="N151" s="925" t="s">
        <v>1594</v>
      </c>
      <c r="O151" s="929"/>
      <c r="P151" s="925" t="s">
        <v>1273</v>
      </c>
      <c r="Q151" s="927" t="s">
        <v>1625</v>
      </c>
      <c r="R151" s="924" t="s">
        <v>1275</v>
      </c>
      <c r="S151" s="924" t="s">
        <v>883</v>
      </c>
      <c r="T151" s="924" t="s">
        <v>1305</v>
      </c>
      <c r="U151" s="924"/>
      <c r="V151" s="924" t="s">
        <v>1462</v>
      </c>
      <c r="W151" s="924" t="s">
        <v>1281</v>
      </c>
      <c r="X151" s="927">
        <v>37571</v>
      </c>
      <c r="Y151" s="927">
        <v>37936</v>
      </c>
      <c r="Z151" s="930">
        <f t="shared" ca="1" si="7"/>
        <v>11.75</v>
      </c>
    </row>
    <row r="152" spans="1:26" ht="15.6">
      <c r="A152" s="924">
        <f>+SUBTOTAL(3,$C$5:C152)</f>
        <v>148</v>
      </c>
      <c r="B152" s="925" t="s">
        <v>1626</v>
      </c>
      <c r="C152" s="924" t="s">
        <v>1194</v>
      </c>
      <c r="D152" s="925" t="s">
        <v>1584</v>
      </c>
      <c r="E152" s="924" t="s">
        <v>850</v>
      </c>
      <c r="F152" s="924">
        <f t="shared" si="5"/>
        <v>1974</v>
      </c>
      <c r="G152" s="927">
        <v>27314</v>
      </c>
      <c r="H152" s="924" t="s">
        <v>1269</v>
      </c>
      <c r="I152" s="924" t="s">
        <v>105</v>
      </c>
      <c r="J152" s="924">
        <v>0</v>
      </c>
      <c r="K152" s="925" t="s">
        <v>1587</v>
      </c>
      <c r="L152" s="925" t="s">
        <v>1588</v>
      </c>
      <c r="M152" s="925"/>
      <c r="N152" s="925" t="s">
        <v>1588</v>
      </c>
      <c r="O152" s="929"/>
      <c r="P152" s="925" t="s">
        <v>1273</v>
      </c>
      <c r="Q152" s="927" t="s">
        <v>1419</v>
      </c>
      <c r="R152" s="924"/>
      <c r="S152" s="924" t="s">
        <v>883</v>
      </c>
      <c r="T152" s="924" t="s">
        <v>1305</v>
      </c>
      <c r="U152" s="924"/>
      <c r="V152" s="924" t="s">
        <v>1323</v>
      </c>
      <c r="W152" s="924"/>
      <c r="X152" s="927">
        <v>35717</v>
      </c>
      <c r="Y152" s="927">
        <v>36082</v>
      </c>
      <c r="Z152" s="930">
        <f t="shared" ca="1" si="7"/>
        <v>4.916666666666667</v>
      </c>
    </row>
    <row r="153" spans="1:26" ht="15.6">
      <c r="A153" s="924">
        <f>+SUBTOTAL(3,$C$5:C153)</f>
        <v>149</v>
      </c>
      <c r="B153" s="925" t="s">
        <v>1627</v>
      </c>
      <c r="C153" s="924" t="s">
        <v>1194</v>
      </c>
      <c r="D153" s="925" t="s">
        <v>1628</v>
      </c>
      <c r="E153" s="924" t="s">
        <v>849</v>
      </c>
      <c r="F153" s="924">
        <f t="shared" si="5"/>
        <v>1977</v>
      </c>
      <c r="G153" s="927">
        <v>28460</v>
      </c>
      <c r="H153" s="924" t="s">
        <v>1288</v>
      </c>
      <c r="I153" s="924" t="s">
        <v>105</v>
      </c>
      <c r="J153" s="924" t="s">
        <v>114</v>
      </c>
      <c r="K153" s="925" t="s">
        <v>1629</v>
      </c>
      <c r="L153" s="925" t="s">
        <v>1630</v>
      </c>
      <c r="M153" s="925"/>
      <c r="N153" s="925" t="s">
        <v>1630</v>
      </c>
      <c r="O153" s="929"/>
      <c r="P153" s="925" t="s">
        <v>1290</v>
      </c>
      <c r="Q153" s="927" t="s">
        <v>1515</v>
      </c>
      <c r="R153" s="924"/>
      <c r="S153" s="924">
        <v>0</v>
      </c>
      <c r="T153" s="924" t="s">
        <v>1327</v>
      </c>
      <c r="U153" s="924"/>
      <c r="V153" s="924">
        <v>0</v>
      </c>
      <c r="W153" s="924" t="s">
        <v>1281</v>
      </c>
      <c r="X153" s="927">
        <v>38351</v>
      </c>
      <c r="Y153" s="927">
        <v>38716</v>
      </c>
      <c r="Z153" s="930">
        <f t="shared" ca="1" si="7"/>
        <v>13.083333333333334</v>
      </c>
    </row>
    <row r="154" spans="1:26" ht="15.6">
      <c r="A154" s="924">
        <f>+SUBTOTAL(3,$C$5:C154)</f>
        <v>150</v>
      </c>
      <c r="B154" s="925" t="s">
        <v>1631</v>
      </c>
      <c r="C154" s="924" t="s">
        <v>1194</v>
      </c>
      <c r="D154" s="925" t="s">
        <v>1628</v>
      </c>
      <c r="E154" s="924" t="s">
        <v>849</v>
      </c>
      <c r="F154" s="924">
        <f t="shared" si="5"/>
        <v>1960</v>
      </c>
      <c r="G154" s="927">
        <v>22073</v>
      </c>
      <c r="H154" s="924" t="s">
        <v>1288</v>
      </c>
      <c r="I154" s="924" t="s">
        <v>105</v>
      </c>
      <c r="J154" s="924" t="s">
        <v>1618</v>
      </c>
      <c r="K154" s="925" t="s">
        <v>1629</v>
      </c>
      <c r="L154" s="925" t="s">
        <v>1629</v>
      </c>
      <c r="M154" s="925"/>
      <c r="N154" s="925" t="s">
        <v>1630</v>
      </c>
      <c r="O154" s="929"/>
      <c r="P154" s="925" t="s">
        <v>1303</v>
      </c>
      <c r="Q154" s="924"/>
      <c r="R154" s="924"/>
      <c r="S154" s="924"/>
      <c r="T154" s="924" t="s">
        <v>1327</v>
      </c>
      <c r="U154" s="924"/>
      <c r="V154" s="924" t="s">
        <v>883</v>
      </c>
      <c r="W154" s="924" t="s">
        <v>1315</v>
      </c>
      <c r="X154" s="927">
        <v>35782</v>
      </c>
      <c r="Y154" s="927">
        <v>36147</v>
      </c>
      <c r="Z154" s="930">
        <f t="shared" ca="1" si="7"/>
        <v>-4.416666666666667</v>
      </c>
    </row>
    <row r="155" spans="1:26" ht="15.6">
      <c r="A155" s="924">
        <f>+SUBTOTAL(3,$C$5:C155)</f>
        <v>151</v>
      </c>
      <c r="B155" s="925" t="s">
        <v>1632</v>
      </c>
      <c r="C155" s="924" t="s">
        <v>1194</v>
      </c>
      <c r="D155" s="925" t="s">
        <v>1628</v>
      </c>
      <c r="E155" s="926" t="s">
        <v>850</v>
      </c>
      <c r="F155" s="924">
        <f t="shared" si="5"/>
        <v>1982</v>
      </c>
      <c r="G155" s="927">
        <v>29976</v>
      </c>
      <c r="H155" s="924" t="s">
        <v>1283</v>
      </c>
      <c r="I155" s="924" t="s">
        <v>105</v>
      </c>
      <c r="J155" s="924">
        <v>0</v>
      </c>
      <c r="K155" s="925" t="s">
        <v>1629</v>
      </c>
      <c r="L155" s="925" t="s">
        <v>1630</v>
      </c>
      <c r="M155" s="925"/>
      <c r="N155" s="925" t="s">
        <v>534</v>
      </c>
      <c r="O155" s="929">
        <v>44075</v>
      </c>
      <c r="P155" s="925" t="s">
        <v>1273</v>
      </c>
      <c r="Q155" s="927" t="s">
        <v>1633</v>
      </c>
      <c r="R155" s="924" t="s">
        <v>1275</v>
      </c>
      <c r="S155" s="924" t="s">
        <v>883</v>
      </c>
      <c r="T155" s="924"/>
      <c r="U155" s="924"/>
      <c r="V155" s="924" t="s">
        <v>883</v>
      </c>
      <c r="W155" s="924"/>
      <c r="X155" s="927">
        <v>37616</v>
      </c>
      <c r="Y155" s="927">
        <v>37981</v>
      </c>
      <c r="Z155" s="930">
        <f t="shared" ca="1" si="7"/>
        <v>12.25</v>
      </c>
    </row>
    <row r="156" spans="1:26" ht="15.6">
      <c r="A156" s="924">
        <f>+SUBTOTAL(3,$C$5:C156)</f>
        <v>152</v>
      </c>
      <c r="B156" s="925" t="s">
        <v>1634</v>
      </c>
      <c r="C156" s="924" t="s">
        <v>1194</v>
      </c>
      <c r="D156" s="925" t="s">
        <v>1628</v>
      </c>
      <c r="E156" s="924" t="s">
        <v>849</v>
      </c>
      <c r="F156" s="924">
        <f t="shared" si="5"/>
        <v>1983</v>
      </c>
      <c r="G156" s="927">
        <v>30460</v>
      </c>
      <c r="H156" s="924" t="s">
        <v>1283</v>
      </c>
      <c r="I156" s="924" t="s">
        <v>106</v>
      </c>
      <c r="J156" s="924">
        <v>0</v>
      </c>
      <c r="K156" s="925" t="s">
        <v>1629</v>
      </c>
      <c r="L156" s="925" t="s">
        <v>1630</v>
      </c>
      <c r="M156" s="925"/>
      <c r="N156" s="925" t="s">
        <v>534</v>
      </c>
      <c r="O156" s="929"/>
      <c r="P156" s="925" t="s">
        <v>1273</v>
      </c>
      <c r="Q156" s="927" t="s">
        <v>1367</v>
      </c>
      <c r="R156" s="924"/>
      <c r="S156" s="924" t="s">
        <v>883</v>
      </c>
      <c r="T156" s="924" t="s">
        <v>1322</v>
      </c>
      <c r="U156" s="924"/>
      <c r="V156" s="924" t="s">
        <v>1293</v>
      </c>
      <c r="W156" s="924"/>
      <c r="X156" s="927"/>
      <c r="Y156" s="927"/>
      <c r="Z156" s="930">
        <f t="shared" ca="1" si="7"/>
        <v>18.583333333333332</v>
      </c>
    </row>
    <row r="157" spans="1:26" ht="15.6">
      <c r="A157" s="924">
        <f>+SUBTOTAL(3,$C$5:C157)</f>
        <v>153</v>
      </c>
      <c r="B157" s="925" t="s">
        <v>1635</v>
      </c>
      <c r="C157" s="924" t="s">
        <v>1194</v>
      </c>
      <c r="D157" s="925" t="s">
        <v>1628</v>
      </c>
      <c r="E157" s="926" t="s">
        <v>849</v>
      </c>
      <c r="F157" s="924">
        <f t="shared" si="5"/>
        <v>1987</v>
      </c>
      <c r="G157" s="927">
        <v>31804</v>
      </c>
      <c r="H157" s="924" t="s">
        <v>1283</v>
      </c>
      <c r="I157" s="924" t="s">
        <v>105</v>
      </c>
      <c r="J157" s="924">
        <v>0</v>
      </c>
      <c r="K157" s="925" t="s">
        <v>1629</v>
      </c>
      <c r="L157" s="925" t="s">
        <v>1630</v>
      </c>
      <c r="M157" s="925"/>
      <c r="N157" s="925" t="s">
        <v>534</v>
      </c>
      <c r="O157" s="929"/>
      <c r="P157" s="925"/>
      <c r="Q157" s="927" t="s">
        <v>1636</v>
      </c>
      <c r="R157" s="924"/>
      <c r="S157" s="924" t="s">
        <v>883</v>
      </c>
      <c r="T157" s="924" t="s">
        <v>1322</v>
      </c>
      <c r="U157" s="924"/>
      <c r="V157" s="924" t="s">
        <v>1293</v>
      </c>
      <c r="W157" s="924"/>
      <c r="X157" s="927"/>
      <c r="Y157" s="927" t="s">
        <v>883</v>
      </c>
      <c r="Z157" s="930">
        <f t="shared" ca="1" si="7"/>
        <v>22.25</v>
      </c>
    </row>
    <row r="158" spans="1:26" ht="15.6">
      <c r="A158" s="924">
        <f>+SUBTOTAL(3,$C$5:C158)</f>
        <v>154</v>
      </c>
      <c r="B158" s="925" t="s">
        <v>1637</v>
      </c>
      <c r="C158" s="924" t="s">
        <v>1194</v>
      </c>
      <c r="D158" s="925" t="s">
        <v>1628</v>
      </c>
      <c r="E158" s="924" t="s">
        <v>849</v>
      </c>
      <c r="F158" s="924">
        <f t="shared" si="5"/>
        <v>1983</v>
      </c>
      <c r="G158" s="927">
        <v>30442</v>
      </c>
      <c r="H158" s="924" t="s">
        <v>1283</v>
      </c>
      <c r="I158" s="924" t="s">
        <v>105</v>
      </c>
      <c r="J158" s="924">
        <v>0</v>
      </c>
      <c r="K158" s="925" t="s">
        <v>1629</v>
      </c>
      <c r="L158" s="925" t="s">
        <v>1638</v>
      </c>
      <c r="M158" s="925"/>
      <c r="N158" s="925" t="s">
        <v>1630</v>
      </c>
      <c r="O158" s="929"/>
      <c r="P158" s="925" t="s">
        <v>1273</v>
      </c>
      <c r="Q158" s="924"/>
      <c r="R158" s="924" t="s">
        <v>1275</v>
      </c>
      <c r="S158" s="924">
        <v>2018</v>
      </c>
      <c r="T158" s="924" t="s">
        <v>1322</v>
      </c>
      <c r="U158" s="924"/>
      <c r="V158" s="930" t="s">
        <v>1300</v>
      </c>
      <c r="W158" s="924" t="s">
        <v>1281</v>
      </c>
      <c r="X158" s="927">
        <v>42050</v>
      </c>
      <c r="Y158" s="927">
        <v>42415</v>
      </c>
      <c r="Z158" s="930">
        <f t="shared" ca="1" si="7"/>
        <v>18.5</v>
      </c>
    </row>
    <row r="159" spans="1:26" ht="15.6">
      <c r="A159" s="924">
        <f>+SUBTOTAL(3,$C$5:C159)</f>
        <v>155</v>
      </c>
      <c r="B159" s="925" t="s">
        <v>1639</v>
      </c>
      <c r="C159" s="924" t="s">
        <v>1194</v>
      </c>
      <c r="D159" s="925" t="s">
        <v>1628</v>
      </c>
      <c r="E159" s="924" t="s">
        <v>849</v>
      </c>
      <c r="F159" s="924">
        <f t="shared" si="5"/>
        <v>1981</v>
      </c>
      <c r="G159" s="927">
        <v>29944</v>
      </c>
      <c r="H159" s="924" t="s">
        <v>1269</v>
      </c>
      <c r="I159" s="924" t="s">
        <v>105</v>
      </c>
      <c r="J159" s="924">
        <v>0</v>
      </c>
      <c r="K159" s="925" t="s">
        <v>1544</v>
      </c>
      <c r="L159" s="925" t="s">
        <v>1630</v>
      </c>
      <c r="M159" s="925"/>
      <c r="N159" s="925" t="s">
        <v>1630</v>
      </c>
      <c r="O159" s="929"/>
      <c r="P159" s="925" t="s">
        <v>1273</v>
      </c>
      <c r="Q159" s="924" t="s">
        <v>1515</v>
      </c>
      <c r="R159" s="924" t="s">
        <v>1275</v>
      </c>
      <c r="S159" s="924" t="s">
        <v>883</v>
      </c>
      <c r="T159" s="924" t="s">
        <v>1305</v>
      </c>
      <c r="U159" s="924"/>
      <c r="V159" s="930" t="s">
        <v>1300</v>
      </c>
      <c r="W159" s="924"/>
      <c r="X159" s="927">
        <v>41981</v>
      </c>
      <c r="Y159" s="927">
        <v>42346</v>
      </c>
      <c r="Z159" s="930">
        <f t="shared" ca="1" si="7"/>
        <v>17.166666666666668</v>
      </c>
    </row>
    <row r="160" spans="1:26" ht="15.6">
      <c r="A160" s="924">
        <f>+SUBTOTAL(3,$C$5:C160)</f>
        <v>156</v>
      </c>
      <c r="B160" s="925" t="s">
        <v>1640</v>
      </c>
      <c r="C160" s="924" t="s">
        <v>1194</v>
      </c>
      <c r="D160" s="925" t="s">
        <v>1628</v>
      </c>
      <c r="E160" s="926" t="s">
        <v>849</v>
      </c>
      <c r="F160" s="924">
        <f t="shared" si="5"/>
        <v>1987</v>
      </c>
      <c r="G160" s="927">
        <v>32051</v>
      </c>
      <c r="H160" s="924" t="s">
        <v>1283</v>
      </c>
      <c r="I160" s="924" t="s">
        <v>106</v>
      </c>
      <c r="J160" s="924">
        <v>0</v>
      </c>
      <c r="K160" s="925" t="s">
        <v>1629</v>
      </c>
      <c r="L160" s="925" t="s">
        <v>1641</v>
      </c>
      <c r="M160" s="925"/>
      <c r="N160" s="925" t="s">
        <v>534</v>
      </c>
      <c r="O160" s="929"/>
      <c r="P160" s="925" t="s">
        <v>1273</v>
      </c>
      <c r="Q160" s="924"/>
      <c r="R160" s="924" t="s">
        <v>1392</v>
      </c>
      <c r="S160" s="924" t="s">
        <v>883</v>
      </c>
      <c r="T160" s="924" t="s">
        <v>1322</v>
      </c>
      <c r="U160" s="924"/>
      <c r="V160" s="924">
        <v>0</v>
      </c>
      <c r="W160" s="924"/>
      <c r="X160" s="927">
        <v>40371</v>
      </c>
      <c r="Y160" s="927">
        <v>40736</v>
      </c>
      <c r="Z160" s="930">
        <f t="shared" ca="1" si="7"/>
        <v>22.916666666666668</v>
      </c>
    </row>
    <row r="161" spans="1:26" ht="15.6">
      <c r="A161" s="924">
        <f>+SUBTOTAL(3,$C$5:C161)</f>
        <v>157</v>
      </c>
      <c r="B161" s="925" t="s">
        <v>1642</v>
      </c>
      <c r="C161" s="924" t="s">
        <v>1194</v>
      </c>
      <c r="D161" s="925" t="s">
        <v>1628</v>
      </c>
      <c r="E161" s="926" t="s">
        <v>849</v>
      </c>
      <c r="F161" s="924">
        <f t="shared" si="5"/>
        <v>1975</v>
      </c>
      <c r="G161" s="927">
        <v>27531</v>
      </c>
      <c r="H161" s="924" t="s">
        <v>1269</v>
      </c>
      <c r="I161" s="924" t="s">
        <v>105</v>
      </c>
      <c r="J161" s="924">
        <v>0</v>
      </c>
      <c r="K161" s="925" t="s">
        <v>1629</v>
      </c>
      <c r="L161" s="925" t="s">
        <v>1643</v>
      </c>
      <c r="M161" s="925"/>
      <c r="N161" s="925" t="s">
        <v>1643</v>
      </c>
      <c r="O161" s="929"/>
      <c r="P161" s="925" t="s">
        <v>1273</v>
      </c>
      <c r="Q161" s="927" t="s">
        <v>1644</v>
      </c>
      <c r="R161" s="924" t="s">
        <v>1275</v>
      </c>
      <c r="S161" s="924" t="s">
        <v>883</v>
      </c>
      <c r="T161" s="924" t="s">
        <v>1305</v>
      </c>
      <c r="U161" s="924"/>
      <c r="V161" s="930" t="s">
        <v>1300</v>
      </c>
      <c r="W161" s="924" t="s">
        <v>1281</v>
      </c>
      <c r="X161" s="927">
        <v>38351</v>
      </c>
      <c r="Y161" s="927">
        <v>38716</v>
      </c>
      <c r="Z161" s="930">
        <f t="shared" ca="1" si="7"/>
        <v>10.5</v>
      </c>
    </row>
    <row r="162" spans="1:26" ht="15.6">
      <c r="A162" s="924">
        <f>+SUBTOTAL(3,$C$5:C162)</f>
        <v>158</v>
      </c>
      <c r="B162" s="925" t="s">
        <v>1645</v>
      </c>
      <c r="C162" s="924" t="s">
        <v>1194</v>
      </c>
      <c r="D162" s="925" t="s">
        <v>1628</v>
      </c>
      <c r="E162" s="926" t="s">
        <v>850</v>
      </c>
      <c r="F162" s="924">
        <f t="shared" si="5"/>
        <v>1976</v>
      </c>
      <c r="G162" s="927">
        <v>28063</v>
      </c>
      <c r="H162" s="924" t="s">
        <v>1288</v>
      </c>
      <c r="I162" s="924" t="s">
        <v>105</v>
      </c>
      <c r="J162" s="924" t="s">
        <v>114</v>
      </c>
      <c r="K162" s="925" t="s">
        <v>1629</v>
      </c>
      <c r="L162" s="925" t="s">
        <v>1646</v>
      </c>
      <c r="M162" s="925"/>
      <c r="N162" s="925" t="s">
        <v>1647</v>
      </c>
      <c r="O162" s="929"/>
      <c r="P162" s="925" t="s">
        <v>1290</v>
      </c>
      <c r="Q162" s="927" t="s">
        <v>1274</v>
      </c>
      <c r="R162" s="924"/>
      <c r="S162" s="924" t="s">
        <v>883</v>
      </c>
      <c r="T162" s="924"/>
      <c r="U162" s="924"/>
      <c r="V162" s="924">
        <v>0</v>
      </c>
      <c r="W162" s="924" t="s">
        <v>1281</v>
      </c>
      <c r="X162" s="927">
        <v>38148</v>
      </c>
      <c r="Y162" s="927">
        <v>38513</v>
      </c>
      <c r="Z162" s="930">
        <f t="shared" ca="1" si="7"/>
        <v>7</v>
      </c>
    </row>
    <row r="163" spans="1:26" ht="15.6">
      <c r="A163" s="916">
        <f>+SUBTOTAL(3,$C$5:C163)</f>
        <v>159</v>
      </c>
      <c r="B163" s="917" t="s">
        <v>1648</v>
      </c>
      <c r="C163" s="917" t="s">
        <v>1194</v>
      </c>
      <c r="D163" s="917" t="s">
        <v>1649</v>
      </c>
      <c r="E163" s="916" t="s">
        <v>850</v>
      </c>
      <c r="F163" s="917">
        <f t="shared" si="5"/>
        <v>1980</v>
      </c>
      <c r="G163" s="919">
        <v>29257</v>
      </c>
      <c r="H163" s="916" t="s">
        <v>1389</v>
      </c>
      <c r="I163" s="917" t="s">
        <v>106</v>
      </c>
      <c r="J163" s="917"/>
      <c r="K163" s="922" t="s">
        <v>1650</v>
      </c>
      <c r="L163" s="917" t="s">
        <v>1650</v>
      </c>
      <c r="M163" s="917"/>
      <c r="N163" s="917">
        <v>0</v>
      </c>
      <c r="O163" s="920"/>
      <c r="P163" s="917"/>
      <c r="Q163" s="919" t="s">
        <v>1651</v>
      </c>
      <c r="R163" s="916"/>
      <c r="S163" s="916"/>
      <c r="T163" s="916"/>
      <c r="U163" s="916" t="s">
        <v>1652</v>
      </c>
      <c r="V163" s="916">
        <v>0</v>
      </c>
      <c r="W163" s="916"/>
      <c r="X163" s="919"/>
      <c r="Y163" s="919"/>
      <c r="Z163" s="921">
        <f t="shared" ca="1" si="7"/>
        <v>10.25</v>
      </c>
    </row>
    <row r="164" spans="1:26" ht="15.6">
      <c r="A164" s="916">
        <f>+SUBTOTAL(3,$C$5:C164)</f>
        <v>160</v>
      </c>
      <c r="B164" s="917" t="s">
        <v>1653</v>
      </c>
      <c r="C164" s="917" t="s">
        <v>1194</v>
      </c>
      <c r="D164" s="917" t="s">
        <v>1649</v>
      </c>
      <c r="E164" s="916" t="s">
        <v>850</v>
      </c>
      <c r="F164" s="917">
        <f t="shared" si="5"/>
        <v>1992</v>
      </c>
      <c r="G164" s="919">
        <v>33927</v>
      </c>
      <c r="H164" s="916" t="s">
        <v>1389</v>
      </c>
      <c r="I164" s="917" t="s">
        <v>106</v>
      </c>
      <c r="J164" s="917"/>
      <c r="K164" s="917" t="s">
        <v>1360</v>
      </c>
      <c r="L164" s="917" t="s">
        <v>1360</v>
      </c>
      <c r="M164" s="917"/>
      <c r="N164" s="917">
        <v>0</v>
      </c>
      <c r="O164" s="920"/>
      <c r="P164" s="917"/>
      <c r="Q164" s="919" t="s">
        <v>1651</v>
      </c>
      <c r="R164" s="916" t="s">
        <v>1392</v>
      </c>
      <c r="S164" s="916" t="s">
        <v>883</v>
      </c>
      <c r="T164" s="916"/>
      <c r="U164" s="916" t="s">
        <v>1652</v>
      </c>
      <c r="V164" s="916" t="s">
        <v>1286</v>
      </c>
      <c r="W164" s="916"/>
      <c r="X164" s="919">
        <v>42048</v>
      </c>
      <c r="Y164" s="919">
        <v>42413</v>
      </c>
      <c r="Z164" s="921">
        <f t="shared" ca="1" si="7"/>
        <v>23</v>
      </c>
    </row>
    <row r="165" spans="1:26" ht="15.6">
      <c r="A165" s="916">
        <f>+SUBTOTAL(3,$C$5:C165)</f>
        <v>161</v>
      </c>
      <c r="B165" s="917" t="s">
        <v>1654</v>
      </c>
      <c r="C165" s="917" t="s">
        <v>1194</v>
      </c>
      <c r="D165" s="917" t="s">
        <v>1649</v>
      </c>
      <c r="E165" s="918" t="s">
        <v>849</v>
      </c>
      <c r="F165" s="917">
        <f t="shared" si="5"/>
        <v>1979</v>
      </c>
      <c r="G165" s="919">
        <v>28867</v>
      </c>
      <c r="H165" s="916" t="s">
        <v>1389</v>
      </c>
      <c r="I165" s="917" t="s">
        <v>105</v>
      </c>
      <c r="J165" s="917">
        <v>0</v>
      </c>
      <c r="K165" s="917" t="s">
        <v>1347</v>
      </c>
      <c r="L165" s="917" t="s">
        <v>1655</v>
      </c>
      <c r="M165" s="917"/>
      <c r="N165" s="917" t="s">
        <v>534</v>
      </c>
      <c r="O165" s="923" t="s">
        <v>1656</v>
      </c>
      <c r="P165" s="917"/>
      <c r="Q165" s="916"/>
      <c r="R165" s="916"/>
      <c r="S165" s="916"/>
      <c r="T165" s="916"/>
      <c r="U165" s="916"/>
      <c r="V165" s="921" t="s">
        <v>1657</v>
      </c>
      <c r="W165" s="916" t="s">
        <v>1281</v>
      </c>
      <c r="X165" s="919">
        <v>40156</v>
      </c>
      <c r="Y165" s="919">
        <v>40521</v>
      </c>
      <c r="Z165" s="921">
        <f t="shared" ca="1" si="7"/>
        <v>14.166666666666666</v>
      </c>
    </row>
    <row r="166" spans="1:26" ht="15.6">
      <c r="A166" s="916">
        <f>+SUBTOTAL(3,$C$5:C166)</f>
        <v>162</v>
      </c>
      <c r="B166" s="917" t="s">
        <v>1658</v>
      </c>
      <c r="C166" s="917" t="s">
        <v>1194</v>
      </c>
      <c r="D166" s="917" t="s">
        <v>1649</v>
      </c>
      <c r="E166" s="918" t="s">
        <v>849</v>
      </c>
      <c r="F166" s="917">
        <f t="shared" si="5"/>
        <v>1971</v>
      </c>
      <c r="G166" s="919">
        <v>26236</v>
      </c>
      <c r="H166" s="916" t="s">
        <v>1283</v>
      </c>
      <c r="I166" s="917" t="s">
        <v>105</v>
      </c>
      <c r="J166" s="917">
        <v>0</v>
      </c>
      <c r="K166" s="917" t="s">
        <v>1347</v>
      </c>
      <c r="L166" s="917" t="s">
        <v>1347</v>
      </c>
      <c r="M166" s="917"/>
      <c r="N166" s="917" t="s">
        <v>1659</v>
      </c>
      <c r="O166" s="920"/>
      <c r="P166" s="917" t="s">
        <v>1303</v>
      </c>
      <c r="Q166" s="916" t="s">
        <v>1285</v>
      </c>
      <c r="R166" s="916"/>
      <c r="S166" s="916" t="s">
        <v>883</v>
      </c>
      <c r="T166" s="916" t="s">
        <v>1305</v>
      </c>
      <c r="U166" s="916"/>
      <c r="V166" s="916" t="s">
        <v>1660</v>
      </c>
      <c r="W166" s="916" t="s">
        <v>1281</v>
      </c>
      <c r="X166" s="919">
        <v>34817</v>
      </c>
      <c r="Y166" s="919">
        <v>35183</v>
      </c>
      <c r="Z166" s="921">
        <f t="shared" ca="1" si="7"/>
        <v>7</v>
      </c>
    </row>
    <row r="167" spans="1:26" ht="15.6">
      <c r="A167" s="916">
        <f>+SUBTOTAL(3,$C$5:C167)</f>
        <v>163</v>
      </c>
      <c r="B167" s="917" t="s">
        <v>1661</v>
      </c>
      <c r="C167" s="917" t="s">
        <v>1194</v>
      </c>
      <c r="D167" s="917" t="s">
        <v>1649</v>
      </c>
      <c r="E167" s="916" t="s">
        <v>850</v>
      </c>
      <c r="F167" s="917">
        <f t="shared" si="5"/>
        <v>1977</v>
      </c>
      <c r="G167" s="919">
        <v>28436</v>
      </c>
      <c r="H167" s="916" t="s">
        <v>1389</v>
      </c>
      <c r="I167" s="917" t="s">
        <v>106</v>
      </c>
      <c r="J167" s="917">
        <v>0</v>
      </c>
      <c r="K167" s="917" t="s">
        <v>1317</v>
      </c>
      <c r="L167" s="917" t="s">
        <v>1317</v>
      </c>
      <c r="M167" s="917"/>
      <c r="N167" s="917" t="s">
        <v>534</v>
      </c>
      <c r="O167" s="920"/>
      <c r="P167" s="917"/>
      <c r="Q167" s="919" t="s">
        <v>1662</v>
      </c>
      <c r="R167" s="916"/>
      <c r="S167" s="916" t="s">
        <v>883</v>
      </c>
      <c r="T167" s="916"/>
      <c r="U167" s="916"/>
      <c r="V167" s="921" t="s">
        <v>1300</v>
      </c>
      <c r="W167" s="916"/>
      <c r="X167" s="919">
        <v>37760</v>
      </c>
      <c r="Y167" s="919">
        <v>38126</v>
      </c>
      <c r="Z167" s="921">
        <f t="shared" ca="1" si="7"/>
        <v>8</v>
      </c>
    </row>
    <row r="168" spans="1:26" ht="15.6">
      <c r="A168" s="916">
        <f>+SUBTOTAL(3,$C$5:C168)</f>
        <v>164</v>
      </c>
      <c r="B168" s="917" t="s">
        <v>1663</v>
      </c>
      <c r="C168" s="917" t="s">
        <v>1194</v>
      </c>
      <c r="D168" s="917" t="s">
        <v>1649</v>
      </c>
      <c r="E168" s="918" t="s">
        <v>850</v>
      </c>
      <c r="F168" s="917">
        <f t="shared" si="5"/>
        <v>1972</v>
      </c>
      <c r="G168" s="919">
        <v>26523</v>
      </c>
      <c r="H168" s="916" t="s">
        <v>1389</v>
      </c>
      <c r="I168" s="917" t="s">
        <v>106</v>
      </c>
      <c r="J168" s="917">
        <v>0</v>
      </c>
      <c r="K168" s="917" t="s">
        <v>1561</v>
      </c>
      <c r="L168" s="917" t="s">
        <v>1360</v>
      </c>
      <c r="M168" s="917"/>
      <c r="N168" s="917" t="s">
        <v>534</v>
      </c>
      <c r="O168" s="920"/>
      <c r="P168" s="917"/>
      <c r="Q168" s="916" t="s">
        <v>1321</v>
      </c>
      <c r="R168" s="916" t="s">
        <v>1392</v>
      </c>
      <c r="S168" s="916"/>
      <c r="T168" s="916"/>
      <c r="U168" s="916" t="s">
        <v>1652</v>
      </c>
      <c r="V168" s="921" t="s">
        <v>1300</v>
      </c>
      <c r="W168" s="916"/>
      <c r="X168" s="919">
        <v>38502</v>
      </c>
      <c r="Y168" s="919">
        <v>38867</v>
      </c>
      <c r="Z168" s="921">
        <f t="shared" ca="1" si="7"/>
        <v>2.75</v>
      </c>
    </row>
    <row r="169" spans="1:26" ht="15.6">
      <c r="A169" s="916">
        <f>+SUBTOTAL(3,$C$5:C169)</f>
        <v>165</v>
      </c>
      <c r="B169" s="917" t="s">
        <v>1664</v>
      </c>
      <c r="C169" s="917" t="s">
        <v>1194</v>
      </c>
      <c r="D169" s="917" t="s">
        <v>1649</v>
      </c>
      <c r="E169" s="918" t="s">
        <v>850</v>
      </c>
      <c r="F169" s="917">
        <f t="shared" si="5"/>
        <v>1987</v>
      </c>
      <c r="G169" s="919">
        <v>31953</v>
      </c>
      <c r="H169" s="916" t="s">
        <v>1665</v>
      </c>
      <c r="I169" s="917" t="s">
        <v>1390</v>
      </c>
      <c r="J169" s="917">
        <v>0</v>
      </c>
      <c r="K169" s="917" t="s">
        <v>1350</v>
      </c>
      <c r="L169" s="917">
        <v>0</v>
      </c>
      <c r="M169" s="917"/>
      <c r="N169" s="917" t="s">
        <v>534</v>
      </c>
      <c r="O169" s="920"/>
      <c r="P169" s="917"/>
      <c r="Q169" s="919" t="s">
        <v>1321</v>
      </c>
      <c r="R169" s="916" t="s">
        <v>78</v>
      </c>
      <c r="S169" s="916"/>
      <c r="T169" s="916" t="s">
        <v>1666</v>
      </c>
      <c r="U169" s="916"/>
      <c r="V169" s="916">
        <v>0</v>
      </c>
      <c r="W169" s="916"/>
      <c r="X169" s="919">
        <v>37741</v>
      </c>
      <c r="Y169" s="919">
        <v>38107</v>
      </c>
      <c r="Z169" s="921">
        <f t="shared" ca="1" si="7"/>
        <v>17.666666666666668</v>
      </c>
    </row>
    <row r="170" spans="1:26" ht="15.6">
      <c r="A170" s="924">
        <f>+SUBTOTAL(3,$C$5:C170)</f>
        <v>166</v>
      </c>
      <c r="B170" s="925" t="s">
        <v>1667</v>
      </c>
      <c r="C170" s="924" t="s">
        <v>1194</v>
      </c>
      <c r="D170" s="925" t="s">
        <v>1668</v>
      </c>
      <c r="E170" s="926" t="s">
        <v>850</v>
      </c>
      <c r="F170" s="924">
        <f t="shared" si="5"/>
        <v>1970</v>
      </c>
      <c r="G170" s="927">
        <v>25594</v>
      </c>
      <c r="H170" s="924" t="s">
        <v>1669</v>
      </c>
      <c r="I170" s="924" t="s">
        <v>1390</v>
      </c>
      <c r="J170" s="924">
        <v>0</v>
      </c>
      <c r="K170" s="925" t="s">
        <v>1358</v>
      </c>
      <c r="L170" s="925">
        <v>0</v>
      </c>
      <c r="M170" s="925"/>
      <c r="N170" s="925" t="s">
        <v>534</v>
      </c>
      <c r="O170" s="929"/>
      <c r="P170" s="925"/>
      <c r="Q170" s="924" t="s">
        <v>1670</v>
      </c>
      <c r="R170" s="924"/>
      <c r="S170" s="924"/>
      <c r="T170" s="924"/>
      <c r="U170" s="924"/>
      <c r="V170" s="930" t="s">
        <v>1277</v>
      </c>
      <c r="W170" s="924"/>
      <c r="X170" s="927"/>
      <c r="Y170" s="927"/>
      <c r="Z170" s="930">
        <f t="shared" ca="1" si="7"/>
        <v>0.25</v>
      </c>
    </row>
    <row r="171" spans="1:26" ht="15.6">
      <c r="A171" s="924">
        <f>+SUBTOTAL(3,$C$5:C171)</f>
        <v>167</v>
      </c>
      <c r="B171" s="925" t="s">
        <v>1671</v>
      </c>
      <c r="C171" s="924" t="s">
        <v>1194</v>
      </c>
      <c r="D171" s="925" t="s">
        <v>1668</v>
      </c>
      <c r="E171" s="926" t="s">
        <v>850</v>
      </c>
      <c r="F171" s="924">
        <f t="shared" si="5"/>
        <v>1979</v>
      </c>
      <c r="G171" s="927">
        <v>29089</v>
      </c>
      <c r="H171" s="924" t="s">
        <v>1389</v>
      </c>
      <c r="I171" s="924" t="s">
        <v>106</v>
      </c>
      <c r="J171" s="924">
        <v>0</v>
      </c>
      <c r="K171" s="925" t="s">
        <v>1561</v>
      </c>
      <c r="L171" s="925" t="s">
        <v>1360</v>
      </c>
      <c r="M171" s="934">
        <v>43707</v>
      </c>
      <c r="N171" s="925" t="s">
        <v>534</v>
      </c>
      <c r="O171" s="929"/>
      <c r="P171" s="925"/>
      <c r="Q171" s="924"/>
      <c r="R171" s="924"/>
      <c r="S171" s="924"/>
      <c r="T171" s="924"/>
      <c r="U171" s="924" t="s">
        <v>1672</v>
      </c>
      <c r="V171" s="930" t="s">
        <v>1300</v>
      </c>
      <c r="W171" s="924"/>
      <c r="X171" s="927"/>
      <c r="Y171" s="927"/>
      <c r="Z171" s="930">
        <f t="shared" ca="1" si="7"/>
        <v>9.75</v>
      </c>
    </row>
    <row r="172" spans="1:26" ht="15.6">
      <c r="A172" s="924">
        <f>+SUBTOTAL(3,$C$5:C172)</f>
        <v>168</v>
      </c>
      <c r="B172" s="925" t="s">
        <v>1673</v>
      </c>
      <c r="C172" s="924" t="s">
        <v>1194</v>
      </c>
      <c r="D172" s="925" t="s">
        <v>1668</v>
      </c>
      <c r="E172" s="926" t="s">
        <v>849</v>
      </c>
      <c r="F172" s="924">
        <f t="shared" si="5"/>
        <v>1973</v>
      </c>
      <c r="G172" s="927">
        <v>26932</v>
      </c>
      <c r="H172" s="924" t="s">
        <v>1389</v>
      </c>
      <c r="I172" s="924" t="s">
        <v>106</v>
      </c>
      <c r="J172" s="924">
        <v>0</v>
      </c>
      <c r="K172" s="925" t="s">
        <v>1347</v>
      </c>
      <c r="L172" s="925" t="s">
        <v>1536</v>
      </c>
      <c r="M172" s="925"/>
      <c r="N172" s="925" t="s">
        <v>534</v>
      </c>
      <c r="O172" s="929"/>
      <c r="P172" s="925"/>
      <c r="Q172" s="924"/>
      <c r="R172" s="924"/>
      <c r="S172" s="924" t="s">
        <v>883</v>
      </c>
      <c r="T172" s="924"/>
      <c r="U172" s="924"/>
      <c r="V172" s="930" t="s">
        <v>1300</v>
      </c>
      <c r="W172" s="924"/>
      <c r="X172" s="927">
        <v>37590</v>
      </c>
      <c r="Y172" s="927">
        <v>37955</v>
      </c>
      <c r="Z172" s="930">
        <f t="shared" ca="1" si="7"/>
        <v>8.9166666666666661</v>
      </c>
    </row>
    <row r="173" spans="1:26" ht="15.6">
      <c r="A173" s="924">
        <f>+SUBTOTAL(3,$C$5:C173)</f>
        <v>169</v>
      </c>
      <c r="B173" s="925" t="s">
        <v>1674</v>
      </c>
      <c r="C173" s="924" t="s">
        <v>1194</v>
      </c>
      <c r="D173" s="925" t="s">
        <v>1668</v>
      </c>
      <c r="E173" s="926" t="s">
        <v>850</v>
      </c>
      <c r="F173" s="924">
        <f t="shared" si="5"/>
        <v>1977</v>
      </c>
      <c r="G173" s="927">
        <v>28259</v>
      </c>
      <c r="H173" s="924" t="s">
        <v>1389</v>
      </c>
      <c r="I173" s="924" t="s">
        <v>1390</v>
      </c>
      <c r="J173" s="924">
        <v>0</v>
      </c>
      <c r="K173" s="925" t="s">
        <v>1312</v>
      </c>
      <c r="L173" s="925">
        <v>0</v>
      </c>
      <c r="M173" s="925"/>
      <c r="N173" s="925" t="s">
        <v>534</v>
      </c>
      <c r="O173" s="929"/>
      <c r="P173" s="925"/>
      <c r="Q173" s="924" t="s">
        <v>1515</v>
      </c>
      <c r="R173" s="924"/>
      <c r="S173" s="924" t="s">
        <v>883</v>
      </c>
      <c r="T173" s="924"/>
      <c r="U173" s="924"/>
      <c r="V173" s="930" t="s">
        <v>1300</v>
      </c>
      <c r="W173" s="924"/>
      <c r="X173" s="927">
        <v>38233</v>
      </c>
      <c r="Y173" s="927">
        <v>38598</v>
      </c>
      <c r="Z173" s="930">
        <f t="shared" ca="1" si="7"/>
        <v>7.5</v>
      </c>
    </row>
    <row r="174" spans="1:26" ht="15.6">
      <c r="A174" s="924">
        <f>+SUBTOTAL(3,$C$5:C174)</f>
        <v>170</v>
      </c>
      <c r="B174" s="935" t="s">
        <v>1675</v>
      </c>
      <c r="C174" s="936" t="s">
        <v>1194</v>
      </c>
      <c r="D174" s="935" t="s">
        <v>1668</v>
      </c>
      <c r="E174" s="936" t="s">
        <v>849</v>
      </c>
      <c r="F174" s="936">
        <v>1974</v>
      </c>
      <c r="G174" s="937">
        <v>27238</v>
      </c>
      <c r="H174" s="938" t="s">
        <v>1288</v>
      </c>
      <c r="I174" s="936" t="s">
        <v>105</v>
      </c>
      <c r="J174" s="936" t="s">
        <v>114</v>
      </c>
      <c r="K174" s="925" t="s">
        <v>1629</v>
      </c>
      <c r="L174" s="925" t="s">
        <v>1629</v>
      </c>
      <c r="M174" s="925"/>
      <c r="N174" s="925" t="s">
        <v>1629</v>
      </c>
      <c r="O174" s="929"/>
      <c r="P174" s="925"/>
      <c r="Q174" s="935"/>
      <c r="R174" s="927" t="s">
        <v>1676</v>
      </c>
      <c r="S174" s="935" t="s">
        <v>883</v>
      </c>
      <c r="T174" s="935"/>
      <c r="U174" s="924" t="s">
        <v>1672</v>
      </c>
      <c r="V174" s="935"/>
      <c r="W174" s="924" t="s">
        <v>1315</v>
      </c>
      <c r="X174" s="925"/>
      <c r="Y174" s="927" t="s">
        <v>883</v>
      </c>
      <c r="Z174" s="935"/>
    </row>
    <row r="175" spans="1:26" ht="15.6">
      <c r="A175" s="924">
        <f>+SUBTOTAL(3,$C$5:C175)</f>
        <v>171</v>
      </c>
      <c r="B175" s="925" t="s">
        <v>1677</v>
      </c>
      <c r="C175" s="924" t="s">
        <v>1194</v>
      </c>
      <c r="D175" s="925" t="s">
        <v>1668</v>
      </c>
      <c r="E175" s="924" t="s">
        <v>850</v>
      </c>
      <c r="F175" s="924">
        <f t="shared" ref="F175:F178" si="8">YEAR(G175)</f>
        <v>1980</v>
      </c>
      <c r="G175" s="927">
        <v>29484</v>
      </c>
      <c r="H175" s="924" t="s">
        <v>1389</v>
      </c>
      <c r="I175" s="924" t="s">
        <v>106</v>
      </c>
      <c r="J175" s="924">
        <v>0</v>
      </c>
      <c r="K175" s="925" t="s">
        <v>1372</v>
      </c>
      <c r="L175" s="925" t="s">
        <v>1363</v>
      </c>
      <c r="M175" s="925"/>
      <c r="N175" s="925" t="s">
        <v>534</v>
      </c>
      <c r="O175" s="929"/>
      <c r="P175" s="925"/>
      <c r="Q175" s="924"/>
      <c r="R175" s="924"/>
      <c r="S175" s="924"/>
      <c r="T175" s="924"/>
      <c r="U175" s="924" t="s">
        <v>1652</v>
      </c>
      <c r="V175" s="930" t="s">
        <v>1300</v>
      </c>
      <c r="W175" s="924"/>
      <c r="X175" s="927">
        <v>42049</v>
      </c>
      <c r="Y175" s="927">
        <v>42414</v>
      </c>
      <c r="Z175" s="930">
        <f t="shared" ref="Z175:Z178" ca="1" si="9">IF(E175="nữ",660-DATEDIF(G175,TODAY(),"m"),720-DATEDIF(G175,TODAY(),"m"))/12</f>
        <v>10.833333333333334</v>
      </c>
    </row>
    <row r="176" spans="1:26" ht="15.6">
      <c r="A176" s="924">
        <f>+SUBTOTAL(3,$C$5:C176)</f>
        <v>172</v>
      </c>
      <c r="B176" s="925" t="s">
        <v>1678</v>
      </c>
      <c r="C176" s="924" t="s">
        <v>1194</v>
      </c>
      <c r="D176" s="925" t="s">
        <v>1668</v>
      </c>
      <c r="E176" s="924" t="s">
        <v>850</v>
      </c>
      <c r="F176" s="924">
        <f t="shared" si="8"/>
        <v>1981</v>
      </c>
      <c r="G176" s="927">
        <v>29793</v>
      </c>
      <c r="H176" s="924" t="s">
        <v>1389</v>
      </c>
      <c r="I176" s="924" t="s">
        <v>106</v>
      </c>
      <c r="J176" s="924"/>
      <c r="K176" s="931" t="s">
        <v>1465</v>
      </c>
      <c r="L176" s="925" t="s">
        <v>1465</v>
      </c>
      <c r="M176" s="925"/>
      <c r="N176" s="925">
        <v>0</v>
      </c>
      <c r="O176" s="929"/>
      <c r="P176" s="925"/>
      <c r="Q176" s="924"/>
      <c r="R176" s="924"/>
      <c r="S176" s="924"/>
      <c r="T176" s="924"/>
      <c r="U176" s="924" t="s">
        <v>1679</v>
      </c>
      <c r="V176" s="924">
        <v>0</v>
      </c>
      <c r="W176" s="924"/>
      <c r="X176" s="927"/>
      <c r="Y176" s="927"/>
      <c r="Z176" s="930">
        <f t="shared" ca="1" si="9"/>
        <v>11.75</v>
      </c>
    </row>
    <row r="177" spans="1:26" ht="15.6">
      <c r="A177" s="924">
        <f>+SUBTOTAL(3,$C$5:C177)</f>
        <v>173</v>
      </c>
      <c r="B177" s="925" t="s">
        <v>1680</v>
      </c>
      <c r="C177" s="924" t="s">
        <v>1194</v>
      </c>
      <c r="D177" s="925" t="s">
        <v>1668</v>
      </c>
      <c r="E177" s="924" t="s">
        <v>850</v>
      </c>
      <c r="F177" s="924">
        <f t="shared" si="8"/>
        <v>1980</v>
      </c>
      <c r="G177" s="927">
        <v>29243</v>
      </c>
      <c r="H177" s="924" t="s">
        <v>1389</v>
      </c>
      <c r="I177" s="924" t="s">
        <v>1390</v>
      </c>
      <c r="J177" s="924">
        <v>0</v>
      </c>
      <c r="K177" s="925" t="s">
        <v>1561</v>
      </c>
      <c r="L177" s="925">
        <v>0</v>
      </c>
      <c r="M177" s="925"/>
      <c r="N177" s="925" t="s">
        <v>534</v>
      </c>
      <c r="O177" s="929"/>
      <c r="P177" s="925"/>
      <c r="Q177" s="927" t="s">
        <v>1670</v>
      </c>
      <c r="R177" s="924"/>
      <c r="S177" s="924" t="s">
        <v>883</v>
      </c>
      <c r="T177" s="924"/>
      <c r="U177" s="924"/>
      <c r="V177" s="930" t="s">
        <v>1300</v>
      </c>
      <c r="W177" s="924"/>
      <c r="X177" s="927"/>
      <c r="Y177" s="927"/>
      <c r="Z177" s="930">
        <f t="shared" ca="1" si="9"/>
        <v>10.25</v>
      </c>
    </row>
    <row r="178" spans="1:26" ht="15.6">
      <c r="A178" s="924">
        <f>+SUBTOTAL(3,$C$5:C178)</f>
        <v>174</v>
      </c>
      <c r="B178" s="925" t="s">
        <v>1681</v>
      </c>
      <c r="C178" s="924" t="s">
        <v>1194</v>
      </c>
      <c r="D178" s="925" t="s">
        <v>1668</v>
      </c>
      <c r="E178" s="924" t="s">
        <v>850</v>
      </c>
      <c r="F178" s="924">
        <f t="shared" si="8"/>
        <v>1976</v>
      </c>
      <c r="G178" s="927">
        <v>28031</v>
      </c>
      <c r="H178" s="924" t="s">
        <v>1389</v>
      </c>
      <c r="I178" s="924" t="s">
        <v>106</v>
      </c>
      <c r="J178" s="924">
        <v>0</v>
      </c>
      <c r="K178" s="925" t="s">
        <v>1354</v>
      </c>
      <c r="L178" s="925" t="s">
        <v>1682</v>
      </c>
      <c r="M178" s="925"/>
      <c r="N178" s="925" t="s">
        <v>534</v>
      </c>
      <c r="O178" s="929"/>
      <c r="P178" s="925"/>
      <c r="Q178" s="924"/>
      <c r="R178" s="924"/>
      <c r="S178" s="924" t="s">
        <v>883</v>
      </c>
      <c r="T178" s="924"/>
      <c r="U178" s="924" t="s">
        <v>1672</v>
      </c>
      <c r="V178" s="930" t="s">
        <v>1300</v>
      </c>
      <c r="W178" s="924" t="s">
        <v>1281</v>
      </c>
      <c r="X178" s="927">
        <v>38047</v>
      </c>
      <c r="Y178" s="927">
        <v>38047</v>
      </c>
      <c r="Z178" s="930">
        <f t="shared" ca="1" si="9"/>
        <v>6.916666666666667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45"/>
  <cols>
    <col min="1" max="1" width="4.7109375" style="2" customWidth="1"/>
    <col min="2" max="2" width="62.42578125" style="2" customWidth="1"/>
    <col min="3" max="3" width="11" style="2" customWidth="1"/>
    <col min="4" max="7" width="8.140625" style="811" customWidth="1"/>
    <col min="8" max="8" width="16.42578125" style="811" customWidth="1"/>
    <col min="9" max="9" width="8.140625" style="811" customWidth="1"/>
    <col min="10" max="10" width="18.5703125" style="811" customWidth="1"/>
    <col min="11" max="11" width="10.5703125" style="811" customWidth="1"/>
    <col min="12" max="12" width="8.140625" style="811" customWidth="1"/>
    <col min="13" max="13" width="41.5703125" style="2" customWidth="1"/>
    <col min="14" max="16384" width="9" style="2"/>
  </cols>
  <sheetData>
    <row r="1" spans="1:12" ht="15.6">
      <c r="B1" s="194" t="s">
        <v>1</v>
      </c>
      <c r="C1" s="12"/>
      <c r="J1" s="1150" t="s">
        <v>150</v>
      </c>
      <c r="K1" s="1150"/>
      <c r="L1" s="1150"/>
    </row>
    <row r="2" spans="1:12" ht="15.6">
      <c r="B2" s="87" t="s">
        <v>69</v>
      </c>
      <c r="C2" s="19"/>
    </row>
    <row r="3" spans="1:12" ht="15.6">
      <c r="B3" s="19"/>
      <c r="C3" s="19"/>
    </row>
    <row r="4" spans="1:12" ht="15.6">
      <c r="A4" s="80"/>
      <c r="B4" s="87" t="s">
        <v>151</v>
      </c>
      <c r="C4" s="19"/>
      <c r="D4" s="779"/>
      <c r="E4" s="779"/>
      <c r="F4" s="779"/>
      <c r="G4" s="779"/>
      <c r="H4" s="779"/>
      <c r="I4" s="779"/>
      <c r="J4" s="900"/>
      <c r="K4" s="900"/>
      <c r="L4" s="900"/>
    </row>
    <row r="5" spans="1:12" ht="15.6">
      <c r="A5" s="1146" t="s">
        <v>152</v>
      </c>
      <c r="B5" s="1146"/>
      <c r="C5" s="1146"/>
      <c r="D5" s="1146"/>
      <c r="E5" s="1146"/>
      <c r="F5" s="1146"/>
      <c r="G5" s="1146"/>
      <c r="H5" s="1146"/>
      <c r="I5" s="1146"/>
      <c r="J5" s="1146"/>
      <c r="K5" s="1146"/>
      <c r="L5" s="1146"/>
    </row>
    <row r="6" spans="1:12" ht="15.6">
      <c r="A6" s="1147" t="s">
        <v>153</v>
      </c>
      <c r="B6" s="1147"/>
      <c r="C6" s="1147"/>
      <c r="D6" s="1147"/>
      <c r="E6" s="1147"/>
      <c r="F6" s="1147"/>
      <c r="G6" s="1147"/>
      <c r="H6" s="1147"/>
      <c r="I6" s="1147"/>
      <c r="J6" s="1147"/>
      <c r="K6" s="1147"/>
      <c r="L6" s="1147"/>
    </row>
    <row r="7" spans="1:12" ht="15" thickBot="1">
      <c r="A7" s="11"/>
      <c r="B7" s="11"/>
      <c r="C7" s="11"/>
      <c r="D7" s="780"/>
      <c r="E7" s="780"/>
      <c r="F7" s="780"/>
      <c r="G7" s="780"/>
      <c r="H7" s="780"/>
      <c r="I7" s="780"/>
      <c r="J7" s="1155" t="s">
        <v>154</v>
      </c>
      <c r="K7" s="1155"/>
      <c r="L7" s="1155"/>
    </row>
    <row r="8" spans="1:12" ht="38.450000000000003" customHeight="1">
      <c r="A8" s="74" t="s">
        <v>155</v>
      </c>
      <c r="B8" s="75" t="s">
        <v>73</v>
      </c>
      <c r="C8" s="75" t="s">
        <v>156</v>
      </c>
      <c r="D8" s="781" t="s">
        <v>157</v>
      </c>
      <c r="E8" s="781" t="s">
        <v>158</v>
      </c>
      <c r="F8" s="781" t="s">
        <v>159</v>
      </c>
      <c r="G8" s="781" t="s">
        <v>160</v>
      </c>
      <c r="H8" s="781" t="s">
        <v>161</v>
      </c>
      <c r="I8" s="781" t="s">
        <v>162</v>
      </c>
      <c r="J8" s="781" t="s">
        <v>163</v>
      </c>
      <c r="K8" s="781" t="s">
        <v>164</v>
      </c>
      <c r="L8" s="782" t="s">
        <v>6</v>
      </c>
    </row>
    <row r="9" spans="1:12" ht="100.9" customHeight="1" thickBot="1">
      <c r="A9" s="642"/>
      <c r="B9" s="643" t="s">
        <v>165</v>
      </c>
      <c r="C9" s="643"/>
      <c r="D9" s="783" t="s">
        <v>166</v>
      </c>
      <c r="E9" s="783" t="s">
        <v>167</v>
      </c>
      <c r="F9" s="783" t="s">
        <v>168</v>
      </c>
      <c r="G9" s="783" t="s">
        <v>169</v>
      </c>
      <c r="H9" s="783" t="s">
        <v>170</v>
      </c>
      <c r="I9" s="783" t="s">
        <v>171</v>
      </c>
      <c r="J9" s="783" t="s">
        <v>172</v>
      </c>
      <c r="K9" s="784"/>
      <c r="L9" s="785"/>
    </row>
    <row r="10" spans="1:12">
      <c r="A10" s="644" t="s">
        <v>77</v>
      </c>
      <c r="B10" s="645" t="s">
        <v>173</v>
      </c>
      <c r="C10" s="646" t="s">
        <v>174</v>
      </c>
      <c r="D10" s="786"/>
      <c r="E10" s="786"/>
      <c r="F10" s="786"/>
      <c r="G10" s="786"/>
      <c r="H10" s="786"/>
      <c r="I10" s="786"/>
      <c r="J10" s="786"/>
      <c r="K10" s="786"/>
      <c r="L10" s="787"/>
    </row>
    <row r="11" spans="1:12">
      <c r="A11" s="76"/>
      <c r="B11" s="196" t="s">
        <v>175</v>
      </c>
      <c r="C11" s="54" t="s">
        <v>174</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c r="A12" s="76"/>
      <c r="B12" s="196" t="s">
        <v>176</v>
      </c>
      <c r="C12" s="54" t="s">
        <v>174</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c r="A13" s="76"/>
      <c r="B13" s="196" t="s">
        <v>177</v>
      </c>
      <c r="C13" s="54" t="s">
        <v>174</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c r="A14" s="78"/>
      <c r="B14" s="647" t="s">
        <v>178</v>
      </c>
      <c r="C14" s="648" t="s">
        <v>174</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c r="A15" s="644" t="s">
        <v>179</v>
      </c>
      <c r="B15" s="645" t="s">
        <v>180</v>
      </c>
      <c r="C15" s="646" t="s">
        <v>174</v>
      </c>
      <c r="D15" s="786"/>
      <c r="E15" s="786"/>
      <c r="F15" s="786"/>
      <c r="G15" s="786"/>
      <c r="H15" s="786"/>
      <c r="I15" s="786"/>
      <c r="J15" s="786"/>
      <c r="K15" s="786"/>
      <c r="L15" s="787"/>
    </row>
    <row r="16" spans="1:12" ht="27.6">
      <c r="A16" s="649" t="s">
        <v>181</v>
      </c>
      <c r="B16" s="650" t="s">
        <v>182</v>
      </c>
      <c r="C16" s="651" t="s">
        <v>174</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c r="A17" s="76" t="s">
        <v>183</v>
      </c>
      <c r="B17" s="196" t="s">
        <v>184</v>
      </c>
      <c r="C17" s="49" t="s">
        <v>174</v>
      </c>
      <c r="D17" s="788">
        <v>378</v>
      </c>
      <c r="E17" s="788"/>
      <c r="F17" s="788"/>
      <c r="G17" s="788"/>
      <c r="H17" s="788"/>
      <c r="I17" s="788"/>
      <c r="J17" s="788"/>
      <c r="K17" s="788">
        <f>SUM(D17:J17)</f>
        <v>378</v>
      </c>
      <c r="L17" s="789"/>
    </row>
    <row r="18" spans="1:12">
      <c r="A18" s="76" t="s">
        <v>185</v>
      </c>
      <c r="B18" s="196" t="s">
        <v>186</v>
      </c>
      <c r="C18" s="49" t="s">
        <v>174</v>
      </c>
      <c r="D18" s="788">
        <v>437</v>
      </c>
      <c r="E18" s="788"/>
      <c r="F18" s="788"/>
      <c r="G18" s="788"/>
      <c r="H18" s="788"/>
      <c r="I18" s="788"/>
      <c r="J18" s="788"/>
      <c r="K18" s="788">
        <f t="shared" ref="K18:K37" si="5">SUM(D18:J18)</f>
        <v>437</v>
      </c>
      <c r="L18" s="789"/>
    </row>
    <row r="19" spans="1:12">
      <c r="A19" s="76" t="s">
        <v>187</v>
      </c>
      <c r="B19" s="196" t="s">
        <v>188</v>
      </c>
      <c r="C19" s="49" t="s">
        <v>174</v>
      </c>
      <c r="D19" s="788">
        <v>577</v>
      </c>
      <c r="E19" s="788"/>
      <c r="F19" s="788"/>
      <c r="G19" s="788"/>
      <c r="H19" s="788"/>
      <c r="I19" s="788"/>
      <c r="J19" s="788"/>
      <c r="K19" s="788">
        <f t="shared" si="5"/>
        <v>577</v>
      </c>
      <c r="L19" s="789"/>
    </row>
    <row r="20" spans="1:12">
      <c r="A20" s="76" t="s">
        <v>189</v>
      </c>
      <c r="B20" s="196" t="s">
        <v>190</v>
      </c>
      <c r="C20" s="49" t="s">
        <v>174</v>
      </c>
      <c r="D20" s="788">
        <v>460</v>
      </c>
      <c r="E20" s="788"/>
      <c r="F20" s="788"/>
      <c r="G20" s="788"/>
      <c r="H20" s="788"/>
      <c r="I20" s="788"/>
      <c r="J20" s="788"/>
      <c r="K20" s="788">
        <f t="shared" si="5"/>
        <v>460</v>
      </c>
      <c r="L20" s="789"/>
    </row>
    <row r="21" spans="1:12">
      <c r="A21" s="76" t="s">
        <v>191</v>
      </c>
      <c r="B21" s="196" t="s">
        <v>192</v>
      </c>
      <c r="C21" s="49" t="s">
        <v>174</v>
      </c>
      <c r="D21" s="788"/>
      <c r="E21" s="788"/>
      <c r="F21" s="788"/>
      <c r="G21" s="788"/>
      <c r="H21" s="788"/>
      <c r="I21" s="788"/>
      <c r="J21" s="788"/>
      <c r="K21" s="788">
        <f t="shared" si="5"/>
        <v>0</v>
      </c>
      <c r="L21" s="789"/>
    </row>
    <row r="22" spans="1:12" s="192" customFormat="1" ht="73.150000000000006" customHeight="1">
      <c r="A22" s="76" t="s">
        <v>193</v>
      </c>
      <c r="B22" s="196" t="s">
        <v>194</v>
      </c>
      <c r="C22" s="49" t="s">
        <v>174</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4">
      <c r="A23" s="652" t="s">
        <v>195</v>
      </c>
      <c r="B23" s="796" t="s">
        <v>196</v>
      </c>
      <c r="C23" s="54" t="s">
        <v>174</v>
      </c>
      <c r="D23" s="797"/>
      <c r="E23" s="797"/>
      <c r="F23" s="797"/>
      <c r="G23" s="797"/>
      <c r="H23" s="797"/>
      <c r="I23" s="797"/>
      <c r="J23" s="797"/>
      <c r="K23" s="788">
        <f t="shared" ref="K23:K28" si="7">SUM(D23:J23)</f>
        <v>0</v>
      </c>
      <c r="L23" s="798"/>
    </row>
    <row r="24" spans="1:12" s="192" customFormat="1">
      <c r="A24" s="652" t="s">
        <v>195</v>
      </c>
      <c r="B24" s="796" t="s">
        <v>197</v>
      </c>
      <c r="C24" s="54" t="s">
        <v>174</v>
      </c>
      <c r="D24" s="797"/>
      <c r="E24" s="797"/>
      <c r="F24" s="797"/>
      <c r="G24" s="797"/>
      <c r="H24" s="797"/>
      <c r="I24" s="797"/>
      <c r="J24" s="797"/>
      <c r="K24" s="788">
        <f t="shared" si="7"/>
        <v>0</v>
      </c>
      <c r="L24" s="798"/>
    </row>
    <row r="25" spans="1:12" s="192" customFormat="1" ht="29.45" customHeight="1">
      <c r="A25" s="652" t="s">
        <v>195</v>
      </c>
      <c r="B25" s="796" t="s">
        <v>198</v>
      </c>
      <c r="C25" s="54" t="s">
        <v>174</v>
      </c>
      <c r="D25" s="794"/>
      <c r="E25" s="794"/>
      <c r="F25" s="794"/>
      <c r="G25" s="794"/>
      <c r="H25" s="794"/>
      <c r="I25" s="794"/>
      <c r="J25" s="794"/>
      <c r="K25" s="788">
        <f t="shared" si="7"/>
        <v>0</v>
      </c>
      <c r="L25" s="799"/>
    </row>
    <row r="26" spans="1:12" s="192" customFormat="1" ht="27" customHeight="1">
      <c r="A26" s="652" t="s">
        <v>195</v>
      </c>
      <c r="B26" s="796" t="s">
        <v>199</v>
      </c>
      <c r="C26" s="54" t="s">
        <v>174</v>
      </c>
      <c r="D26" s="794"/>
      <c r="E26" s="794"/>
      <c r="F26" s="794"/>
      <c r="G26" s="794"/>
      <c r="H26" s="794"/>
      <c r="I26" s="794"/>
      <c r="J26" s="794"/>
      <c r="K26" s="788">
        <f t="shared" si="7"/>
        <v>0</v>
      </c>
      <c r="L26" s="799"/>
    </row>
    <row r="27" spans="1:12" s="192" customFormat="1">
      <c r="A27" s="652" t="s">
        <v>195</v>
      </c>
      <c r="B27" s="796" t="s">
        <v>200</v>
      </c>
      <c r="C27" s="54" t="s">
        <v>174</v>
      </c>
      <c r="D27" s="794"/>
      <c r="E27" s="794"/>
      <c r="F27" s="794"/>
      <c r="G27" s="794"/>
      <c r="H27" s="794"/>
      <c r="I27" s="794"/>
      <c r="J27" s="794"/>
      <c r="K27" s="788">
        <f t="shared" si="7"/>
        <v>0</v>
      </c>
      <c r="L27" s="799"/>
    </row>
    <row r="28" spans="1:12" s="197" customFormat="1" ht="39.6">
      <c r="A28" s="76" t="s">
        <v>201</v>
      </c>
      <c r="B28" s="196" t="s">
        <v>202</v>
      </c>
      <c r="C28" s="54" t="s">
        <v>174</v>
      </c>
      <c r="D28" s="797"/>
      <c r="E28" s="797"/>
      <c r="F28" s="797"/>
      <c r="G28" s="797"/>
      <c r="H28" s="797"/>
      <c r="I28" s="797"/>
      <c r="J28" s="797"/>
      <c r="K28" s="788">
        <f t="shared" si="7"/>
        <v>0</v>
      </c>
      <c r="L28" s="800"/>
    </row>
    <row r="29" spans="1:12" ht="27.6">
      <c r="A29" s="649" t="s">
        <v>203</v>
      </c>
      <c r="B29" s="650" t="s">
        <v>204</v>
      </c>
      <c r="C29" s="651" t="s">
        <v>174</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c r="A30" s="76" t="s">
        <v>183</v>
      </c>
      <c r="B30" s="196" t="s">
        <v>184</v>
      </c>
      <c r="C30" s="49" t="s">
        <v>174</v>
      </c>
      <c r="D30" s="788"/>
      <c r="E30" s="788"/>
      <c r="F30" s="788"/>
      <c r="G30" s="788"/>
      <c r="H30" s="788"/>
      <c r="I30" s="788"/>
      <c r="J30" s="788"/>
      <c r="K30" s="788">
        <f t="shared" si="5"/>
        <v>0</v>
      </c>
      <c r="L30" s="789"/>
    </row>
    <row r="31" spans="1:12">
      <c r="A31" s="76" t="s">
        <v>185</v>
      </c>
      <c r="B31" s="196" t="s">
        <v>186</v>
      </c>
      <c r="C31" s="49" t="s">
        <v>174</v>
      </c>
      <c r="D31" s="788"/>
      <c r="E31" s="788"/>
      <c r="F31" s="788"/>
      <c r="G31" s="788"/>
      <c r="H31" s="788"/>
      <c r="I31" s="788"/>
      <c r="J31" s="788"/>
      <c r="K31" s="788">
        <f t="shared" si="5"/>
        <v>0</v>
      </c>
      <c r="L31" s="789"/>
    </row>
    <row r="32" spans="1:12">
      <c r="A32" s="76" t="s">
        <v>187</v>
      </c>
      <c r="B32" s="196" t="s">
        <v>188</v>
      </c>
      <c r="C32" s="49" t="s">
        <v>174</v>
      </c>
      <c r="D32" s="788"/>
      <c r="E32" s="788"/>
      <c r="F32" s="788"/>
      <c r="G32" s="788"/>
      <c r="H32" s="788"/>
      <c r="I32" s="788"/>
      <c r="J32" s="788"/>
      <c r="K32" s="788">
        <f t="shared" si="5"/>
        <v>0</v>
      </c>
      <c r="L32" s="789"/>
    </row>
    <row r="33" spans="1:12">
      <c r="A33" s="76" t="s">
        <v>189</v>
      </c>
      <c r="B33" s="196" t="s">
        <v>190</v>
      </c>
      <c r="C33" s="49" t="s">
        <v>174</v>
      </c>
      <c r="D33" s="788"/>
      <c r="E33" s="788"/>
      <c r="F33" s="788"/>
      <c r="G33" s="788"/>
      <c r="H33" s="788"/>
      <c r="I33" s="788"/>
      <c r="J33" s="788"/>
      <c r="K33" s="788">
        <f t="shared" si="5"/>
        <v>0</v>
      </c>
      <c r="L33" s="789"/>
    </row>
    <row r="34" spans="1:12">
      <c r="A34" s="76" t="s">
        <v>191</v>
      </c>
      <c r="B34" s="196" t="s">
        <v>192</v>
      </c>
      <c r="C34" s="49" t="s">
        <v>174</v>
      </c>
      <c r="D34" s="788"/>
      <c r="E34" s="788"/>
      <c r="F34" s="788"/>
      <c r="G34" s="788"/>
      <c r="H34" s="788"/>
      <c r="I34" s="788"/>
      <c r="J34" s="788"/>
      <c r="K34" s="788">
        <f t="shared" si="5"/>
        <v>0</v>
      </c>
      <c r="L34" s="789"/>
    </row>
    <row r="35" spans="1:12" ht="39.6">
      <c r="A35" s="76" t="s">
        <v>193</v>
      </c>
      <c r="B35" s="196" t="s">
        <v>205</v>
      </c>
      <c r="C35" s="49" t="s">
        <v>174</v>
      </c>
      <c r="D35" s="788"/>
      <c r="E35" s="788"/>
      <c r="F35" s="788"/>
      <c r="G35" s="788"/>
      <c r="H35" s="788"/>
      <c r="I35" s="788"/>
      <c r="J35" s="788"/>
      <c r="K35" s="788">
        <f t="shared" si="5"/>
        <v>0</v>
      </c>
      <c r="L35" s="789"/>
    </row>
    <row r="36" spans="1:12" ht="27.6">
      <c r="A36" s="649" t="s">
        <v>206</v>
      </c>
      <c r="B36" s="653" t="s">
        <v>207</v>
      </c>
      <c r="C36" s="651" t="s">
        <v>174</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c r="A37" s="77"/>
      <c r="B37" s="51" t="s">
        <v>208</v>
      </c>
      <c r="C37" s="49" t="s">
        <v>174</v>
      </c>
      <c r="D37" s="788"/>
      <c r="E37" s="788"/>
      <c r="F37" s="788"/>
      <c r="G37" s="788"/>
      <c r="H37" s="788"/>
      <c r="I37" s="788"/>
      <c r="J37" s="788"/>
      <c r="K37" s="788">
        <f t="shared" si="5"/>
        <v>0</v>
      </c>
      <c r="L37" s="789"/>
    </row>
    <row r="38" spans="1:12" ht="28.15" thickBot="1">
      <c r="A38" s="654" t="s">
        <v>209</v>
      </c>
      <c r="B38" s="655" t="s">
        <v>210</v>
      </c>
      <c r="C38" s="656" t="s">
        <v>174</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c r="A39" s="657" t="s">
        <v>211</v>
      </c>
      <c r="B39" s="658" t="s">
        <v>212</v>
      </c>
      <c r="C39" s="659"/>
      <c r="D39" s="805"/>
      <c r="E39" s="805"/>
      <c r="F39" s="805"/>
      <c r="G39" s="805"/>
      <c r="H39" s="805"/>
      <c r="I39" s="805"/>
      <c r="J39" s="805"/>
      <c r="K39" s="805"/>
      <c r="L39" s="806"/>
    </row>
    <row r="40" spans="1:12" ht="27.6">
      <c r="A40" s="660" t="s">
        <v>181</v>
      </c>
      <c r="B40" s="650" t="s">
        <v>213</v>
      </c>
      <c r="C40" s="651" t="s">
        <v>174</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c r="A41" s="76" t="s">
        <v>183</v>
      </c>
      <c r="B41" s="196" t="s">
        <v>214</v>
      </c>
      <c r="C41" s="49" t="s">
        <v>174</v>
      </c>
      <c r="D41" s="788"/>
      <c r="E41" s="788"/>
      <c r="F41" s="788"/>
      <c r="G41" s="788"/>
      <c r="H41" s="788"/>
      <c r="I41" s="788"/>
      <c r="J41" s="788"/>
      <c r="K41" s="788">
        <f t="shared" ref="K41:K49" si="12">SUM(D41:J41)</f>
        <v>0</v>
      </c>
      <c r="L41" s="789"/>
    </row>
    <row r="42" spans="1:12" ht="18" customHeight="1">
      <c r="A42" s="76" t="s">
        <v>185</v>
      </c>
      <c r="B42" s="196" t="s">
        <v>215</v>
      </c>
      <c r="C42" s="49" t="s">
        <v>174</v>
      </c>
      <c r="D42" s="788"/>
      <c r="E42" s="788"/>
      <c r="F42" s="788"/>
      <c r="G42" s="788"/>
      <c r="H42" s="788"/>
      <c r="I42" s="788"/>
      <c r="J42" s="788"/>
      <c r="K42" s="788">
        <f t="shared" si="12"/>
        <v>0</v>
      </c>
      <c r="L42" s="789"/>
    </row>
    <row r="43" spans="1:12" ht="39.6">
      <c r="A43" s="76" t="s">
        <v>187</v>
      </c>
      <c r="B43" s="196" t="s">
        <v>216</v>
      </c>
      <c r="C43" s="49" t="s">
        <v>174</v>
      </c>
      <c r="D43" s="788"/>
      <c r="E43" s="788"/>
      <c r="F43" s="788"/>
      <c r="G43" s="788"/>
      <c r="H43" s="788"/>
      <c r="I43" s="788"/>
      <c r="J43" s="788"/>
      <c r="K43" s="788">
        <f t="shared" si="12"/>
        <v>0</v>
      </c>
      <c r="L43" s="789"/>
    </row>
    <row r="44" spans="1:12" ht="27.6">
      <c r="A44" s="649" t="s">
        <v>203</v>
      </c>
      <c r="B44" s="650" t="s">
        <v>204</v>
      </c>
      <c r="C44" s="651" t="s">
        <v>174</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c r="A45" s="76" t="s">
        <v>183</v>
      </c>
      <c r="B45" s="196" t="s">
        <v>214</v>
      </c>
      <c r="C45" s="49" t="s">
        <v>174</v>
      </c>
      <c r="D45" s="788"/>
      <c r="E45" s="788"/>
      <c r="F45" s="788"/>
      <c r="G45" s="788"/>
      <c r="H45" s="788"/>
      <c r="I45" s="788"/>
      <c r="J45" s="788"/>
      <c r="K45" s="788">
        <f t="shared" si="12"/>
        <v>0</v>
      </c>
      <c r="L45" s="789"/>
    </row>
    <row r="46" spans="1:12">
      <c r="A46" s="76" t="s">
        <v>185</v>
      </c>
      <c r="B46" s="196" t="s">
        <v>215</v>
      </c>
      <c r="C46" s="49" t="s">
        <v>174</v>
      </c>
      <c r="D46" s="788"/>
      <c r="E46" s="788"/>
      <c r="F46" s="788"/>
      <c r="G46" s="788"/>
      <c r="H46" s="788"/>
      <c r="I46" s="788"/>
      <c r="J46" s="788"/>
      <c r="K46" s="788">
        <f t="shared" si="12"/>
        <v>0</v>
      </c>
      <c r="L46" s="789"/>
    </row>
    <row r="47" spans="1:12" ht="39.6">
      <c r="A47" s="76" t="s">
        <v>187</v>
      </c>
      <c r="B47" s="196" t="s">
        <v>216</v>
      </c>
      <c r="C47" s="49" t="s">
        <v>174</v>
      </c>
      <c r="D47" s="788"/>
      <c r="E47" s="788"/>
      <c r="F47" s="788"/>
      <c r="G47" s="788"/>
      <c r="H47" s="788"/>
      <c r="I47" s="788"/>
      <c r="J47" s="788"/>
      <c r="K47" s="788">
        <f t="shared" si="12"/>
        <v>0</v>
      </c>
      <c r="L47" s="789"/>
    </row>
    <row r="48" spans="1:12" ht="27.6">
      <c r="A48" s="649" t="s">
        <v>206</v>
      </c>
      <c r="B48" s="653" t="s">
        <v>217</v>
      </c>
      <c r="C48" s="651" t="s">
        <v>174</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c r="A49" s="77"/>
      <c r="B49" s="51" t="s">
        <v>218</v>
      </c>
      <c r="C49" s="49"/>
      <c r="D49" s="788"/>
      <c r="E49" s="788"/>
      <c r="F49" s="788"/>
      <c r="G49" s="788"/>
      <c r="H49" s="788"/>
      <c r="I49" s="788"/>
      <c r="J49" s="788"/>
      <c r="K49" s="788">
        <f t="shared" si="12"/>
        <v>0</v>
      </c>
      <c r="L49" s="789"/>
    </row>
    <row r="50" spans="1:12" ht="28.15" thickBot="1">
      <c r="A50" s="654" t="s">
        <v>209</v>
      </c>
      <c r="B50" s="655" t="s">
        <v>219</v>
      </c>
      <c r="C50" s="656" t="s">
        <v>174</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c r="A51" s="657" t="s">
        <v>220</v>
      </c>
      <c r="B51" s="658" t="s">
        <v>221</v>
      </c>
      <c r="C51" s="659"/>
      <c r="D51" s="805"/>
      <c r="E51" s="805"/>
      <c r="F51" s="805"/>
      <c r="G51" s="805"/>
      <c r="H51" s="805"/>
      <c r="I51" s="805"/>
      <c r="J51" s="805"/>
      <c r="K51" s="805"/>
      <c r="L51" s="806"/>
    </row>
    <row r="52" spans="1:12" ht="27.6">
      <c r="A52" s="649" t="s">
        <v>181</v>
      </c>
      <c r="B52" s="650" t="s">
        <v>222</v>
      </c>
      <c r="C52" s="651" t="s">
        <v>174</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c r="A53" s="76" t="s">
        <v>183</v>
      </c>
      <c r="B53" s="196" t="s">
        <v>223</v>
      </c>
      <c r="C53" s="49" t="s">
        <v>174</v>
      </c>
      <c r="D53" s="788"/>
      <c r="E53" s="788"/>
      <c r="F53" s="788"/>
      <c r="G53" s="788"/>
      <c r="H53" s="788"/>
      <c r="I53" s="788"/>
      <c r="J53" s="788"/>
      <c r="K53" s="788">
        <f t="shared" ref="K53:K55" si="17">SUM(D53:J53)</f>
        <v>0</v>
      </c>
      <c r="L53" s="789"/>
    </row>
    <row r="54" spans="1:12">
      <c r="A54" s="76" t="s">
        <v>185</v>
      </c>
      <c r="B54" s="196" t="s">
        <v>224</v>
      </c>
      <c r="C54" s="49" t="s">
        <v>174</v>
      </c>
      <c r="D54" s="788"/>
      <c r="E54" s="788"/>
      <c r="F54" s="788"/>
      <c r="G54" s="788"/>
      <c r="H54" s="788"/>
      <c r="I54" s="788"/>
      <c r="J54" s="788"/>
      <c r="K54" s="788">
        <f t="shared" si="17"/>
        <v>0</v>
      </c>
      <c r="L54" s="789"/>
    </row>
    <row r="55" spans="1:12" ht="26.45">
      <c r="A55" s="76" t="s">
        <v>187</v>
      </c>
      <c r="B55" s="196" t="s">
        <v>225</v>
      </c>
      <c r="C55" s="49" t="s">
        <v>174</v>
      </c>
      <c r="D55" s="788"/>
      <c r="E55" s="788"/>
      <c r="F55" s="788"/>
      <c r="G55" s="788"/>
      <c r="H55" s="788"/>
      <c r="I55" s="788"/>
      <c r="J55" s="788"/>
      <c r="K55" s="788">
        <f t="shared" si="17"/>
        <v>0</v>
      </c>
      <c r="L55" s="789"/>
    </row>
    <row r="56" spans="1:12" ht="27.6">
      <c r="A56" s="649" t="s">
        <v>203</v>
      </c>
      <c r="B56" s="650" t="s">
        <v>226</v>
      </c>
      <c r="C56" s="651" t="s">
        <v>174</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c r="A57" s="76" t="s">
        <v>183</v>
      </c>
      <c r="B57" s="196" t="s">
        <v>223</v>
      </c>
      <c r="C57" s="49" t="s">
        <v>174</v>
      </c>
      <c r="D57" s="788"/>
      <c r="E57" s="788"/>
      <c r="F57" s="788"/>
      <c r="G57" s="788"/>
      <c r="H57" s="788"/>
      <c r="I57" s="788"/>
      <c r="J57" s="788"/>
      <c r="K57" s="788">
        <f t="shared" ref="K57:K61" si="19">SUM(D57:J57)</f>
        <v>0</v>
      </c>
      <c r="L57" s="789"/>
    </row>
    <row r="58" spans="1:12">
      <c r="A58" s="76" t="s">
        <v>185</v>
      </c>
      <c r="B58" s="196" t="s">
        <v>224</v>
      </c>
      <c r="C58" s="49" t="s">
        <v>174</v>
      </c>
      <c r="D58" s="788"/>
      <c r="E58" s="788"/>
      <c r="F58" s="788"/>
      <c r="G58" s="788"/>
      <c r="H58" s="788"/>
      <c r="I58" s="788"/>
      <c r="J58" s="788"/>
      <c r="K58" s="788">
        <f t="shared" si="19"/>
        <v>0</v>
      </c>
      <c r="L58" s="789"/>
    </row>
    <row r="59" spans="1:12" ht="26.45">
      <c r="A59" s="76" t="s">
        <v>187</v>
      </c>
      <c r="B59" s="196" t="s">
        <v>225</v>
      </c>
      <c r="C59" s="49" t="s">
        <v>174</v>
      </c>
      <c r="D59" s="788"/>
      <c r="E59" s="788"/>
      <c r="F59" s="788"/>
      <c r="G59" s="788"/>
      <c r="H59" s="788"/>
      <c r="I59" s="788"/>
      <c r="J59" s="788"/>
      <c r="K59" s="788">
        <f t="shared" si="19"/>
        <v>0</v>
      </c>
      <c r="L59" s="789"/>
    </row>
    <row r="60" spans="1:12" ht="27.6">
      <c r="A60" s="649" t="s">
        <v>206</v>
      </c>
      <c r="B60" s="653" t="s">
        <v>227</v>
      </c>
      <c r="C60" s="651" t="s">
        <v>174</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45">
      <c r="A61" s="77"/>
      <c r="B61" s="51" t="s">
        <v>228</v>
      </c>
      <c r="C61" s="49" t="s">
        <v>174</v>
      </c>
      <c r="D61" s="788"/>
      <c r="E61" s="788"/>
      <c r="F61" s="788"/>
      <c r="G61" s="788"/>
      <c r="H61" s="788"/>
      <c r="I61" s="788"/>
      <c r="J61" s="788"/>
      <c r="K61" s="788">
        <f t="shared" si="19"/>
        <v>0</v>
      </c>
      <c r="L61" s="789"/>
    </row>
    <row r="62" spans="1:12" ht="28.15" thickBot="1">
      <c r="A62" s="654" t="s">
        <v>209</v>
      </c>
      <c r="B62" s="655" t="s">
        <v>229</v>
      </c>
      <c r="C62" s="656" t="s">
        <v>174</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 customHeight="1">
      <c r="A63" s="657" t="s">
        <v>230</v>
      </c>
      <c r="B63" s="658" t="s">
        <v>231</v>
      </c>
      <c r="C63" s="659"/>
      <c r="D63" s="805"/>
      <c r="E63" s="805"/>
      <c r="F63" s="805"/>
      <c r="G63" s="805"/>
      <c r="H63" s="805"/>
      <c r="I63" s="805"/>
      <c r="J63" s="805"/>
      <c r="K63" s="805"/>
      <c r="L63" s="806"/>
    </row>
    <row r="64" spans="1:12" ht="27.6">
      <c r="A64" s="649" t="s">
        <v>181</v>
      </c>
      <c r="B64" s="650" t="s">
        <v>232</v>
      </c>
      <c r="C64" s="651" t="s">
        <v>174</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c r="A65" s="76" t="s">
        <v>183</v>
      </c>
      <c r="B65" s="51" t="s">
        <v>233</v>
      </c>
      <c r="C65" s="49" t="s">
        <v>174</v>
      </c>
      <c r="D65" s="788"/>
      <c r="E65" s="788"/>
      <c r="F65" s="788"/>
      <c r="G65" s="788"/>
      <c r="H65" s="788"/>
      <c r="I65" s="788"/>
      <c r="J65" s="788"/>
      <c r="K65" s="788">
        <f t="shared" ref="K65:K77" si="23">SUM(D65:J65)</f>
        <v>0</v>
      </c>
      <c r="L65" s="789"/>
    </row>
    <row r="66" spans="1:12">
      <c r="A66" s="76" t="s">
        <v>185</v>
      </c>
      <c r="B66" s="51" t="s">
        <v>234</v>
      </c>
      <c r="C66" s="49" t="s">
        <v>174</v>
      </c>
      <c r="D66" s="788"/>
      <c r="E66" s="788"/>
      <c r="F66" s="788"/>
      <c r="G66" s="788"/>
      <c r="H66" s="788"/>
      <c r="I66" s="788"/>
      <c r="J66" s="788"/>
      <c r="K66" s="788">
        <f t="shared" si="23"/>
        <v>0</v>
      </c>
      <c r="L66" s="789"/>
    </row>
    <row r="67" spans="1:12">
      <c r="A67" s="76" t="s">
        <v>187</v>
      </c>
      <c r="B67" s="51" t="s">
        <v>235</v>
      </c>
      <c r="C67" s="49" t="s">
        <v>174</v>
      </c>
      <c r="D67" s="788"/>
      <c r="E67" s="788"/>
      <c r="F67" s="788"/>
      <c r="G67" s="788"/>
      <c r="H67" s="788"/>
      <c r="I67" s="788"/>
      <c r="J67" s="788"/>
      <c r="K67" s="788">
        <f t="shared" si="23"/>
        <v>0</v>
      </c>
      <c r="L67" s="789"/>
    </row>
    <row r="68" spans="1:12">
      <c r="A68" s="76" t="s">
        <v>189</v>
      </c>
      <c r="B68" s="51" t="s">
        <v>236</v>
      </c>
      <c r="C68" s="49" t="s">
        <v>174</v>
      </c>
      <c r="D68" s="788"/>
      <c r="E68" s="788"/>
      <c r="F68" s="788"/>
      <c r="G68" s="788"/>
      <c r="H68" s="788"/>
      <c r="I68" s="788"/>
      <c r="J68" s="788"/>
      <c r="K68" s="788">
        <f t="shared" si="23"/>
        <v>0</v>
      </c>
      <c r="L68" s="789"/>
    </row>
    <row r="69" spans="1:12">
      <c r="A69" s="76" t="s">
        <v>191</v>
      </c>
      <c r="B69" s="51" t="s">
        <v>237</v>
      </c>
      <c r="C69" s="49" t="s">
        <v>174</v>
      </c>
      <c r="D69" s="788"/>
      <c r="E69" s="788"/>
      <c r="F69" s="788"/>
      <c r="G69" s="788"/>
      <c r="H69" s="788"/>
      <c r="I69" s="788"/>
      <c r="J69" s="788"/>
      <c r="K69" s="788">
        <f t="shared" si="23"/>
        <v>0</v>
      </c>
      <c r="L69" s="789"/>
    </row>
    <row r="70" spans="1:12" ht="27.6">
      <c r="A70" s="649" t="s">
        <v>203</v>
      </c>
      <c r="B70" s="650" t="s">
        <v>238</v>
      </c>
      <c r="C70" s="651" t="s">
        <v>174</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c r="A71" s="76" t="s">
        <v>183</v>
      </c>
      <c r="B71" s="51" t="s">
        <v>233</v>
      </c>
      <c r="C71" s="49" t="s">
        <v>174</v>
      </c>
      <c r="D71" s="788"/>
      <c r="E71" s="788"/>
      <c r="F71" s="788"/>
      <c r="G71" s="788"/>
      <c r="H71" s="788"/>
      <c r="I71" s="788"/>
      <c r="J71" s="788"/>
      <c r="K71" s="788">
        <f t="shared" si="23"/>
        <v>0</v>
      </c>
      <c r="L71" s="789"/>
    </row>
    <row r="72" spans="1:12">
      <c r="A72" s="76" t="s">
        <v>185</v>
      </c>
      <c r="B72" s="51" t="s">
        <v>234</v>
      </c>
      <c r="C72" s="49" t="s">
        <v>174</v>
      </c>
      <c r="D72" s="788"/>
      <c r="E72" s="788"/>
      <c r="F72" s="788"/>
      <c r="G72" s="788"/>
      <c r="H72" s="788"/>
      <c r="I72" s="788"/>
      <c r="J72" s="788"/>
      <c r="K72" s="788">
        <f t="shared" si="23"/>
        <v>0</v>
      </c>
      <c r="L72" s="789"/>
    </row>
    <row r="73" spans="1:12">
      <c r="A73" s="76" t="s">
        <v>187</v>
      </c>
      <c r="B73" s="51" t="s">
        <v>235</v>
      </c>
      <c r="C73" s="49" t="s">
        <v>174</v>
      </c>
      <c r="D73" s="788"/>
      <c r="E73" s="788"/>
      <c r="F73" s="788"/>
      <c r="G73" s="788"/>
      <c r="H73" s="788"/>
      <c r="I73" s="788"/>
      <c r="J73" s="788"/>
      <c r="K73" s="788">
        <f t="shared" si="23"/>
        <v>0</v>
      </c>
      <c r="L73" s="789"/>
    </row>
    <row r="74" spans="1:12">
      <c r="A74" s="76" t="s">
        <v>189</v>
      </c>
      <c r="B74" s="51" t="s">
        <v>236</v>
      </c>
      <c r="C74" s="49"/>
      <c r="D74" s="788"/>
      <c r="E74" s="788"/>
      <c r="F74" s="788"/>
      <c r="G74" s="788"/>
      <c r="H74" s="788"/>
      <c r="I74" s="788"/>
      <c r="J74" s="788"/>
      <c r="K74" s="788">
        <f t="shared" si="23"/>
        <v>0</v>
      </c>
      <c r="L74" s="789"/>
    </row>
    <row r="75" spans="1:12">
      <c r="A75" s="76" t="s">
        <v>191</v>
      </c>
      <c r="B75" s="51" t="s">
        <v>237</v>
      </c>
      <c r="C75" s="49" t="s">
        <v>174</v>
      </c>
      <c r="D75" s="788"/>
      <c r="E75" s="788"/>
      <c r="F75" s="788"/>
      <c r="G75" s="788"/>
      <c r="H75" s="788"/>
      <c r="I75" s="788"/>
      <c r="J75" s="788"/>
      <c r="K75" s="788">
        <f t="shared" si="23"/>
        <v>0</v>
      </c>
      <c r="L75" s="789"/>
    </row>
    <row r="76" spans="1:12" ht="27.6">
      <c r="A76" s="649" t="s">
        <v>206</v>
      </c>
      <c r="B76" s="653" t="s">
        <v>239</v>
      </c>
      <c r="C76" s="651" t="s">
        <v>174</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c r="A77" s="77"/>
      <c r="B77" s="51" t="s">
        <v>240</v>
      </c>
      <c r="C77" s="49" t="s">
        <v>174</v>
      </c>
      <c r="D77" s="788"/>
      <c r="E77" s="788"/>
      <c r="F77" s="788"/>
      <c r="G77" s="788"/>
      <c r="H77" s="788"/>
      <c r="I77" s="788"/>
      <c r="J77" s="788"/>
      <c r="K77" s="788">
        <f t="shared" si="23"/>
        <v>0</v>
      </c>
      <c r="L77" s="789"/>
    </row>
    <row r="78" spans="1:12" ht="28.15" thickBot="1">
      <c r="A78" s="654" t="s">
        <v>209</v>
      </c>
      <c r="B78" s="655" t="s">
        <v>241</v>
      </c>
      <c r="C78" s="656" t="s">
        <v>174</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c r="A79" s="657" t="s">
        <v>230</v>
      </c>
      <c r="B79" s="658" t="s">
        <v>242</v>
      </c>
      <c r="C79" s="659"/>
      <c r="D79" s="805"/>
      <c r="E79" s="805"/>
      <c r="F79" s="805"/>
      <c r="G79" s="805"/>
      <c r="H79" s="805"/>
      <c r="I79" s="805"/>
      <c r="J79" s="805"/>
      <c r="K79" s="805"/>
      <c r="L79" s="806"/>
    </row>
    <row r="80" spans="1:12" ht="27.6">
      <c r="A80" s="649" t="s">
        <v>181</v>
      </c>
      <c r="B80" s="650" t="s">
        <v>243</v>
      </c>
      <c r="C80" s="651" t="s">
        <v>244</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c r="A81" s="76" t="s">
        <v>183</v>
      </c>
      <c r="B81" s="51" t="s">
        <v>245</v>
      </c>
      <c r="C81" s="49" t="s">
        <v>244</v>
      </c>
      <c r="D81" s="788"/>
      <c r="E81" s="788"/>
      <c r="F81" s="788"/>
      <c r="G81" s="788"/>
      <c r="H81" s="788"/>
      <c r="I81" s="788"/>
      <c r="J81" s="788"/>
      <c r="K81" s="788">
        <f t="shared" ref="K81:K93" si="28">SUM(D81:J81)</f>
        <v>0</v>
      </c>
      <c r="L81" s="789"/>
    </row>
    <row r="82" spans="1:12">
      <c r="A82" s="76" t="s">
        <v>185</v>
      </c>
      <c r="B82" s="51" t="s">
        <v>246</v>
      </c>
      <c r="C82" s="49" t="s">
        <v>244</v>
      </c>
      <c r="D82" s="788"/>
      <c r="E82" s="788"/>
      <c r="F82" s="788"/>
      <c r="G82" s="788"/>
      <c r="H82" s="788"/>
      <c r="I82" s="788"/>
      <c r="J82" s="788"/>
      <c r="K82" s="788">
        <f t="shared" si="28"/>
        <v>0</v>
      </c>
      <c r="L82" s="789"/>
    </row>
    <row r="83" spans="1:12">
      <c r="A83" s="76" t="s">
        <v>187</v>
      </c>
      <c r="B83" s="51" t="s">
        <v>247</v>
      </c>
      <c r="C83" s="49" t="s">
        <v>244</v>
      </c>
      <c r="D83" s="788"/>
      <c r="E83" s="788"/>
      <c r="F83" s="788"/>
      <c r="G83" s="788"/>
      <c r="H83" s="788"/>
      <c r="I83" s="788"/>
      <c r="J83" s="788"/>
      <c r="K83" s="788">
        <f t="shared" si="28"/>
        <v>0</v>
      </c>
      <c r="L83" s="789"/>
    </row>
    <row r="84" spans="1:12">
      <c r="A84" s="76" t="s">
        <v>189</v>
      </c>
      <c r="B84" s="51" t="s">
        <v>248</v>
      </c>
      <c r="C84" s="49" t="s">
        <v>244</v>
      </c>
      <c r="D84" s="788"/>
      <c r="E84" s="788"/>
      <c r="F84" s="788"/>
      <c r="G84" s="788"/>
      <c r="H84" s="788"/>
      <c r="I84" s="788"/>
      <c r="J84" s="788"/>
      <c r="K84" s="788">
        <f t="shared" si="28"/>
        <v>0</v>
      </c>
      <c r="L84" s="789"/>
    </row>
    <row r="85" spans="1:12">
      <c r="A85" s="76" t="s">
        <v>191</v>
      </c>
      <c r="B85" s="51" t="s">
        <v>249</v>
      </c>
      <c r="C85" s="49" t="s">
        <v>244</v>
      </c>
      <c r="D85" s="788"/>
      <c r="E85" s="788"/>
      <c r="F85" s="788"/>
      <c r="G85" s="788"/>
      <c r="H85" s="788"/>
      <c r="I85" s="788"/>
      <c r="J85" s="788"/>
      <c r="K85" s="788">
        <f t="shared" si="28"/>
        <v>0</v>
      </c>
      <c r="L85" s="789"/>
    </row>
    <row r="86" spans="1:12" ht="27.6">
      <c r="A86" s="649" t="s">
        <v>203</v>
      </c>
      <c r="B86" s="650" t="s">
        <v>250</v>
      </c>
      <c r="C86" s="651" t="s">
        <v>244</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c r="A87" s="76" t="s">
        <v>183</v>
      </c>
      <c r="B87" s="51" t="s">
        <v>245</v>
      </c>
      <c r="C87" s="49" t="s">
        <v>244</v>
      </c>
      <c r="D87" s="788"/>
      <c r="E87" s="788"/>
      <c r="F87" s="788"/>
      <c r="G87" s="788"/>
      <c r="H87" s="788"/>
      <c r="I87" s="788"/>
      <c r="J87" s="788"/>
      <c r="K87" s="788">
        <f t="shared" si="28"/>
        <v>0</v>
      </c>
      <c r="L87" s="789"/>
    </row>
    <row r="88" spans="1:12">
      <c r="A88" s="76" t="s">
        <v>185</v>
      </c>
      <c r="B88" s="51" t="s">
        <v>246</v>
      </c>
      <c r="C88" s="49" t="s">
        <v>244</v>
      </c>
      <c r="D88" s="788"/>
      <c r="E88" s="788"/>
      <c r="F88" s="788"/>
      <c r="G88" s="788"/>
      <c r="H88" s="788"/>
      <c r="I88" s="788"/>
      <c r="J88" s="788"/>
      <c r="K88" s="788">
        <f t="shared" si="28"/>
        <v>0</v>
      </c>
      <c r="L88" s="789"/>
    </row>
    <row r="89" spans="1:12">
      <c r="A89" s="76" t="s">
        <v>187</v>
      </c>
      <c r="B89" s="51" t="s">
        <v>247</v>
      </c>
      <c r="C89" s="49" t="s">
        <v>244</v>
      </c>
      <c r="D89" s="788"/>
      <c r="E89" s="788"/>
      <c r="F89" s="788"/>
      <c r="G89" s="788"/>
      <c r="H89" s="788"/>
      <c r="I89" s="788"/>
      <c r="J89" s="788"/>
      <c r="K89" s="788">
        <f t="shared" si="28"/>
        <v>0</v>
      </c>
      <c r="L89" s="789"/>
    </row>
    <row r="90" spans="1:12">
      <c r="A90" s="76" t="s">
        <v>189</v>
      </c>
      <c r="B90" s="51" t="s">
        <v>248</v>
      </c>
      <c r="C90" s="49" t="s">
        <v>244</v>
      </c>
      <c r="D90" s="788"/>
      <c r="E90" s="788"/>
      <c r="F90" s="788"/>
      <c r="G90" s="788"/>
      <c r="H90" s="788"/>
      <c r="I90" s="788"/>
      <c r="J90" s="788"/>
      <c r="K90" s="788">
        <f t="shared" si="28"/>
        <v>0</v>
      </c>
      <c r="L90" s="789"/>
    </row>
    <row r="91" spans="1:12">
      <c r="A91" s="76" t="s">
        <v>191</v>
      </c>
      <c r="B91" s="51" t="s">
        <v>249</v>
      </c>
      <c r="C91" s="49" t="s">
        <v>244</v>
      </c>
      <c r="D91" s="788"/>
      <c r="E91" s="788"/>
      <c r="F91" s="788"/>
      <c r="G91" s="788"/>
      <c r="H91" s="788"/>
      <c r="I91" s="788"/>
      <c r="J91" s="788"/>
      <c r="K91" s="788">
        <f t="shared" si="28"/>
        <v>0</v>
      </c>
      <c r="L91" s="789"/>
    </row>
    <row r="92" spans="1:12" ht="27.6">
      <c r="A92" s="649" t="s">
        <v>206</v>
      </c>
      <c r="B92" s="653" t="s">
        <v>251</v>
      </c>
      <c r="C92" s="651" t="s">
        <v>244</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c r="A93" s="77"/>
      <c r="B93" s="51" t="s">
        <v>252</v>
      </c>
      <c r="C93" s="49" t="s">
        <v>244</v>
      </c>
      <c r="D93" s="788"/>
      <c r="E93" s="788"/>
      <c r="F93" s="788"/>
      <c r="G93" s="788"/>
      <c r="H93" s="788"/>
      <c r="I93" s="788"/>
      <c r="J93" s="788"/>
      <c r="K93" s="788">
        <f t="shared" si="28"/>
        <v>0</v>
      </c>
      <c r="L93" s="789"/>
    </row>
    <row r="94" spans="1:12" ht="28.15" thickBot="1">
      <c r="A94" s="654" t="s">
        <v>209</v>
      </c>
      <c r="B94" s="655" t="s">
        <v>253</v>
      </c>
      <c r="C94" s="656" t="s">
        <v>244</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c r="A95" s="7"/>
      <c r="B95" s="8"/>
      <c r="C95" s="8"/>
      <c r="D95" s="779"/>
      <c r="E95" s="779"/>
      <c r="F95" s="779"/>
      <c r="G95" s="779"/>
      <c r="H95" s="779"/>
      <c r="I95" s="779"/>
      <c r="J95" s="1154"/>
      <c r="K95" s="1154"/>
      <c r="L95" s="1154"/>
    </row>
    <row r="96" spans="1:12">
      <c r="A96" s="7"/>
      <c r="B96" s="5"/>
      <c r="C96" s="8"/>
      <c r="D96" s="779"/>
      <c r="E96" s="779"/>
      <c r="F96" s="779"/>
      <c r="G96" s="779"/>
      <c r="H96" s="1149" t="s">
        <v>146</v>
      </c>
      <c r="I96" s="1149"/>
      <c r="J96" s="1149"/>
      <c r="K96" s="1149"/>
      <c r="L96" s="1149"/>
    </row>
    <row r="97" spans="1:12" s="339" customFormat="1" ht="15.6">
      <c r="B97" s="890" t="s">
        <v>147</v>
      </c>
      <c r="C97" s="1146"/>
      <c r="D97" s="1146"/>
      <c r="E97" s="1146"/>
      <c r="F97" s="1146"/>
      <c r="G97" s="1146"/>
      <c r="H97" s="1143" t="s">
        <v>148</v>
      </c>
      <c r="I97" s="1143"/>
      <c r="J97" s="1143"/>
      <c r="K97" s="1143"/>
      <c r="L97" s="1143"/>
    </row>
    <row r="98" spans="1:12" ht="15.6">
      <c r="A98" s="661"/>
      <c r="B98" s="901" t="s">
        <v>149</v>
      </c>
      <c r="C98" s="903"/>
      <c r="D98" s="903"/>
      <c r="E98" s="903"/>
      <c r="F98" s="903"/>
      <c r="G98" s="809"/>
      <c r="H98" s="1144" t="s">
        <v>149</v>
      </c>
      <c r="I98" s="1144"/>
      <c r="J98" s="1144"/>
      <c r="K98" s="1144"/>
      <c r="L98" s="1144"/>
    </row>
    <row r="99" spans="1:12" ht="15.6">
      <c r="A99" s="661"/>
      <c r="B99" s="661"/>
      <c r="C99" s="661"/>
      <c r="D99" s="809"/>
      <c r="E99" s="809"/>
      <c r="F99" s="809"/>
      <c r="G99" s="809"/>
      <c r="H99" s="809"/>
      <c r="I99" s="809"/>
      <c r="J99" s="810"/>
      <c r="K99" s="810"/>
      <c r="L99" s="810"/>
    </row>
    <row r="100" spans="1:12" ht="15.6">
      <c r="A100" s="661"/>
      <c r="B100" s="661"/>
      <c r="C100" s="661"/>
      <c r="D100" s="809"/>
      <c r="E100" s="809"/>
      <c r="F100" s="809"/>
      <c r="G100" s="809"/>
      <c r="H100" s="809"/>
      <c r="I100" s="809"/>
      <c r="J100" s="810"/>
      <c r="K100" s="810"/>
      <c r="L100" s="810"/>
    </row>
    <row r="101" spans="1:12">
      <c r="I101" s="1151"/>
      <c r="J101" s="1151"/>
      <c r="K101" s="1151"/>
      <c r="L101" s="1151"/>
    </row>
    <row r="102" spans="1:12" customFormat="1" ht="19.149999999999999">
      <c r="A102" s="662"/>
      <c r="B102" s="1152"/>
      <c r="C102" s="1152"/>
      <c r="D102" s="1152"/>
      <c r="E102" s="1152"/>
      <c r="F102" s="1152"/>
      <c r="G102" s="1152"/>
      <c r="H102" s="1152"/>
      <c r="I102" s="1152"/>
      <c r="J102" s="1152"/>
      <c r="K102" s="1152"/>
      <c r="L102" s="1152"/>
    </row>
    <row r="103" spans="1:12" ht="15.6">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7109375" defaultRowHeight="15.6"/>
  <cols>
    <col min="1" max="1" width="4.7109375" style="691" customWidth="1"/>
    <col min="2" max="2" width="77.42578125" style="693" customWidth="1"/>
    <col min="3" max="3" width="19.28515625" style="693" customWidth="1"/>
    <col min="4" max="10" width="8.140625" style="831" customWidth="1"/>
    <col min="11" max="12" width="8.140625" style="830" customWidth="1"/>
    <col min="13" max="16384" width="8.7109375" style="665"/>
  </cols>
  <sheetData>
    <row r="1" spans="1:14">
      <c r="B1" s="194" t="s">
        <v>1</v>
      </c>
      <c r="K1" s="1156" t="s">
        <v>150</v>
      </c>
      <c r="L1" s="1156"/>
    </row>
    <row r="2" spans="1:14">
      <c r="B2" s="87" t="s">
        <v>69</v>
      </c>
    </row>
    <row r="3" spans="1:14">
      <c r="B3" s="19"/>
    </row>
    <row r="4" spans="1:14">
      <c r="A4" s="36"/>
      <c r="B4" s="87" t="s">
        <v>151</v>
      </c>
      <c r="C4" s="36"/>
      <c r="D4" s="812"/>
      <c r="E4" s="812"/>
      <c r="F4" s="812"/>
      <c r="G4" s="812"/>
      <c r="H4" s="812"/>
      <c r="I4" s="812"/>
      <c r="J4" s="812"/>
      <c r="M4" s="36"/>
      <c r="N4" s="36"/>
    </row>
    <row r="5" spans="1:14">
      <c r="A5" s="90"/>
      <c r="B5" s="90"/>
      <c r="C5" s="90"/>
      <c r="D5" s="812"/>
      <c r="E5" s="812"/>
      <c r="F5" s="812"/>
      <c r="G5" s="812"/>
      <c r="H5" s="812"/>
      <c r="I5" s="812"/>
      <c r="J5" s="812"/>
      <c r="K5" s="813"/>
      <c r="L5" s="813"/>
      <c r="M5" s="36"/>
      <c r="N5" s="36"/>
    </row>
    <row r="6" spans="1:14">
      <c r="A6" s="1157" t="s">
        <v>254</v>
      </c>
      <c r="B6" s="1157"/>
      <c r="C6" s="1157"/>
      <c r="D6" s="1157"/>
      <c r="E6" s="1157"/>
      <c r="F6" s="1157"/>
      <c r="G6" s="1157"/>
      <c r="H6" s="1157"/>
      <c r="I6" s="1157"/>
      <c r="J6" s="1157"/>
      <c r="K6" s="1157"/>
      <c r="L6" s="1157"/>
      <c r="M6" s="36"/>
      <c r="N6" s="36"/>
    </row>
    <row r="7" spans="1:14">
      <c r="A7" s="1147" t="s">
        <v>255</v>
      </c>
      <c r="B7" s="1147"/>
      <c r="C7" s="1147"/>
      <c r="D7" s="1147"/>
      <c r="E7" s="1147"/>
      <c r="F7" s="1147"/>
      <c r="G7" s="1147"/>
      <c r="H7" s="1147"/>
      <c r="I7" s="1147"/>
      <c r="J7" s="1147"/>
      <c r="K7" s="1147"/>
      <c r="L7" s="1147"/>
      <c r="M7" s="36"/>
      <c r="N7" s="36"/>
    </row>
    <row r="8" spans="1:14" ht="16.149999999999999" thickBot="1">
      <c r="A8" s="666"/>
      <c r="B8" s="95"/>
      <c r="C8" s="95"/>
      <c r="D8" s="814"/>
      <c r="E8" s="814"/>
      <c r="F8" s="814"/>
      <c r="G8" s="1158" t="s">
        <v>256</v>
      </c>
      <c r="H8" s="1158"/>
      <c r="I8" s="1158"/>
      <c r="J8" s="1158"/>
      <c r="K8" s="1158"/>
      <c r="L8" s="1158"/>
      <c r="M8" s="36"/>
      <c r="N8" s="36"/>
    </row>
    <row r="9" spans="1:14" ht="47.45" thickBot="1">
      <c r="A9" s="667" t="s">
        <v>155</v>
      </c>
      <c r="B9" s="668" t="s">
        <v>73</v>
      </c>
      <c r="C9" s="668" t="s">
        <v>156</v>
      </c>
      <c r="D9" s="815" t="s">
        <v>157</v>
      </c>
      <c r="E9" s="815" t="s">
        <v>158</v>
      </c>
      <c r="F9" s="815" t="s">
        <v>159</v>
      </c>
      <c r="G9" s="815" t="s">
        <v>160</v>
      </c>
      <c r="H9" s="815" t="s">
        <v>161</v>
      </c>
      <c r="I9" s="815" t="s">
        <v>162</v>
      </c>
      <c r="J9" s="815" t="s">
        <v>163</v>
      </c>
      <c r="K9" s="815" t="s">
        <v>164</v>
      </c>
      <c r="L9" s="816" t="s">
        <v>6</v>
      </c>
      <c r="M9" s="36"/>
      <c r="N9" s="36"/>
    </row>
    <row r="10" spans="1:14" ht="16.149999999999999" thickBot="1">
      <c r="A10" s="669" t="s">
        <v>77</v>
      </c>
      <c r="B10" s="670" t="s">
        <v>257</v>
      </c>
      <c r="C10" s="671"/>
      <c r="D10" s="817"/>
      <c r="E10" s="817"/>
      <c r="F10" s="817"/>
      <c r="G10" s="817"/>
      <c r="H10" s="817"/>
      <c r="I10" s="817"/>
      <c r="J10" s="817"/>
      <c r="K10" s="817"/>
      <c r="L10" s="818"/>
      <c r="M10" s="36"/>
      <c r="N10" s="36"/>
    </row>
    <row r="11" spans="1:14">
      <c r="A11" s="672" t="s">
        <v>179</v>
      </c>
      <c r="B11" s="673" t="s">
        <v>258</v>
      </c>
      <c r="C11" s="674"/>
      <c r="D11" s="819"/>
      <c r="E11" s="819"/>
      <c r="F11" s="819"/>
      <c r="G11" s="819"/>
      <c r="H11" s="819"/>
      <c r="I11" s="819"/>
      <c r="J11" s="819"/>
      <c r="K11" s="819"/>
      <c r="L11" s="820"/>
      <c r="M11" s="36"/>
      <c r="N11" s="36"/>
    </row>
    <row r="12" spans="1:14" ht="27.6">
      <c r="A12" s="675" t="s">
        <v>181</v>
      </c>
      <c r="B12" s="650" t="s">
        <v>259</v>
      </c>
      <c r="C12" s="676" t="s">
        <v>260</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c r="A13" s="677" t="s">
        <v>183</v>
      </c>
      <c r="B13" s="678" t="s">
        <v>261</v>
      </c>
      <c r="C13" s="399" t="s">
        <v>260</v>
      </c>
      <c r="D13" s="823">
        <v>54</v>
      </c>
      <c r="E13" s="823"/>
      <c r="F13" s="823"/>
      <c r="G13" s="823"/>
      <c r="H13" s="823"/>
      <c r="I13" s="823"/>
      <c r="J13" s="823"/>
      <c r="K13" s="823">
        <f>SUM(D13:J13)</f>
        <v>54</v>
      </c>
      <c r="L13" s="401"/>
      <c r="M13" s="36"/>
      <c r="N13" s="36"/>
    </row>
    <row r="14" spans="1:14">
      <c r="A14" s="677" t="s">
        <v>185</v>
      </c>
      <c r="B14" s="678" t="s">
        <v>262</v>
      </c>
      <c r="C14" s="399" t="s">
        <v>260</v>
      </c>
      <c r="D14" s="823">
        <v>85</v>
      </c>
      <c r="E14" s="823"/>
      <c r="F14" s="823"/>
      <c r="G14" s="823"/>
      <c r="H14" s="823"/>
      <c r="I14" s="823"/>
      <c r="J14" s="823"/>
      <c r="K14" s="823">
        <f>SUM(D14:J14)</f>
        <v>85</v>
      </c>
      <c r="L14" s="401"/>
      <c r="M14" s="36"/>
      <c r="N14" s="36"/>
    </row>
    <row r="15" spans="1:14">
      <c r="A15" s="677" t="s">
        <v>187</v>
      </c>
      <c r="B15" s="678" t="s">
        <v>263</v>
      </c>
      <c r="C15" s="399" t="s">
        <v>260</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c r="A16" s="677"/>
      <c r="B16" s="679" t="s">
        <v>264</v>
      </c>
      <c r="C16" s="399" t="s">
        <v>260</v>
      </c>
      <c r="D16" s="823"/>
      <c r="E16" s="823"/>
      <c r="F16" s="823"/>
      <c r="G16" s="823"/>
      <c r="H16" s="823"/>
      <c r="I16" s="823"/>
      <c r="J16" s="823"/>
      <c r="K16" s="823">
        <f>SUM(D16:J16)</f>
        <v>0</v>
      </c>
      <c r="L16" s="401"/>
      <c r="M16" s="36"/>
      <c r="N16" s="36"/>
    </row>
    <row r="17" spans="1:14">
      <c r="A17" s="398"/>
      <c r="B17" s="679" t="s">
        <v>265</v>
      </c>
      <c r="C17" s="399" t="s">
        <v>260</v>
      </c>
      <c r="D17" s="823"/>
      <c r="E17" s="823"/>
      <c r="F17" s="823"/>
      <c r="G17" s="823"/>
      <c r="H17" s="823"/>
      <c r="I17" s="823"/>
      <c r="J17" s="823"/>
      <c r="K17" s="823">
        <f>SUM(D17:J17)</f>
        <v>0</v>
      </c>
      <c r="L17" s="401"/>
      <c r="M17" s="36"/>
      <c r="N17" s="36"/>
    </row>
    <row r="18" spans="1:14">
      <c r="A18" s="398"/>
      <c r="B18" s="679" t="s">
        <v>266</v>
      </c>
      <c r="C18" s="399" t="s">
        <v>260</v>
      </c>
      <c r="D18" s="823"/>
      <c r="E18" s="823"/>
      <c r="F18" s="823"/>
      <c r="G18" s="823"/>
      <c r="H18" s="823"/>
      <c r="I18" s="823"/>
      <c r="J18" s="823"/>
      <c r="K18" s="823">
        <f>SUM(D18:J18)</f>
        <v>0</v>
      </c>
      <c r="L18" s="401"/>
      <c r="M18" s="36"/>
      <c r="N18" s="36"/>
    </row>
    <row r="19" spans="1:14">
      <c r="A19" s="398"/>
      <c r="B19" s="679" t="s">
        <v>267</v>
      </c>
      <c r="C19" s="399" t="s">
        <v>260</v>
      </c>
      <c r="D19" s="823"/>
      <c r="E19" s="823"/>
      <c r="F19" s="823"/>
      <c r="G19" s="823"/>
      <c r="H19" s="823"/>
      <c r="I19" s="823"/>
      <c r="J19" s="823"/>
      <c r="K19" s="823">
        <f>SUM(D19:J19)</f>
        <v>0</v>
      </c>
      <c r="L19" s="401"/>
      <c r="M19" s="36"/>
      <c r="N19" s="36"/>
    </row>
    <row r="20" spans="1:14">
      <c r="A20" s="677" t="s">
        <v>189</v>
      </c>
      <c r="B20" s="678" t="s">
        <v>268</v>
      </c>
      <c r="C20" s="399" t="s">
        <v>260</v>
      </c>
      <c r="D20" s="824"/>
      <c r="E20" s="824"/>
      <c r="F20" s="824"/>
      <c r="G20" s="824"/>
      <c r="H20" s="824"/>
      <c r="I20" s="824"/>
      <c r="J20" s="824"/>
      <c r="K20" s="823">
        <f>SUM(D20:J20)</f>
        <v>0</v>
      </c>
      <c r="L20" s="401"/>
    </row>
    <row r="21" spans="1:14" s="680" customFormat="1" ht="27.6">
      <c r="A21" s="675" t="s">
        <v>203</v>
      </c>
      <c r="B21" s="650" t="s">
        <v>269</v>
      </c>
      <c r="C21" s="676" t="s">
        <v>260</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c r="A22" s="398" t="s">
        <v>183</v>
      </c>
      <c r="B22" s="678" t="s">
        <v>261</v>
      </c>
      <c r="C22" s="399" t="s">
        <v>260</v>
      </c>
      <c r="D22" s="824"/>
      <c r="E22" s="824"/>
      <c r="F22" s="824"/>
      <c r="G22" s="824"/>
      <c r="H22" s="824"/>
      <c r="I22" s="824"/>
      <c r="J22" s="824"/>
      <c r="K22" s="823">
        <f>SUM(D22:J22)</f>
        <v>0</v>
      </c>
      <c r="L22" s="401"/>
      <c r="M22" s="36"/>
      <c r="N22" s="36"/>
    </row>
    <row r="23" spans="1:14">
      <c r="A23" s="398" t="s">
        <v>185</v>
      </c>
      <c r="B23" s="678" t="s">
        <v>262</v>
      </c>
      <c r="C23" s="399" t="s">
        <v>260</v>
      </c>
      <c r="D23" s="824">
        <v>85</v>
      </c>
      <c r="E23" s="824"/>
      <c r="F23" s="824"/>
      <c r="G23" s="824"/>
      <c r="H23" s="824"/>
      <c r="I23" s="824"/>
      <c r="J23" s="824"/>
      <c r="K23" s="823">
        <f>SUM(D23:J23)</f>
        <v>85</v>
      </c>
      <c r="L23" s="401"/>
      <c r="M23" s="36"/>
      <c r="N23" s="36"/>
    </row>
    <row r="24" spans="1:14">
      <c r="A24" s="398" t="s">
        <v>187</v>
      </c>
      <c r="B24" s="678" t="s">
        <v>270</v>
      </c>
      <c r="C24" s="399" t="s">
        <v>260</v>
      </c>
      <c r="D24" s="824">
        <v>0</v>
      </c>
      <c r="E24" s="824"/>
      <c r="F24" s="824"/>
      <c r="G24" s="824"/>
      <c r="H24" s="824"/>
      <c r="I24" s="824"/>
      <c r="J24" s="824"/>
      <c r="K24" s="823">
        <f>SUM(D24:J24)</f>
        <v>0</v>
      </c>
      <c r="L24" s="401"/>
      <c r="M24" s="36"/>
      <c r="N24" s="36"/>
    </row>
    <row r="25" spans="1:14" ht="16.149999999999999">
      <c r="A25" s="675" t="s">
        <v>206</v>
      </c>
      <c r="B25" s="653" t="s">
        <v>271</v>
      </c>
      <c r="C25" s="676" t="s">
        <v>260</v>
      </c>
      <c r="D25" s="821">
        <v>0</v>
      </c>
      <c r="E25" s="821">
        <v>0</v>
      </c>
      <c r="F25" s="821">
        <v>0</v>
      </c>
      <c r="G25" s="821">
        <v>0</v>
      </c>
      <c r="H25" s="821">
        <v>0</v>
      </c>
      <c r="I25" s="821">
        <v>0</v>
      </c>
      <c r="J25" s="821">
        <v>0</v>
      </c>
      <c r="K25" s="821">
        <v>0</v>
      </c>
      <c r="L25" s="822"/>
      <c r="M25" s="36"/>
      <c r="N25" s="36"/>
    </row>
    <row r="26" spans="1:14">
      <c r="A26" s="398"/>
      <c r="B26" s="678" t="s">
        <v>272</v>
      </c>
      <c r="C26" s="399" t="s">
        <v>260</v>
      </c>
      <c r="D26" s="824">
        <v>40</v>
      </c>
      <c r="E26" s="824"/>
      <c r="F26" s="824"/>
      <c r="G26" s="824"/>
      <c r="H26" s="824"/>
      <c r="I26" s="824"/>
      <c r="J26" s="824"/>
      <c r="K26" s="823">
        <f>SUM(D26:J26)</f>
        <v>40</v>
      </c>
      <c r="L26" s="401"/>
      <c r="M26" s="36"/>
      <c r="N26" s="36"/>
    </row>
    <row r="27" spans="1:14" s="684" customFormat="1" ht="28.15" thickBot="1">
      <c r="A27" s="681" t="s">
        <v>209</v>
      </c>
      <c r="B27" s="655" t="s">
        <v>273</v>
      </c>
      <c r="C27" s="682" t="s">
        <v>260</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c r="A28" s="685" t="s">
        <v>211</v>
      </c>
      <c r="B28" s="686" t="s">
        <v>274</v>
      </c>
      <c r="C28" s="687"/>
      <c r="D28" s="827"/>
      <c r="E28" s="827"/>
      <c r="F28" s="827"/>
      <c r="G28" s="827"/>
      <c r="H28" s="827"/>
      <c r="I28" s="827"/>
      <c r="J28" s="827"/>
      <c r="K28" s="827"/>
      <c r="L28" s="828"/>
      <c r="M28" s="36"/>
      <c r="N28" s="36"/>
    </row>
    <row r="29" spans="1:14" s="680" customFormat="1" ht="27.6">
      <c r="A29" s="675" t="s">
        <v>181</v>
      </c>
      <c r="B29" s="653" t="s">
        <v>275</v>
      </c>
      <c r="C29" s="676" t="s">
        <v>260</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c r="A30" s="398" t="s">
        <v>183</v>
      </c>
      <c r="B30" s="678" t="s">
        <v>276</v>
      </c>
      <c r="C30" s="399" t="s">
        <v>260</v>
      </c>
      <c r="D30" s="824">
        <v>0</v>
      </c>
      <c r="E30" s="824"/>
      <c r="F30" s="824"/>
      <c r="G30" s="824"/>
      <c r="H30" s="824"/>
      <c r="I30" s="824"/>
      <c r="J30" s="824"/>
      <c r="K30" s="823">
        <f>SUM(D30:J30)</f>
        <v>0</v>
      </c>
      <c r="L30" s="401"/>
      <c r="M30" s="36"/>
      <c r="N30" s="36"/>
    </row>
    <row r="31" spans="1:14">
      <c r="A31" s="398" t="s">
        <v>185</v>
      </c>
      <c r="B31" s="678" t="s">
        <v>277</v>
      </c>
      <c r="C31" s="399" t="s">
        <v>260</v>
      </c>
      <c r="D31" s="824">
        <v>0</v>
      </c>
      <c r="E31" s="824"/>
      <c r="F31" s="824"/>
      <c r="G31" s="824"/>
      <c r="H31" s="824"/>
      <c r="I31" s="824"/>
      <c r="J31" s="824"/>
      <c r="K31" s="823">
        <f>SUM(D31:J31)</f>
        <v>0</v>
      </c>
      <c r="L31" s="401"/>
      <c r="M31" s="36"/>
      <c r="N31" s="36"/>
    </row>
    <row r="32" spans="1:14">
      <c r="A32" s="398" t="s">
        <v>187</v>
      </c>
      <c r="B32" s="678" t="s">
        <v>278</v>
      </c>
      <c r="C32" s="399" t="s">
        <v>260</v>
      </c>
      <c r="D32" s="824">
        <v>0</v>
      </c>
      <c r="E32" s="824"/>
      <c r="F32" s="824"/>
      <c r="G32" s="824"/>
      <c r="H32" s="824"/>
      <c r="I32" s="824"/>
      <c r="J32" s="824"/>
      <c r="K32" s="823">
        <f>SUM(D32:J32)</f>
        <v>0</v>
      </c>
      <c r="L32" s="401"/>
      <c r="M32" s="36"/>
      <c r="N32" s="36"/>
    </row>
    <row r="33" spans="1:14" s="680" customFormat="1" ht="27.6">
      <c r="A33" s="675" t="s">
        <v>203</v>
      </c>
      <c r="B33" s="653" t="s">
        <v>279</v>
      </c>
      <c r="C33" s="676" t="s">
        <v>260</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c r="A34" s="398" t="s">
        <v>183</v>
      </c>
      <c r="B34" s="678" t="s">
        <v>276</v>
      </c>
      <c r="C34" s="399" t="s">
        <v>260</v>
      </c>
      <c r="D34" s="824">
        <v>0</v>
      </c>
      <c r="E34" s="824"/>
      <c r="F34" s="824"/>
      <c r="G34" s="824"/>
      <c r="H34" s="824"/>
      <c r="I34" s="824"/>
      <c r="J34" s="824"/>
      <c r="K34" s="823">
        <f>SUM(D34:J34)</f>
        <v>0</v>
      </c>
      <c r="L34" s="401"/>
      <c r="M34" s="36"/>
      <c r="N34" s="36"/>
    </row>
    <row r="35" spans="1:14">
      <c r="A35" s="398" t="s">
        <v>185</v>
      </c>
      <c r="B35" s="678" t="s">
        <v>277</v>
      </c>
      <c r="C35" s="399" t="s">
        <v>260</v>
      </c>
      <c r="D35" s="824">
        <v>0</v>
      </c>
      <c r="E35" s="824"/>
      <c r="F35" s="824"/>
      <c r="G35" s="824"/>
      <c r="H35" s="824"/>
      <c r="I35" s="824"/>
      <c r="J35" s="824"/>
      <c r="K35" s="823">
        <f>SUM(D35:J35)</f>
        <v>0</v>
      </c>
      <c r="L35" s="401"/>
      <c r="M35" s="36"/>
      <c r="N35" s="36"/>
    </row>
    <row r="36" spans="1:14">
      <c r="A36" s="398" t="s">
        <v>187</v>
      </c>
      <c r="B36" s="678" t="s">
        <v>278</v>
      </c>
      <c r="C36" s="399" t="s">
        <v>260</v>
      </c>
      <c r="D36" s="824">
        <v>0</v>
      </c>
      <c r="E36" s="824"/>
      <c r="F36" s="824"/>
      <c r="G36" s="824"/>
      <c r="H36" s="824"/>
      <c r="I36" s="824"/>
      <c r="J36" s="824"/>
      <c r="K36" s="823">
        <f>SUM(D36:J36)</f>
        <v>0</v>
      </c>
      <c r="L36" s="401"/>
      <c r="M36" s="36"/>
      <c r="N36" s="36"/>
    </row>
    <row r="37" spans="1:14" ht="16.149999999999999">
      <c r="A37" s="675" t="s">
        <v>206</v>
      </c>
      <c r="B37" s="653" t="s">
        <v>280</v>
      </c>
      <c r="C37" s="676" t="s">
        <v>260</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c r="A38" s="398"/>
      <c r="B38" s="678" t="s">
        <v>281</v>
      </c>
      <c r="C38" s="399" t="s">
        <v>260</v>
      </c>
      <c r="D38" s="824">
        <v>0</v>
      </c>
      <c r="E38" s="824"/>
      <c r="F38" s="824"/>
      <c r="G38" s="824"/>
      <c r="H38" s="824"/>
      <c r="I38" s="824"/>
      <c r="J38" s="824"/>
      <c r="K38" s="823">
        <f>SUM(D38:J38)</f>
        <v>0</v>
      </c>
      <c r="L38" s="401"/>
      <c r="M38" s="36"/>
      <c r="N38" s="36"/>
    </row>
    <row r="39" spans="1:14" s="684" customFormat="1" ht="28.15" thickBot="1">
      <c r="A39" s="675" t="s">
        <v>209</v>
      </c>
      <c r="B39" s="653" t="s">
        <v>282</v>
      </c>
      <c r="C39" s="676" t="s">
        <v>260</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149999999999999" thickBot="1">
      <c r="A40" s="669" t="s">
        <v>77</v>
      </c>
      <c r="B40" s="670" t="s">
        <v>283</v>
      </c>
      <c r="C40" s="671"/>
      <c r="D40" s="817"/>
      <c r="E40" s="817"/>
      <c r="F40" s="817"/>
      <c r="G40" s="817"/>
      <c r="H40" s="817"/>
      <c r="I40" s="817"/>
      <c r="J40" s="817"/>
      <c r="K40" s="817"/>
      <c r="L40" s="818"/>
      <c r="M40" s="36"/>
      <c r="N40" s="36"/>
    </row>
    <row r="41" spans="1:14">
      <c r="A41" s="672" t="s">
        <v>179</v>
      </c>
      <c r="B41" s="673" t="s">
        <v>284</v>
      </c>
      <c r="C41" s="674"/>
      <c r="D41" s="819"/>
      <c r="E41" s="819"/>
      <c r="F41" s="819"/>
      <c r="G41" s="819"/>
      <c r="H41" s="819"/>
      <c r="I41" s="819"/>
      <c r="J41" s="819"/>
      <c r="K41" s="819"/>
      <c r="L41" s="820"/>
      <c r="M41" s="36"/>
      <c r="N41" s="36"/>
    </row>
    <row r="42" spans="1:14" s="689" customFormat="1" ht="27.6">
      <c r="A42" s="675" t="s">
        <v>181</v>
      </c>
      <c r="B42" s="653" t="s">
        <v>285</v>
      </c>
      <c r="C42" s="676" t="s">
        <v>286</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c r="A43" s="398" t="s">
        <v>183</v>
      </c>
      <c r="B43" s="678" t="s">
        <v>287</v>
      </c>
      <c r="C43" s="399" t="s">
        <v>286</v>
      </c>
      <c r="D43" s="824">
        <v>0</v>
      </c>
      <c r="E43" s="824"/>
      <c r="F43" s="824"/>
      <c r="G43" s="824"/>
      <c r="H43" s="824"/>
      <c r="I43" s="824"/>
      <c r="J43" s="824"/>
      <c r="K43" s="823">
        <f t="shared" ref="K43:K49" si="9">SUM(D43:J43)</f>
        <v>0</v>
      </c>
      <c r="L43" s="401"/>
      <c r="M43" s="36"/>
      <c r="N43" s="36"/>
    </row>
    <row r="44" spans="1:14">
      <c r="A44" s="398" t="s">
        <v>185</v>
      </c>
      <c r="B44" s="678" t="s">
        <v>288</v>
      </c>
      <c r="C44" s="399" t="s">
        <v>286</v>
      </c>
      <c r="D44" s="824">
        <v>0</v>
      </c>
      <c r="E44" s="824"/>
      <c r="F44" s="824"/>
      <c r="G44" s="824"/>
      <c r="H44" s="824"/>
      <c r="I44" s="824"/>
      <c r="J44" s="824"/>
      <c r="K44" s="823">
        <f t="shared" si="9"/>
        <v>0</v>
      </c>
      <c r="L44" s="401"/>
      <c r="M44" s="36"/>
      <c r="N44" s="36"/>
    </row>
    <row r="45" spans="1:14">
      <c r="A45" s="398" t="s">
        <v>187</v>
      </c>
      <c r="B45" s="678" t="s">
        <v>289</v>
      </c>
      <c r="C45" s="399" t="s">
        <v>286</v>
      </c>
      <c r="D45" s="824">
        <v>0</v>
      </c>
      <c r="E45" s="824"/>
      <c r="F45" s="824"/>
      <c r="G45" s="824"/>
      <c r="H45" s="824"/>
      <c r="I45" s="824"/>
      <c r="J45" s="824"/>
      <c r="K45" s="823">
        <f t="shared" si="9"/>
        <v>0</v>
      </c>
      <c r="L45" s="401"/>
      <c r="M45" s="36"/>
      <c r="N45" s="36"/>
    </row>
    <row r="46" spans="1:14">
      <c r="A46" s="398" t="s">
        <v>189</v>
      </c>
      <c r="B46" s="678" t="s">
        <v>290</v>
      </c>
      <c r="C46" s="399" t="s">
        <v>286</v>
      </c>
      <c r="D46" s="824">
        <v>0</v>
      </c>
      <c r="E46" s="824"/>
      <c r="F46" s="824"/>
      <c r="G46" s="824"/>
      <c r="H46" s="824"/>
      <c r="I46" s="824"/>
      <c r="J46" s="824"/>
      <c r="K46" s="823">
        <f t="shared" si="9"/>
        <v>0</v>
      </c>
      <c r="L46" s="401"/>
      <c r="M46" s="36"/>
      <c r="N46" s="36"/>
    </row>
    <row r="47" spans="1:14">
      <c r="A47" s="398" t="s">
        <v>191</v>
      </c>
      <c r="B47" s="678" t="s">
        <v>291</v>
      </c>
      <c r="C47" s="399" t="s">
        <v>286</v>
      </c>
      <c r="D47" s="824">
        <v>0</v>
      </c>
      <c r="E47" s="824"/>
      <c r="F47" s="824"/>
      <c r="G47" s="824"/>
      <c r="H47" s="824"/>
      <c r="I47" s="824"/>
      <c r="J47" s="824"/>
      <c r="K47" s="823">
        <f t="shared" si="9"/>
        <v>0</v>
      </c>
      <c r="L47" s="401"/>
      <c r="M47" s="36"/>
      <c r="N47" s="36"/>
    </row>
    <row r="48" spans="1:14">
      <c r="A48" s="398" t="s">
        <v>193</v>
      </c>
      <c r="B48" s="678" t="s">
        <v>292</v>
      </c>
      <c r="C48" s="399" t="s">
        <v>286</v>
      </c>
      <c r="D48" s="824">
        <v>0</v>
      </c>
      <c r="E48" s="824"/>
      <c r="F48" s="824"/>
      <c r="G48" s="824"/>
      <c r="H48" s="824"/>
      <c r="I48" s="824"/>
      <c r="J48" s="824"/>
      <c r="K48" s="823">
        <f t="shared" si="9"/>
        <v>0</v>
      </c>
      <c r="L48" s="401"/>
      <c r="M48" s="36"/>
      <c r="N48" s="36"/>
    </row>
    <row r="49" spans="1:14">
      <c r="A49" s="398" t="s">
        <v>201</v>
      </c>
      <c r="B49" s="678" t="s">
        <v>293</v>
      </c>
      <c r="C49" s="399" t="s">
        <v>286</v>
      </c>
      <c r="D49" s="824">
        <v>0</v>
      </c>
      <c r="E49" s="824"/>
      <c r="F49" s="824"/>
      <c r="G49" s="824"/>
      <c r="H49" s="824"/>
      <c r="I49" s="824"/>
      <c r="J49" s="824"/>
      <c r="K49" s="823">
        <f t="shared" si="9"/>
        <v>0</v>
      </c>
      <c r="L49" s="401"/>
      <c r="M49" s="36"/>
      <c r="N49" s="36"/>
    </row>
    <row r="50" spans="1:14" s="689" customFormat="1" ht="27.6">
      <c r="A50" s="675" t="s">
        <v>203</v>
      </c>
      <c r="B50" s="650" t="s">
        <v>294</v>
      </c>
      <c r="C50" s="676" t="s">
        <v>286</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c r="A51" s="398" t="s">
        <v>183</v>
      </c>
      <c r="B51" s="678" t="s">
        <v>287</v>
      </c>
      <c r="C51" s="399" t="s">
        <v>286</v>
      </c>
      <c r="D51" s="824">
        <v>0</v>
      </c>
      <c r="E51" s="824"/>
      <c r="F51" s="824"/>
      <c r="G51" s="824"/>
      <c r="H51" s="824"/>
      <c r="I51" s="824"/>
      <c r="J51" s="824"/>
      <c r="K51" s="824">
        <f t="shared" ref="K51:K57" si="11">SUM(D51:J51)</f>
        <v>0</v>
      </c>
      <c r="L51" s="401"/>
      <c r="M51" s="36"/>
      <c r="N51" s="36"/>
    </row>
    <row r="52" spans="1:14">
      <c r="A52" s="398" t="s">
        <v>185</v>
      </c>
      <c r="B52" s="678" t="s">
        <v>288</v>
      </c>
      <c r="C52" s="399" t="s">
        <v>286</v>
      </c>
      <c r="D52" s="824">
        <v>0</v>
      </c>
      <c r="E52" s="824"/>
      <c r="F52" s="824"/>
      <c r="G52" s="824"/>
      <c r="H52" s="824"/>
      <c r="I52" s="824"/>
      <c r="J52" s="824"/>
      <c r="K52" s="824">
        <f t="shared" si="11"/>
        <v>0</v>
      </c>
      <c r="L52" s="401"/>
      <c r="M52" s="36"/>
      <c r="N52" s="36"/>
    </row>
    <row r="53" spans="1:14">
      <c r="A53" s="398" t="s">
        <v>187</v>
      </c>
      <c r="B53" s="678" t="s">
        <v>289</v>
      </c>
      <c r="C53" s="399" t="s">
        <v>286</v>
      </c>
      <c r="D53" s="824">
        <v>0</v>
      </c>
      <c r="E53" s="824"/>
      <c r="F53" s="824"/>
      <c r="G53" s="824"/>
      <c r="H53" s="824"/>
      <c r="I53" s="824"/>
      <c r="J53" s="824"/>
      <c r="K53" s="824">
        <f t="shared" si="11"/>
        <v>0</v>
      </c>
      <c r="L53" s="401"/>
      <c r="M53" s="36"/>
      <c r="N53" s="36"/>
    </row>
    <row r="54" spans="1:14">
      <c r="A54" s="398" t="s">
        <v>189</v>
      </c>
      <c r="B54" s="678" t="s">
        <v>290</v>
      </c>
      <c r="C54" s="399" t="s">
        <v>286</v>
      </c>
      <c r="D54" s="824">
        <v>0</v>
      </c>
      <c r="E54" s="824"/>
      <c r="F54" s="824"/>
      <c r="G54" s="824"/>
      <c r="H54" s="824"/>
      <c r="I54" s="824"/>
      <c r="J54" s="824"/>
      <c r="K54" s="824">
        <f t="shared" si="11"/>
        <v>0</v>
      </c>
      <c r="L54" s="401"/>
      <c r="M54" s="36"/>
      <c r="N54" s="36"/>
    </row>
    <row r="55" spans="1:14">
      <c r="A55" s="398" t="s">
        <v>191</v>
      </c>
      <c r="B55" s="678" t="s">
        <v>291</v>
      </c>
      <c r="C55" s="399" t="s">
        <v>286</v>
      </c>
      <c r="D55" s="824">
        <v>0</v>
      </c>
      <c r="E55" s="824"/>
      <c r="F55" s="824"/>
      <c r="G55" s="824"/>
      <c r="H55" s="824"/>
      <c r="I55" s="824"/>
      <c r="J55" s="824"/>
      <c r="K55" s="824">
        <f t="shared" si="11"/>
        <v>0</v>
      </c>
      <c r="L55" s="401"/>
      <c r="M55" s="36"/>
      <c r="N55" s="36"/>
    </row>
    <row r="56" spans="1:14">
      <c r="A56" s="398" t="s">
        <v>193</v>
      </c>
      <c r="B56" s="678" t="s">
        <v>292</v>
      </c>
      <c r="C56" s="399" t="s">
        <v>286</v>
      </c>
      <c r="D56" s="824">
        <v>0</v>
      </c>
      <c r="E56" s="824"/>
      <c r="F56" s="824"/>
      <c r="G56" s="824"/>
      <c r="H56" s="824"/>
      <c r="I56" s="824"/>
      <c r="J56" s="824"/>
      <c r="K56" s="824">
        <f t="shared" si="11"/>
        <v>0</v>
      </c>
      <c r="L56" s="401"/>
      <c r="M56" s="36"/>
      <c r="N56" s="36"/>
    </row>
    <row r="57" spans="1:14">
      <c r="A57" s="398" t="s">
        <v>201</v>
      </c>
      <c r="B57" s="678" t="s">
        <v>293</v>
      </c>
      <c r="C57" s="399" t="s">
        <v>286</v>
      </c>
      <c r="D57" s="824">
        <v>0</v>
      </c>
      <c r="E57" s="824"/>
      <c r="F57" s="824"/>
      <c r="G57" s="824"/>
      <c r="H57" s="824"/>
      <c r="I57" s="824"/>
      <c r="J57" s="824"/>
      <c r="K57" s="824">
        <f t="shared" si="11"/>
        <v>0</v>
      </c>
      <c r="L57" s="401"/>
      <c r="M57" s="36"/>
      <c r="N57" s="36"/>
    </row>
    <row r="58" spans="1:14" s="684" customFormat="1" ht="27.6">
      <c r="A58" s="675" t="s">
        <v>206</v>
      </c>
      <c r="B58" s="653" t="s">
        <v>295</v>
      </c>
      <c r="C58" s="676" t="s">
        <v>286</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c r="A59" s="398"/>
      <c r="B59" s="678" t="s">
        <v>296</v>
      </c>
      <c r="C59" s="399" t="s">
        <v>286</v>
      </c>
      <c r="D59" s="824">
        <v>0</v>
      </c>
      <c r="E59" s="824"/>
      <c r="F59" s="824"/>
      <c r="G59" s="824"/>
      <c r="H59" s="824"/>
      <c r="I59" s="824"/>
      <c r="J59" s="824"/>
      <c r="K59" s="824">
        <f>SUM(D59:J59)</f>
        <v>0</v>
      </c>
      <c r="L59" s="401"/>
      <c r="M59" s="36"/>
      <c r="N59" s="36"/>
    </row>
    <row r="60" spans="1:14" s="684" customFormat="1" ht="28.15" thickBot="1">
      <c r="A60" s="681" t="s">
        <v>209</v>
      </c>
      <c r="B60" s="690" t="s">
        <v>297</v>
      </c>
      <c r="C60" s="676" t="s">
        <v>286</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c r="A61" s="672" t="s">
        <v>211</v>
      </c>
      <c r="B61" s="673" t="s">
        <v>298</v>
      </c>
      <c r="C61" s="674"/>
      <c r="D61" s="819"/>
      <c r="E61" s="819"/>
      <c r="F61" s="819"/>
      <c r="G61" s="819"/>
      <c r="H61" s="819"/>
      <c r="I61" s="819"/>
      <c r="J61" s="819"/>
      <c r="K61" s="819"/>
      <c r="L61" s="820"/>
      <c r="M61" s="36"/>
      <c r="N61" s="36"/>
    </row>
    <row r="62" spans="1:14" s="689" customFormat="1" ht="27.6">
      <c r="A62" s="675" t="s">
        <v>181</v>
      </c>
      <c r="B62" s="653" t="s">
        <v>299</v>
      </c>
      <c r="C62" s="676" t="s">
        <v>286</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c r="A63" s="398" t="s">
        <v>183</v>
      </c>
      <c r="B63" s="678" t="s">
        <v>287</v>
      </c>
      <c r="C63" s="399" t="s">
        <v>286</v>
      </c>
      <c r="D63" s="824">
        <v>0</v>
      </c>
      <c r="E63" s="824"/>
      <c r="F63" s="824"/>
      <c r="G63" s="824"/>
      <c r="H63" s="824"/>
      <c r="I63" s="824"/>
      <c r="J63" s="824"/>
      <c r="K63" s="824">
        <f t="shared" ref="K63:K69" si="15">SUM(D63:J63)</f>
        <v>0</v>
      </c>
      <c r="L63" s="401"/>
      <c r="M63" s="36"/>
      <c r="N63" s="36"/>
    </row>
    <row r="64" spans="1:14">
      <c r="A64" s="398" t="s">
        <v>185</v>
      </c>
      <c r="B64" s="678" t="s">
        <v>288</v>
      </c>
      <c r="C64" s="399" t="s">
        <v>286</v>
      </c>
      <c r="D64" s="824">
        <v>0</v>
      </c>
      <c r="E64" s="824"/>
      <c r="F64" s="824"/>
      <c r="G64" s="824"/>
      <c r="H64" s="824"/>
      <c r="I64" s="824"/>
      <c r="J64" s="824"/>
      <c r="K64" s="824">
        <f t="shared" si="15"/>
        <v>0</v>
      </c>
      <c r="L64" s="401"/>
      <c r="M64" s="36"/>
      <c r="N64" s="36"/>
    </row>
    <row r="65" spans="1:14">
      <c r="A65" s="398" t="s">
        <v>187</v>
      </c>
      <c r="B65" s="678" t="s">
        <v>289</v>
      </c>
      <c r="C65" s="399" t="s">
        <v>286</v>
      </c>
      <c r="D65" s="824">
        <v>0</v>
      </c>
      <c r="E65" s="824"/>
      <c r="F65" s="824"/>
      <c r="G65" s="824"/>
      <c r="H65" s="824"/>
      <c r="I65" s="824"/>
      <c r="J65" s="824"/>
      <c r="K65" s="824">
        <f t="shared" si="15"/>
        <v>0</v>
      </c>
      <c r="L65" s="401"/>
      <c r="M65" s="36"/>
      <c r="N65" s="36"/>
    </row>
    <row r="66" spans="1:14">
      <c r="A66" s="398" t="s">
        <v>189</v>
      </c>
      <c r="B66" s="678" t="s">
        <v>290</v>
      </c>
      <c r="C66" s="399" t="s">
        <v>286</v>
      </c>
      <c r="D66" s="824">
        <v>0</v>
      </c>
      <c r="E66" s="824"/>
      <c r="F66" s="824"/>
      <c r="G66" s="824"/>
      <c r="H66" s="824"/>
      <c r="I66" s="824"/>
      <c r="J66" s="824"/>
      <c r="K66" s="824">
        <f t="shared" si="15"/>
        <v>0</v>
      </c>
      <c r="L66" s="401"/>
      <c r="M66" s="36"/>
      <c r="N66" s="36"/>
    </row>
    <row r="67" spans="1:14">
      <c r="A67" s="398" t="s">
        <v>191</v>
      </c>
      <c r="B67" s="678" t="s">
        <v>291</v>
      </c>
      <c r="C67" s="399" t="s">
        <v>286</v>
      </c>
      <c r="D67" s="824">
        <v>0</v>
      </c>
      <c r="E67" s="824"/>
      <c r="F67" s="824"/>
      <c r="G67" s="824"/>
      <c r="H67" s="824"/>
      <c r="I67" s="824"/>
      <c r="J67" s="824"/>
      <c r="K67" s="824">
        <f t="shared" si="15"/>
        <v>0</v>
      </c>
      <c r="L67" s="401"/>
      <c r="M67" s="36"/>
      <c r="N67" s="36"/>
    </row>
    <row r="68" spans="1:14">
      <c r="A68" s="398" t="s">
        <v>193</v>
      </c>
      <c r="B68" s="678" t="s">
        <v>292</v>
      </c>
      <c r="C68" s="399" t="s">
        <v>286</v>
      </c>
      <c r="D68" s="824">
        <v>0</v>
      </c>
      <c r="E68" s="824"/>
      <c r="F68" s="824"/>
      <c r="G68" s="824"/>
      <c r="H68" s="824"/>
      <c r="I68" s="824"/>
      <c r="J68" s="824"/>
      <c r="K68" s="824">
        <f t="shared" si="15"/>
        <v>0</v>
      </c>
      <c r="L68" s="401"/>
      <c r="M68" s="36"/>
      <c r="N68" s="36"/>
    </row>
    <row r="69" spans="1:14">
      <c r="A69" s="398" t="s">
        <v>201</v>
      </c>
      <c r="B69" s="678" t="s">
        <v>293</v>
      </c>
      <c r="C69" s="399" t="s">
        <v>286</v>
      </c>
      <c r="D69" s="824">
        <v>0</v>
      </c>
      <c r="E69" s="824"/>
      <c r="F69" s="824"/>
      <c r="G69" s="824"/>
      <c r="H69" s="824"/>
      <c r="I69" s="824"/>
      <c r="J69" s="824"/>
      <c r="K69" s="824">
        <f t="shared" si="15"/>
        <v>0</v>
      </c>
      <c r="L69" s="401"/>
      <c r="M69" s="36"/>
      <c r="N69" s="36"/>
    </row>
    <row r="70" spans="1:14" s="684" customFormat="1" ht="27.6">
      <c r="A70" s="675" t="s">
        <v>203</v>
      </c>
      <c r="B70" s="653" t="s">
        <v>300</v>
      </c>
      <c r="C70" s="676" t="s">
        <v>286</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c r="A71" s="398" t="s">
        <v>183</v>
      </c>
      <c r="B71" s="678" t="s">
        <v>287</v>
      </c>
      <c r="C71" s="399" t="s">
        <v>286</v>
      </c>
      <c r="D71" s="824">
        <v>0</v>
      </c>
      <c r="E71" s="824"/>
      <c r="F71" s="824"/>
      <c r="G71" s="824"/>
      <c r="H71" s="824"/>
      <c r="I71" s="824"/>
      <c r="J71" s="824"/>
      <c r="K71" s="824">
        <f t="shared" ref="K71:K77" si="17">SUM(D71:J71)</f>
        <v>0</v>
      </c>
      <c r="L71" s="401"/>
      <c r="M71" s="36"/>
      <c r="N71" s="36"/>
    </row>
    <row r="72" spans="1:14">
      <c r="A72" s="398" t="s">
        <v>185</v>
      </c>
      <c r="B72" s="678" t="s">
        <v>288</v>
      </c>
      <c r="C72" s="399" t="s">
        <v>286</v>
      </c>
      <c r="D72" s="824">
        <v>0</v>
      </c>
      <c r="E72" s="824"/>
      <c r="F72" s="824"/>
      <c r="G72" s="824"/>
      <c r="H72" s="824"/>
      <c r="I72" s="824"/>
      <c r="J72" s="824"/>
      <c r="K72" s="824">
        <f t="shared" si="17"/>
        <v>0</v>
      </c>
      <c r="L72" s="401"/>
      <c r="M72" s="36"/>
      <c r="N72" s="36"/>
    </row>
    <row r="73" spans="1:14">
      <c r="A73" s="398" t="s">
        <v>187</v>
      </c>
      <c r="B73" s="678" t="s">
        <v>289</v>
      </c>
      <c r="C73" s="399" t="s">
        <v>286</v>
      </c>
      <c r="D73" s="824">
        <v>0</v>
      </c>
      <c r="E73" s="824"/>
      <c r="F73" s="824"/>
      <c r="G73" s="824"/>
      <c r="H73" s="824"/>
      <c r="I73" s="824"/>
      <c r="J73" s="824"/>
      <c r="K73" s="824">
        <f t="shared" si="17"/>
        <v>0</v>
      </c>
      <c r="L73" s="401"/>
      <c r="M73" s="36"/>
      <c r="N73" s="36"/>
    </row>
    <row r="74" spans="1:14">
      <c r="A74" s="398" t="s">
        <v>189</v>
      </c>
      <c r="B74" s="678" t="s">
        <v>290</v>
      </c>
      <c r="C74" s="399" t="s">
        <v>286</v>
      </c>
      <c r="D74" s="824">
        <v>0</v>
      </c>
      <c r="E74" s="824"/>
      <c r="F74" s="824"/>
      <c r="G74" s="824"/>
      <c r="H74" s="824"/>
      <c r="I74" s="824"/>
      <c r="J74" s="824"/>
      <c r="K74" s="824">
        <f t="shared" si="17"/>
        <v>0</v>
      </c>
      <c r="L74" s="401"/>
      <c r="M74" s="36"/>
      <c r="N74" s="36"/>
    </row>
    <row r="75" spans="1:14">
      <c r="A75" s="398" t="s">
        <v>191</v>
      </c>
      <c r="B75" s="678" t="s">
        <v>291</v>
      </c>
      <c r="C75" s="399" t="s">
        <v>286</v>
      </c>
      <c r="D75" s="824">
        <v>0</v>
      </c>
      <c r="E75" s="824"/>
      <c r="F75" s="824"/>
      <c r="G75" s="824"/>
      <c r="H75" s="824"/>
      <c r="I75" s="824"/>
      <c r="J75" s="824"/>
      <c r="K75" s="824">
        <f t="shared" si="17"/>
        <v>0</v>
      </c>
      <c r="L75" s="401"/>
      <c r="M75" s="36"/>
      <c r="N75" s="36"/>
    </row>
    <row r="76" spans="1:14">
      <c r="A76" s="398" t="s">
        <v>193</v>
      </c>
      <c r="B76" s="678" t="s">
        <v>292</v>
      </c>
      <c r="C76" s="399" t="s">
        <v>286</v>
      </c>
      <c r="D76" s="824">
        <v>0</v>
      </c>
      <c r="E76" s="824"/>
      <c r="F76" s="824"/>
      <c r="G76" s="824"/>
      <c r="H76" s="824"/>
      <c r="I76" s="824"/>
      <c r="J76" s="824"/>
      <c r="K76" s="824">
        <f t="shared" si="17"/>
        <v>0</v>
      </c>
      <c r="L76" s="401"/>
      <c r="M76" s="36"/>
      <c r="N76" s="36"/>
    </row>
    <row r="77" spans="1:14">
      <c r="A77" s="398" t="s">
        <v>201</v>
      </c>
      <c r="B77" s="678" t="s">
        <v>293</v>
      </c>
      <c r="C77" s="399" t="s">
        <v>286</v>
      </c>
      <c r="D77" s="824">
        <v>0</v>
      </c>
      <c r="E77" s="824"/>
      <c r="F77" s="824"/>
      <c r="G77" s="824"/>
      <c r="H77" s="824"/>
      <c r="I77" s="824"/>
      <c r="J77" s="824"/>
      <c r="K77" s="824">
        <f t="shared" si="17"/>
        <v>0</v>
      </c>
      <c r="L77" s="401"/>
      <c r="M77" s="36"/>
      <c r="N77" s="36"/>
    </row>
    <row r="78" spans="1:14" s="684" customFormat="1" ht="27.6">
      <c r="A78" s="675" t="s">
        <v>206</v>
      </c>
      <c r="B78" s="653" t="s">
        <v>301</v>
      </c>
      <c r="C78" s="676" t="s">
        <v>286</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c r="A79" s="398"/>
      <c r="B79" s="678" t="s">
        <v>296</v>
      </c>
      <c r="C79" s="399" t="s">
        <v>286</v>
      </c>
      <c r="D79" s="824">
        <v>0</v>
      </c>
      <c r="E79" s="824"/>
      <c r="F79" s="824">
        <v>0</v>
      </c>
      <c r="G79" s="824"/>
      <c r="H79" s="824"/>
      <c r="I79" s="824"/>
      <c r="J79" s="824"/>
      <c r="K79" s="824"/>
      <c r="L79" s="401"/>
      <c r="M79" s="36"/>
      <c r="N79" s="36"/>
    </row>
    <row r="80" spans="1:14" s="684" customFormat="1" ht="28.15" thickBot="1">
      <c r="A80" s="681" t="s">
        <v>209</v>
      </c>
      <c r="B80" s="690" t="s">
        <v>302</v>
      </c>
      <c r="C80" s="682" t="s">
        <v>286</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c r="A81" s="692"/>
      <c r="B81" s="664"/>
      <c r="C81" s="664"/>
      <c r="D81" s="812"/>
      <c r="E81" s="812"/>
      <c r="F81" s="812"/>
      <c r="G81" s="812"/>
      <c r="H81" s="812"/>
      <c r="I81" s="830"/>
      <c r="J81" s="830"/>
      <c r="M81" s="36"/>
      <c r="N81" s="36"/>
    </row>
    <row r="82" spans="1:14">
      <c r="A82" s="692"/>
      <c r="B82" s="664"/>
      <c r="C82" s="664"/>
      <c r="D82" s="812"/>
      <c r="E82" s="1149" t="s">
        <v>146</v>
      </c>
      <c r="F82" s="1149"/>
      <c r="G82" s="1149"/>
      <c r="H82" s="1149"/>
      <c r="I82" s="1149"/>
      <c r="J82" s="1149"/>
      <c r="K82" s="1149"/>
      <c r="L82" s="1149"/>
      <c r="M82" s="36"/>
      <c r="N82" s="36"/>
    </row>
    <row r="83" spans="1:14" s="302" customFormat="1" ht="15.75" customHeight="1">
      <c r="A83" s="178"/>
      <c r="B83" s="890" t="s">
        <v>147</v>
      </c>
      <c r="C83" s="664"/>
      <c r="D83" s="812"/>
      <c r="E83" s="1143" t="s">
        <v>148</v>
      </c>
      <c r="F83" s="1143"/>
      <c r="G83" s="1143"/>
      <c r="H83" s="1143"/>
      <c r="I83" s="1143"/>
      <c r="J83" s="1143"/>
      <c r="K83" s="1143"/>
      <c r="L83" s="1143"/>
      <c r="M83" s="36"/>
      <c r="N83" s="36"/>
    </row>
    <row r="84" spans="1:14" ht="15.75" customHeight="1">
      <c r="A84" s="664"/>
      <c r="B84" s="901" t="s">
        <v>149</v>
      </c>
      <c r="C84" s="664"/>
      <c r="D84" s="664"/>
      <c r="E84" s="1144" t="s">
        <v>149</v>
      </c>
      <c r="F84" s="1144"/>
      <c r="G84" s="1144"/>
      <c r="H84" s="1144"/>
      <c r="I84" s="1144"/>
      <c r="J84" s="1144"/>
      <c r="K84" s="1144"/>
      <c r="L84" s="1144"/>
      <c r="M84" s="36"/>
      <c r="N84" s="36"/>
    </row>
    <row r="85" spans="1:14">
      <c r="A85" s="664"/>
      <c r="B85" s="664"/>
      <c r="C85" s="664"/>
      <c r="D85" s="664"/>
      <c r="E85" s="664"/>
      <c r="F85" s="664"/>
      <c r="G85" s="664"/>
      <c r="H85" s="664"/>
      <c r="I85" s="664"/>
      <c r="J85" s="664"/>
      <c r="K85" s="664"/>
      <c r="L85" s="664"/>
      <c r="M85" s="36"/>
      <c r="N85" s="36"/>
    </row>
    <row r="86" spans="1:14">
      <c r="A86" s="178"/>
      <c r="B86" s="664"/>
      <c r="C86" s="664"/>
      <c r="D86" s="812"/>
      <c r="E86" s="812"/>
      <c r="F86" s="812"/>
      <c r="G86" s="812"/>
      <c r="H86" s="812"/>
      <c r="I86" s="812"/>
      <c r="J86" s="812"/>
      <c r="K86" s="813"/>
      <c r="L86" s="813"/>
      <c r="M86" s="36"/>
      <c r="N86" s="36"/>
    </row>
    <row r="87" spans="1:14">
      <c r="A87" s="178"/>
      <c r="B87" s="664"/>
      <c r="C87" s="664"/>
      <c r="D87" s="812"/>
      <c r="E87" s="812"/>
      <c r="F87" s="812"/>
      <c r="G87" s="812"/>
      <c r="H87" s="812"/>
      <c r="I87" s="812"/>
      <c r="J87" s="812"/>
      <c r="K87" s="813"/>
      <c r="L87" s="813"/>
      <c r="M87" s="36"/>
      <c r="N87" s="36"/>
    </row>
    <row r="88" spans="1:14">
      <c r="A88" s="178"/>
      <c r="B88" s="664"/>
      <c r="C88" s="664"/>
      <c r="D88" s="812"/>
      <c r="E88" s="812"/>
      <c r="F88" s="812"/>
      <c r="G88" s="812"/>
      <c r="H88" s="812"/>
      <c r="I88" s="812"/>
      <c r="J88" s="812"/>
      <c r="K88" s="813"/>
      <c r="L88" s="813"/>
      <c r="M88" s="36"/>
      <c r="N88" s="36"/>
    </row>
    <row r="89" spans="1:14">
      <c r="A89" s="178"/>
      <c r="B89" s="664"/>
      <c r="C89" s="664"/>
      <c r="D89" s="812"/>
      <c r="E89" s="812"/>
      <c r="F89" s="812"/>
      <c r="G89" s="812"/>
      <c r="H89" s="812"/>
      <c r="I89" s="812"/>
      <c r="J89" s="812"/>
      <c r="K89" s="813"/>
      <c r="L89" s="813"/>
      <c r="M89" s="36"/>
      <c r="N89" s="36"/>
    </row>
    <row r="90" spans="1:14">
      <c r="A90" s="178"/>
      <c r="B90" s="664"/>
      <c r="C90" s="664"/>
      <c r="D90" s="812"/>
      <c r="E90" s="812"/>
      <c r="F90" s="812"/>
      <c r="G90" s="812"/>
      <c r="H90" s="812"/>
      <c r="I90" s="812"/>
      <c r="J90" s="812"/>
      <c r="K90" s="813"/>
      <c r="L90" s="813"/>
      <c r="M90" s="36"/>
      <c r="N90" s="36"/>
    </row>
    <row r="91" spans="1:14">
      <c r="A91" s="178"/>
      <c r="B91" s="664"/>
      <c r="C91" s="664"/>
      <c r="D91" s="812"/>
      <c r="E91" s="812"/>
      <c r="F91" s="812"/>
      <c r="G91" s="812"/>
      <c r="H91" s="812"/>
      <c r="I91" s="812"/>
      <c r="J91" s="812"/>
      <c r="K91" s="813"/>
      <c r="L91" s="813"/>
      <c r="M91" s="36"/>
      <c r="N91" s="36"/>
    </row>
    <row r="92" spans="1:14">
      <c r="A92" s="178"/>
      <c r="B92" s="664"/>
      <c r="C92" s="664"/>
      <c r="D92" s="812"/>
      <c r="E92" s="812"/>
      <c r="F92" s="812"/>
      <c r="G92" s="812"/>
      <c r="H92" s="812"/>
      <c r="I92" s="812"/>
      <c r="J92" s="812"/>
      <c r="K92" s="813"/>
      <c r="L92" s="813"/>
      <c r="M92" s="36"/>
      <c r="N92" s="36"/>
    </row>
    <row r="93" spans="1:14">
      <c r="A93" s="178"/>
      <c r="B93" s="664"/>
      <c r="C93" s="664"/>
      <c r="D93" s="812"/>
      <c r="E93" s="812"/>
      <c r="F93" s="812"/>
      <c r="G93" s="812"/>
      <c r="H93" s="812"/>
      <c r="I93" s="812"/>
      <c r="J93" s="812"/>
      <c r="K93" s="813"/>
      <c r="L93" s="813"/>
      <c r="M93" s="36"/>
      <c r="N93" s="36"/>
    </row>
    <row r="94" spans="1:14">
      <c r="A94" s="178"/>
      <c r="B94" s="664"/>
      <c r="C94" s="664"/>
      <c r="D94" s="812"/>
      <c r="E94" s="812"/>
      <c r="F94" s="812"/>
      <c r="G94" s="812"/>
      <c r="H94" s="812"/>
      <c r="I94" s="812"/>
      <c r="J94" s="812"/>
      <c r="K94" s="813"/>
      <c r="L94" s="813"/>
      <c r="M94" s="36"/>
      <c r="N94" s="36"/>
    </row>
    <row r="95" spans="1:14">
      <c r="A95" s="178"/>
      <c r="B95" s="664"/>
      <c r="C95" s="664"/>
      <c r="D95" s="812"/>
      <c r="E95" s="812"/>
      <c r="F95" s="812"/>
      <c r="G95" s="812"/>
      <c r="H95" s="812"/>
      <c r="I95" s="812"/>
      <c r="J95" s="812"/>
      <c r="K95" s="813"/>
      <c r="L95" s="813"/>
      <c r="M95" s="36"/>
      <c r="N95" s="36"/>
    </row>
    <row r="96" spans="1:14">
      <c r="A96" s="178"/>
      <c r="B96" s="664"/>
      <c r="C96" s="664"/>
      <c r="D96" s="812"/>
      <c r="E96" s="812"/>
      <c r="F96" s="812"/>
      <c r="G96" s="812"/>
      <c r="H96" s="812"/>
      <c r="I96" s="812"/>
      <c r="J96" s="812"/>
      <c r="K96" s="813"/>
      <c r="L96" s="813"/>
      <c r="M96" s="36"/>
      <c r="N96" s="36"/>
    </row>
    <row r="97" spans="1:14">
      <c r="A97" s="178"/>
      <c r="B97" s="664"/>
      <c r="C97" s="664"/>
      <c r="D97" s="812"/>
      <c r="E97" s="812"/>
      <c r="F97" s="812"/>
      <c r="G97" s="812"/>
      <c r="H97" s="812"/>
      <c r="I97" s="812"/>
      <c r="J97" s="812"/>
      <c r="K97" s="813"/>
      <c r="L97" s="813"/>
      <c r="M97" s="36"/>
      <c r="N97" s="36"/>
    </row>
    <row r="98" spans="1:14">
      <c r="A98" s="178"/>
      <c r="B98" s="664"/>
      <c r="C98" s="664"/>
      <c r="D98" s="812"/>
      <c r="E98" s="812"/>
      <c r="F98" s="812"/>
      <c r="G98" s="812"/>
      <c r="H98" s="812"/>
      <c r="I98" s="812"/>
      <c r="J98" s="812"/>
      <c r="K98" s="813"/>
      <c r="L98" s="813"/>
      <c r="M98" s="36"/>
      <c r="N98" s="36"/>
    </row>
    <row r="99" spans="1:14">
      <c r="A99" s="178"/>
      <c r="B99" s="664"/>
      <c r="C99" s="664"/>
      <c r="D99" s="812"/>
      <c r="E99" s="812"/>
      <c r="F99" s="812"/>
      <c r="G99" s="812"/>
      <c r="H99" s="812"/>
      <c r="I99" s="812"/>
      <c r="J99" s="812"/>
      <c r="K99" s="813"/>
      <c r="L99" s="813"/>
      <c r="M99" s="36"/>
      <c r="N99" s="36"/>
    </row>
    <row r="100" spans="1:14">
      <c r="A100" s="178"/>
      <c r="B100" s="664"/>
      <c r="C100" s="664"/>
      <c r="D100" s="812"/>
      <c r="E100" s="812"/>
      <c r="F100" s="812"/>
      <c r="G100" s="812"/>
      <c r="H100" s="812"/>
      <c r="I100" s="812"/>
      <c r="J100" s="812"/>
      <c r="K100" s="813"/>
      <c r="L100" s="813"/>
      <c r="M100" s="36"/>
      <c r="N100" s="36"/>
    </row>
    <row r="101" spans="1:14">
      <c r="A101" s="178"/>
      <c r="B101" s="664"/>
      <c r="C101" s="664"/>
      <c r="D101" s="812"/>
      <c r="E101" s="812"/>
      <c r="F101" s="812"/>
      <c r="G101" s="812"/>
      <c r="H101" s="812"/>
      <c r="I101" s="812"/>
      <c r="J101" s="812"/>
      <c r="K101" s="813"/>
      <c r="L101" s="813"/>
      <c r="M101" s="36"/>
      <c r="N101" s="36"/>
    </row>
    <row r="102" spans="1:14">
      <c r="A102" s="178"/>
      <c r="B102" s="664"/>
      <c r="C102" s="664"/>
      <c r="D102" s="812"/>
      <c r="E102" s="812"/>
      <c r="F102" s="812"/>
      <c r="G102" s="812"/>
      <c r="H102" s="812"/>
      <c r="I102" s="812"/>
      <c r="J102" s="812"/>
      <c r="K102" s="813"/>
      <c r="L102" s="813"/>
      <c r="M102" s="36"/>
      <c r="N102" s="36"/>
    </row>
    <row r="103" spans="1:14">
      <c r="A103" s="178"/>
      <c r="B103" s="664"/>
      <c r="C103" s="664"/>
      <c r="D103" s="812"/>
      <c r="E103" s="812"/>
      <c r="F103" s="812"/>
      <c r="G103" s="812"/>
      <c r="H103" s="812"/>
      <c r="I103" s="812"/>
      <c r="J103" s="812"/>
      <c r="K103" s="813"/>
      <c r="L103" s="813"/>
      <c r="M103" s="36"/>
      <c r="N103" s="36"/>
    </row>
    <row r="104" spans="1:14">
      <c r="A104" s="178"/>
      <c r="B104" s="664"/>
      <c r="C104" s="664"/>
      <c r="D104" s="812"/>
      <c r="E104" s="812"/>
      <c r="F104" s="812"/>
      <c r="G104" s="812"/>
      <c r="H104" s="812"/>
      <c r="I104" s="812"/>
      <c r="J104" s="812"/>
      <c r="K104" s="813"/>
      <c r="L104" s="813"/>
      <c r="M104" s="36"/>
      <c r="N104" s="36"/>
    </row>
    <row r="105" spans="1:14">
      <c r="A105" s="178"/>
      <c r="B105" s="664"/>
      <c r="C105" s="664"/>
      <c r="D105" s="812"/>
      <c r="E105" s="812"/>
      <c r="F105" s="812"/>
      <c r="G105" s="812"/>
      <c r="H105" s="812"/>
      <c r="I105" s="812"/>
      <c r="J105" s="812"/>
      <c r="K105" s="813"/>
      <c r="L105" s="813"/>
      <c r="M105" s="36"/>
      <c r="N105" s="36"/>
    </row>
    <row r="106" spans="1:14">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7109375" defaultRowHeight="14.45"/>
  <cols>
    <col min="1" max="1" width="4.7109375" customWidth="1"/>
    <col min="2" max="2" width="66" customWidth="1"/>
    <col min="3" max="3" width="14.42578125" style="663" customWidth="1"/>
    <col min="4" max="12" width="8.140625" style="858" customWidth="1"/>
  </cols>
  <sheetData>
    <row r="1" spans="1:14" ht="15.6">
      <c r="B1" s="194" t="s">
        <v>1</v>
      </c>
      <c r="K1" s="1159" t="s">
        <v>303</v>
      </c>
      <c r="L1" s="1159"/>
    </row>
    <row r="2" spans="1:14" ht="15.6">
      <c r="B2" s="87" t="s">
        <v>69</v>
      </c>
    </row>
    <row r="3" spans="1:14" ht="15.6">
      <c r="B3" s="19"/>
    </row>
    <row r="4" spans="1:14" ht="15.6">
      <c r="A4" s="45"/>
      <c r="B4" s="87" t="s">
        <v>151</v>
      </c>
      <c r="C4" s="45"/>
      <c r="D4" s="832"/>
      <c r="E4" s="832"/>
      <c r="F4" s="832"/>
      <c r="G4" s="832"/>
      <c r="H4" s="832"/>
      <c r="I4" s="832"/>
      <c r="J4" s="832"/>
    </row>
    <row r="5" spans="1:14">
      <c r="A5" s="48"/>
      <c r="B5" s="48"/>
      <c r="C5" s="48"/>
      <c r="D5" s="832"/>
      <c r="E5" s="832"/>
      <c r="F5" s="832"/>
      <c r="G5" s="832"/>
      <c r="H5" s="832"/>
      <c r="I5" s="832"/>
      <c r="J5" s="832"/>
      <c r="K5" s="833"/>
      <c r="L5" s="833"/>
    </row>
    <row r="6" spans="1:14" ht="15.6">
      <c r="A6" s="1146" t="s">
        <v>304</v>
      </c>
      <c r="B6" s="1146"/>
      <c r="C6" s="1146"/>
      <c r="D6" s="1146"/>
      <c r="E6" s="1146"/>
      <c r="F6" s="1146"/>
      <c r="G6" s="1146"/>
      <c r="H6" s="1146"/>
      <c r="I6" s="1146"/>
      <c r="J6" s="1146"/>
      <c r="K6" s="1146"/>
      <c r="L6" s="1146"/>
    </row>
    <row r="7" spans="1:14" s="190" customFormat="1" ht="18">
      <c r="A7" s="1160" t="s">
        <v>305</v>
      </c>
      <c r="B7" s="1160"/>
      <c r="C7" s="1160"/>
      <c r="D7" s="1160"/>
      <c r="E7" s="1160"/>
      <c r="F7" s="1160"/>
      <c r="G7" s="1160"/>
      <c r="H7" s="1160"/>
      <c r="I7" s="1160"/>
      <c r="J7" s="1160"/>
      <c r="K7" s="1160"/>
      <c r="L7" s="1160"/>
      <c r="M7" s="189"/>
      <c r="N7" s="189"/>
    </row>
    <row r="8" spans="1:14" ht="15" thickBot="1">
      <c r="A8" s="1"/>
      <c r="B8" s="1"/>
      <c r="C8" s="694"/>
      <c r="D8" s="834"/>
      <c r="E8" s="834"/>
      <c r="F8" s="834"/>
      <c r="G8" s="834"/>
      <c r="H8" s="834"/>
      <c r="I8" s="1162" t="s">
        <v>154</v>
      </c>
      <c r="J8" s="1162"/>
      <c r="K8" s="1162"/>
      <c r="L8" s="1162"/>
    </row>
    <row r="9" spans="1:14" ht="40.15" thickBot="1">
      <c r="A9" s="74" t="s">
        <v>155</v>
      </c>
      <c r="B9" s="75" t="s">
        <v>73</v>
      </c>
      <c r="C9" s="75" t="s">
        <v>156</v>
      </c>
      <c r="D9" s="781" t="s">
        <v>157</v>
      </c>
      <c r="E9" s="781" t="s">
        <v>158</v>
      </c>
      <c r="F9" s="781" t="s">
        <v>159</v>
      </c>
      <c r="G9" s="781" t="s">
        <v>160</v>
      </c>
      <c r="H9" s="781" t="s">
        <v>161</v>
      </c>
      <c r="I9" s="781" t="s">
        <v>162</v>
      </c>
      <c r="J9" s="781" t="s">
        <v>163</v>
      </c>
      <c r="K9" s="781" t="s">
        <v>164</v>
      </c>
      <c r="L9" s="782" t="s">
        <v>6</v>
      </c>
    </row>
    <row r="10" spans="1:14" ht="15" thickBot="1">
      <c r="A10" s="695" t="s">
        <v>179</v>
      </c>
      <c r="B10" s="696" t="s">
        <v>306</v>
      </c>
      <c r="C10" s="697"/>
      <c r="D10" s="835"/>
      <c r="E10" s="835"/>
      <c r="F10" s="835"/>
      <c r="G10" s="835"/>
      <c r="H10" s="835"/>
      <c r="I10" s="835"/>
      <c r="J10" s="835"/>
      <c r="K10" s="836"/>
      <c r="L10" s="837"/>
    </row>
    <row r="11" spans="1:14" s="337" customFormat="1" ht="27.6">
      <c r="A11" s="698" t="s">
        <v>181</v>
      </c>
      <c r="B11" s="699" t="s">
        <v>307</v>
      </c>
      <c r="C11" s="700" t="s">
        <v>174</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c r="A12" s="76" t="s">
        <v>183</v>
      </c>
      <c r="B12" s="51" t="s">
        <v>308</v>
      </c>
      <c r="C12" s="49" t="s">
        <v>174</v>
      </c>
      <c r="D12" s="788">
        <v>1373</v>
      </c>
      <c r="E12" s="788"/>
      <c r="F12" s="788"/>
      <c r="G12" s="788"/>
      <c r="H12" s="788"/>
      <c r="I12" s="788"/>
      <c r="J12" s="788"/>
      <c r="K12" s="788">
        <f>SUM(D12:J12)</f>
        <v>1373</v>
      </c>
      <c r="L12" s="840"/>
    </row>
    <row r="13" spans="1:14">
      <c r="A13" s="76" t="s">
        <v>185</v>
      </c>
      <c r="B13" s="51" t="s">
        <v>309</v>
      </c>
      <c r="C13" s="49" t="s">
        <v>174</v>
      </c>
      <c r="D13" s="788">
        <v>748</v>
      </c>
      <c r="E13" s="788"/>
      <c r="F13" s="788"/>
      <c r="G13" s="788"/>
      <c r="H13" s="788"/>
      <c r="I13" s="788"/>
      <c r="J13" s="788"/>
      <c r="K13" s="788">
        <f t="shared" ref="K13:K24" si="1">SUM(D13:J13)</f>
        <v>748</v>
      </c>
      <c r="L13" s="840"/>
    </row>
    <row r="14" spans="1:14">
      <c r="A14" s="76" t="s">
        <v>187</v>
      </c>
      <c r="B14" s="51" t="s">
        <v>310</v>
      </c>
      <c r="C14" s="49" t="s">
        <v>174</v>
      </c>
      <c r="D14" s="788">
        <v>254</v>
      </c>
      <c r="E14" s="788"/>
      <c r="F14" s="788"/>
      <c r="G14" s="788"/>
      <c r="H14" s="788"/>
      <c r="I14" s="788"/>
      <c r="J14" s="788"/>
      <c r="K14" s="788">
        <f t="shared" si="1"/>
        <v>254</v>
      </c>
      <c r="L14" s="840"/>
    </row>
    <row r="15" spans="1:14">
      <c r="A15" s="76" t="s">
        <v>189</v>
      </c>
      <c r="B15" s="51" t="s">
        <v>311</v>
      </c>
      <c r="C15" s="49" t="s">
        <v>174</v>
      </c>
      <c r="D15" s="788"/>
      <c r="E15" s="788"/>
      <c r="F15" s="788"/>
      <c r="G15" s="788"/>
      <c r="H15" s="788"/>
      <c r="I15" s="788"/>
      <c r="J15" s="788"/>
      <c r="K15" s="788">
        <f t="shared" si="1"/>
        <v>0</v>
      </c>
      <c r="L15" s="840"/>
    </row>
    <row r="16" spans="1:14">
      <c r="A16" s="76" t="s">
        <v>191</v>
      </c>
      <c r="B16" s="51" t="s">
        <v>312</v>
      </c>
      <c r="C16" s="49" t="s">
        <v>174</v>
      </c>
      <c r="D16" s="788"/>
      <c r="E16" s="788"/>
      <c r="F16" s="788"/>
      <c r="G16" s="788"/>
      <c r="H16" s="788"/>
      <c r="I16" s="788"/>
      <c r="J16" s="788"/>
      <c r="K16" s="788">
        <f t="shared" si="1"/>
        <v>0</v>
      </c>
      <c r="L16" s="840"/>
    </row>
    <row r="17" spans="1:12" s="337" customFormat="1" ht="27.6">
      <c r="A17" s="649" t="s">
        <v>203</v>
      </c>
      <c r="B17" s="650" t="s">
        <v>313</v>
      </c>
      <c r="C17" s="701" t="s">
        <v>174</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c r="A18" s="76" t="s">
        <v>183</v>
      </c>
      <c r="B18" s="51" t="s">
        <v>308</v>
      </c>
      <c r="C18" s="49" t="s">
        <v>174</v>
      </c>
      <c r="D18" s="843">
        <v>0</v>
      </c>
      <c r="E18" s="843"/>
      <c r="F18" s="843"/>
      <c r="G18" s="843"/>
      <c r="H18" s="843"/>
      <c r="I18" s="843"/>
      <c r="J18" s="843"/>
      <c r="K18" s="788">
        <f t="shared" si="1"/>
        <v>0</v>
      </c>
      <c r="L18" s="844"/>
    </row>
    <row r="19" spans="1:12">
      <c r="A19" s="76" t="s">
        <v>185</v>
      </c>
      <c r="B19" s="51" t="s">
        <v>309</v>
      </c>
      <c r="C19" s="49" t="s">
        <v>174</v>
      </c>
      <c r="D19" s="788">
        <v>302</v>
      </c>
      <c r="E19" s="788"/>
      <c r="F19" s="788"/>
      <c r="G19" s="788"/>
      <c r="H19" s="788"/>
      <c r="I19" s="788"/>
      <c r="J19" s="788"/>
      <c r="K19" s="788">
        <f t="shared" si="1"/>
        <v>302</v>
      </c>
      <c r="L19" s="840"/>
    </row>
    <row r="20" spans="1:12">
      <c r="A20" s="76" t="s">
        <v>187</v>
      </c>
      <c r="B20" s="51" t="s">
        <v>310</v>
      </c>
      <c r="C20" s="49" t="s">
        <v>174</v>
      </c>
      <c r="D20" s="788">
        <v>254</v>
      </c>
      <c r="E20" s="788"/>
      <c r="F20" s="788"/>
      <c r="G20" s="788"/>
      <c r="H20" s="788"/>
      <c r="I20" s="788"/>
      <c r="J20" s="788"/>
      <c r="K20" s="788">
        <f t="shared" si="1"/>
        <v>254</v>
      </c>
      <c r="L20" s="840"/>
    </row>
    <row r="21" spans="1:12">
      <c r="A21" s="76" t="s">
        <v>189</v>
      </c>
      <c r="B21" s="51" t="s">
        <v>311</v>
      </c>
      <c r="C21" s="49" t="s">
        <v>174</v>
      </c>
      <c r="D21" s="788"/>
      <c r="E21" s="788"/>
      <c r="F21" s="788"/>
      <c r="G21" s="788"/>
      <c r="H21" s="788"/>
      <c r="I21" s="788"/>
      <c r="J21" s="788"/>
      <c r="K21" s="788">
        <f t="shared" si="1"/>
        <v>0</v>
      </c>
      <c r="L21" s="840"/>
    </row>
    <row r="22" spans="1:12">
      <c r="A22" s="76" t="s">
        <v>191</v>
      </c>
      <c r="B22" s="51" t="s">
        <v>312</v>
      </c>
      <c r="C22" s="49" t="s">
        <v>174</v>
      </c>
      <c r="D22" s="788"/>
      <c r="E22" s="788"/>
      <c r="F22" s="788"/>
      <c r="G22" s="788"/>
      <c r="H22" s="788"/>
      <c r="I22" s="788"/>
      <c r="J22" s="788"/>
      <c r="K22" s="788">
        <f t="shared" si="1"/>
        <v>0</v>
      </c>
      <c r="L22" s="840"/>
    </row>
    <row r="23" spans="1:12" s="337" customFormat="1" ht="27.6">
      <c r="A23" s="649" t="s">
        <v>206</v>
      </c>
      <c r="B23" s="650" t="s">
        <v>314</v>
      </c>
      <c r="C23" s="701" t="s">
        <v>174</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c r="A24" s="77"/>
      <c r="B24" s="51" t="s">
        <v>315</v>
      </c>
      <c r="C24" s="49" t="s">
        <v>174</v>
      </c>
      <c r="D24" s="944">
        <v>500</v>
      </c>
      <c r="E24" s="788"/>
      <c r="F24" s="788"/>
      <c r="G24" s="788"/>
      <c r="H24" s="788"/>
      <c r="I24" s="788"/>
      <c r="J24" s="788"/>
      <c r="K24" s="788">
        <f t="shared" si="1"/>
        <v>500</v>
      </c>
      <c r="L24" s="840"/>
    </row>
    <row r="25" spans="1:12" s="337" customFormat="1" ht="28.15" thickBot="1">
      <c r="A25" s="654" t="s">
        <v>209</v>
      </c>
      <c r="B25" s="655" t="s">
        <v>316</v>
      </c>
      <c r="C25" s="702" t="s">
        <v>174</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c r="A26" s="703" t="s">
        <v>211</v>
      </c>
      <c r="B26" s="704" t="s">
        <v>317</v>
      </c>
      <c r="C26" s="705"/>
      <c r="D26" s="847"/>
      <c r="E26" s="847"/>
      <c r="F26" s="847"/>
      <c r="G26" s="847"/>
      <c r="H26" s="847"/>
      <c r="I26" s="847"/>
      <c r="J26" s="847"/>
      <c r="K26" s="805"/>
      <c r="L26" s="848"/>
    </row>
    <row r="27" spans="1:12" s="337" customFormat="1" ht="41.45">
      <c r="A27" s="706" t="s">
        <v>181</v>
      </c>
      <c r="B27" s="699" t="s">
        <v>318</v>
      </c>
      <c r="C27" s="707" t="s">
        <v>174</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c r="A28" s="76" t="s">
        <v>183</v>
      </c>
      <c r="B28" s="51" t="s">
        <v>319</v>
      </c>
      <c r="C28" s="335"/>
      <c r="D28" s="944">
        <v>1373</v>
      </c>
      <c r="E28" s="843"/>
      <c r="F28" s="843"/>
      <c r="G28" s="843"/>
      <c r="H28" s="843"/>
      <c r="I28" s="843"/>
      <c r="J28" s="843"/>
      <c r="K28" s="788">
        <f t="shared" ref="K28:K40" si="6">SUM(D28:J28)</f>
        <v>1373</v>
      </c>
      <c r="L28" s="844"/>
    </row>
    <row r="29" spans="1:12" s="337" customFormat="1">
      <c r="A29" s="76" t="s">
        <v>185</v>
      </c>
      <c r="B29" s="51" t="s">
        <v>320</v>
      </c>
      <c r="C29" s="335"/>
      <c r="D29" s="945">
        <v>748</v>
      </c>
      <c r="E29" s="843"/>
      <c r="F29" s="843"/>
      <c r="G29" s="843"/>
      <c r="H29" s="843"/>
      <c r="I29" s="843"/>
      <c r="J29" s="843"/>
      <c r="K29" s="788">
        <f t="shared" si="6"/>
        <v>748</v>
      </c>
      <c r="L29" s="844"/>
    </row>
    <row r="30" spans="1:12">
      <c r="A30" s="76" t="s">
        <v>187</v>
      </c>
      <c r="B30" s="51" t="s">
        <v>321</v>
      </c>
      <c r="C30" s="49" t="s">
        <v>174</v>
      </c>
      <c r="D30" s="945">
        <v>254</v>
      </c>
      <c r="E30" s="788"/>
      <c r="F30" s="788"/>
      <c r="G30" s="788"/>
      <c r="H30" s="788"/>
      <c r="I30" s="788"/>
      <c r="J30" s="788"/>
      <c r="K30" s="788">
        <f t="shared" si="6"/>
        <v>254</v>
      </c>
      <c r="L30" s="840"/>
    </row>
    <row r="31" spans="1:12">
      <c r="A31" s="76" t="s">
        <v>189</v>
      </c>
      <c r="B31" s="51" t="s">
        <v>322</v>
      </c>
      <c r="C31" s="49" t="s">
        <v>174</v>
      </c>
      <c r="D31" s="788"/>
      <c r="E31" s="788"/>
      <c r="F31" s="788"/>
      <c r="G31" s="788"/>
      <c r="H31" s="788"/>
      <c r="I31" s="788"/>
      <c r="J31" s="788"/>
      <c r="K31" s="788">
        <f t="shared" si="6"/>
        <v>0</v>
      </c>
      <c r="L31" s="840"/>
    </row>
    <row r="32" spans="1:12">
      <c r="A32" s="76" t="s">
        <v>191</v>
      </c>
      <c r="B32" s="51" t="s">
        <v>323</v>
      </c>
      <c r="C32" s="49" t="s">
        <v>174</v>
      </c>
      <c r="D32" s="788"/>
      <c r="E32" s="788"/>
      <c r="F32" s="788"/>
      <c r="G32" s="788"/>
      <c r="H32" s="788"/>
      <c r="I32" s="788"/>
      <c r="J32" s="788"/>
      <c r="K32" s="788">
        <f t="shared" si="6"/>
        <v>0</v>
      </c>
      <c r="L32" s="840"/>
    </row>
    <row r="33" spans="1:12" s="337" customFormat="1" ht="27.6">
      <c r="A33" s="706" t="s">
        <v>203</v>
      </c>
      <c r="B33" s="699" t="s">
        <v>324</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c r="A34" s="336"/>
      <c r="B34" s="51" t="s">
        <v>319</v>
      </c>
      <c r="C34" s="335"/>
      <c r="D34" s="843">
        <v>0</v>
      </c>
      <c r="E34" s="843"/>
      <c r="F34" s="843"/>
      <c r="G34" s="843"/>
      <c r="H34" s="843"/>
      <c r="I34" s="843"/>
      <c r="J34" s="843"/>
      <c r="K34" s="788">
        <f t="shared" si="6"/>
        <v>0</v>
      </c>
      <c r="L34" s="844"/>
    </row>
    <row r="35" spans="1:12">
      <c r="A35" s="76"/>
      <c r="B35" s="51" t="s">
        <v>320</v>
      </c>
      <c r="C35" s="49" t="s">
        <v>174</v>
      </c>
      <c r="D35" s="788">
        <v>302</v>
      </c>
      <c r="E35" s="788"/>
      <c r="F35" s="788"/>
      <c r="G35" s="788"/>
      <c r="H35" s="788"/>
      <c r="I35" s="788"/>
      <c r="J35" s="788"/>
      <c r="K35" s="788">
        <f t="shared" si="6"/>
        <v>302</v>
      </c>
      <c r="L35" s="840"/>
    </row>
    <row r="36" spans="1:12">
      <c r="A36" s="76"/>
      <c r="B36" s="51" t="s">
        <v>321</v>
      </c>
      <c r="C36" s="49" t="s">
        <v>174</v>
      </c>
      <c r="D36" s="788">
        <v>254</v>
      </c>
      <c r="E36" s="788"/>
      <c r="F36" s="788"/>
      <c r="G36" s="788"/>
      <c r="H36" s="788"/>
      <c r="I36" s="788"/>
      <c r="J36" s="788"/>
      <c r="K36" s="788">
        <f t="shared" si="6"/>
        <v>254</v>
      </c>
      <c r="L36" s="840"/>
    </row>
    <row r="37" spans="1:12">
      <c r="A37" s="76"/>
      <c r="B37" s="51" t="s">
        <v>322</v>
      </c>
      <c r="C37" s="49" t="s">
        <v>174</v>
      </c>
      <c r="D37" s="788"/>
      <c r="E37" s="788"/>
      <c r="F37" s="788"/>
      <c r="G37" s="788"/>
      <c r="H37" s="788"/>
      <c r="I37" s="788"/>
      <c r="J37" s="788"/>
      <c r="K37" s="788">
        <f t="shared" si="6"/>
        <v>0</v>
      </c>
      <c r="L37" s="840"/>
    </row>
    <row r="38" spans="1:12">
      <c r="A38" s="76"/>
      <c r="B38" s="51" t="s">
        <v>323</v>
      </c>
      <c r="C38" s="49" t="s">
        <v>174</v>
      </c>
      <c r="D38" s="788"/>
      <c r="E38" s="788"/>
      <c r="F38" s="788"/>
      <c r="G38" s="788"/>
      <c r="H38" s="788"/>
      <c r="I38" s="788"/>
      <c r="J38" s="788"/>
      <c r="K38" s="788">
        <f t="shared" si="6"/>
        <v>0</v>
      </c>
      <c r="L38" s="840"/>
    </row>
    <row r="39" spans="1:12" s="337" customFormat="1" ht="27.6">
      <c r="A39" s="706" t="s">
        <v>206</v>
      </c>
      <c r="B39" s="699" t="s">
        <v>325</v>
      </c>
      <c r="C39" s="707" t="s">
        <v>174</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c r="A40" s="77"/>
      <c r="B40" s="51" t="s">
        <v>326</v>
      </c>
      <c r="C40" s="49"/>
      <c r="D40" s="944">
        <v>500</v>
      </c>
      <c r="E40" s="788"/>
      <c r="F40" s="788"/>
      <c r="G40" s="788"/>
      <c r="H40" s="788"/>
      <c r="I40" s="788"/>
      <c r="J40" s="788"/>
      <c r="K40" s="788">
        <f t="shared" si="6"/>
        <v>500</v>
      </c>
      <c r="L40" s="840"/>
    </row>
    <row r="41" spans="1:12" s="337" customFormat="1" ht="42" thickBot="1">
      <c r="A41" s="708" t="s">
        <v>209</v>
      </c>
      <c r="B41" s="709" t="s">
        <v>327</v>
      </c>
      <c r="C41" s="710" t="s">
        <v>174</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c r="A42" s="703" t="s">
        <v>220</v>
      </c>
      <c r="B42" s="704" t="s">
        <v>328</v>
      </c>
      <c r="C42" s="705"/>
      <c r="D42" s="847"/>
      <c r="E42" s="847"/>
      <c r="F42" s="847"/>
      <c r="G42" s="847"/>
      <c r="H42" s="847"/>
      <c r="I42" s="847"/>
      <c r="J42" s="847"/>
      <c r="K42" s="805"/>
      <c r="L42" s="848"/>
    </row>
    <row r="43" spans="1:12" s="337" customFormat="1" ht="41.45">
      <c r="A43" s="706" t="s">
        <v>181</v>
      </c>
      <c r="B43" s="699" t="s">
        <v>329</v>
      </c>
      <c r="C43" s="699" t="s">
        <v>174</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c r="A44" s="76"/>
      <c r="B44" s="51" t="s">
        <v>330</v>
      </c>
      <c r="C44" s="49" t="s">
        <v>174</v>
      </c>
      <c r="D44" s="788"/>
      <c r="E44" s="788"/>
      <c r="F44" s="788"/>
      <c r="G44" s="788"/>
      <c r="H44" s="788"/>
      <c r="I44" s="788"/>
      <c r="J44" s="788"/>
      <c r="K44" s="788">
        <f t="shared" si="11"/>
        <v>0</v>
      </c>
      <c r="L44" s="840"/>
    </row>
    <row r="45" spans="1:12">
      <c r="A45" s="76"/>
      <c r="B45" s="51" t="s">
        <v>331</v>
      </c>
      <c r="C45" s="49" t="s">
        <v>174</v>
      </c>
      <c r="D45" s="788"/>
      <c r="E45" s="788"/>
      <c r="F45" s="788"/>
      <c r="G45" s="788"/>
      <c r="H45" s="788"/>
      <c r="I45" s="788"/>
      <c r="J45" s="788"/>
      <c r="K45" s="788">
        <f t="shared" si="11"/>
        <v>0</v>
      </c>
      <c r="L45" s="840"/>
    </row>
    <row r="46" spans="1:12">
      <c r="A46" s="76"/>
      <c r="B46" s="51" t="s">
        <v>332</v>
      </c>
      <c r="C46" s="49" t="s">
        <v>174</v>
      </c>
      <c r="D46" s="788"/>
      <c r="E46" s="788"/>
      <c r="F46" s="788"/>
      <c r="G46" s="788"/>
      <c r="H46" s="788"/>
      <c r="I46" s="788"/>
      <c r="J46" s="788"/>
      <c r="K46" s="788">
        <v>0</v>
      </c>
      <c r="L46" s="840"/>
    </row>
    <row r="47" spans="1:12" s="337" customFormat="1" ht="27.6">
      <c r="A47" s="706" t="s">
        <v>203</v>
      </c>
      <c r="B47" s="699" t="s">
        <v>333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c r="A48" s="76"/>
      <c r="B48" s="51" t="s">
        <v>330</v>
      </c>
      <c r="C48" s="49" t="s">
        <v>174</v>
      </c>
      <c r="D48" s="788"/>
      <c r="E48" s="788"/>
      <c r="F48" s="788"/>
      <c r="G48" s="788"/>
      <c r="H48" s="788"/>
      <c r="I48" s="788"/>
      <c r="J48" s="788"/>
      <c r="K48" s="788">
        <f t="shared" si="11"/>
        <v>0</v>
      </c>
      <c r="L48" s="840"/>
    </row>
    <row r="49" spans="1:12">
      <c r="A49" s="76"/>
      <c r="B49" s="51" t="s">
        <v>331</v>
      </c>
      <c r="C49" s="49" t="s">
        <v>174</v>
      </c>
      <c r="D49" s="788"/>
      <c r="E49" s="788"/>
      <c r="F49" s="788"/>
      <c r="G49" s="788"/>
      <c r="H49" s="788"/>
      <c r="I49" s="788"/>
      <c r="J49" s="788"/>
      <c r="K49" s="788"/>
      <c r="L49" s="840"/>
    </row>
    <row r="50" spans="1:12">
      <c r="A50" s="76"/>
      <c r="B50" s="51" t="s">
        <v>332</v>
      </c>
      <c r="C50" s="49" t="s">
        <v>174</v>
      </c>
      <c r="D50" s="788"/>
      <c r="E50" s="788"/>
      <c r="F50" s="788"/>
      <c r="G50" s="788"/>
      <c r="H50" s="788"/>
      <c r="I50" s="788"/>
      <c r="J50" s="788"/>
      <c r="K50" s="788"/>
      <c r="L50" s="840"/>
    </row>
    <row r="51" spans="1:12" s="337" customFormat="1" ht="27.6">
      <c r="A51" s="706" t="s">
        <v>206</v>
      </c>
      <c r="B51" s="699" t="s">
        <v>334</v>
      </c>
      <c r="C51" s="699" t="s">
        <v>174</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c r="A52" s="77"/>
      <c r="B52" s="51" t="s">
        <v>335</v>
      </c>
      <c r="C52" s="49"/>
      <c r="D52" s="788"/>
      <c r="E52" s="788"/>
      <c r="F52" s="788"/>
      <c r="G52" s="788"/>
      <c r="H52" s="788"/>
      <c r="I52" s="788"/>
      <c r="J52" s="788"/>
      <c r="K52" s="788">
        <f>SUM(D52:J52)</f>
        <v>0</v>
      </c>
      <c r="L52" s="840"/>
    </row>
    <row r="53" spans="1:12" s="337" customFormat="1" ht="42" thickBot="1">
      <c r="A53" s="706" t="s">
        <v>209</v>
      </c>
      <c r="B53" s="699" t="s">
        <v>336</v>
      </c>
      <c r="C53" s="699" t="s">
        <v>174</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c r="A54" s="703" t="s">
        <v>230</v>
      </c>
      <c r="B54" s="704" t="s">
        <v>337</v>
      </c>
      <c r="C54" s="705"/>
      <c r="D54" s="847"/>
      <c r="E54" s="847"/>
      <c r="F54" s="847"/>
      <c r="G54" s="847"/>
      <c r="H54" s="847"/>
      <c r="I54" s="847"/>
      <c r="J54" s="847"/>
      <c r="K54" s="805"/>
      <c r="L54" s="848"/>
    </row>
    <row r="55" spans="1:12" s="337" customFormat="1" ht="41.45">
      <c r="A55" s="706" t="s">
        <v>181</v>
      </c>
      <c r="B55" s="699" t="s">
        <v>338</v>
      </c>
      <c r="C55" s="699" t="s">
        <v>174</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c r="A56" s="76"/>
      <c r="B56" s="51" t="s">
        <v>339</v>
      </c>
      <c r="C56" s="49" t="s">
        <v>174</v>
      </c>
      <c r="D56" s="788"/>
      <c r="E56" s="788"/>
      <c r="F56" s="788"/>
      <c r="G56" s="788"/>
      <c r="H56" s="788"/>
      <c r="I56" s="788"/>
      <c r="J56" s="788"/>
      <c r="K56" s="788">
        <f>SUM(D56:J56)</f>
        <v>0</v>
      </c>
      <c r="L56" s="840"/>
    </row>
    <row r="57" spans="1:12">
      <c r="A57" s="76"/>
      <c r="B57" s="51" t="s">
        <v>340</v>
      </c>
      <c r="C57" s="49" t="s">
        <v>174</v>
      </c>
      <c r="D57" s="788"/>
      <c r="E57" s="788"/>
      <c r="F57" s="788"/>
      <c r="G57" s="788"/>
      <c r="H57" s="788"/>
      <c r="I57" s="788"/>
      <c r="J57" s="788"/>
      <c r="K57" s="788">
        <f t="shared" ref="K57:K58" si="16">SUM(D57:J57)</f>
        <v>0</v>
      </c>
      <c r="L57" s="840"/>
    </row>
    <row r="58" spans="1:12">
      <c r="A58" s="76"/>
      <c r="B58" s="51" t="s">
        <v>341</v>
      </c>
      <c r="C58" s="49" t="s">
        <v>174</v>
      </c>
      <c r="D58" s="788"/>
      <c r="E58" s="788"/>
      <c r="F58" s="788"/>
      <c r="G58" s="788"/>
      <c r="H58" s="788"/>
      <c r="I58" s="788"/>
      <c r="J58" s="788"/>
      <c r="K58" s="788">
        <f t="shared" si="16"/>
        <v>0</v>
      </c>
      <c r="L58" s="840"/>
    </row>
    <row r="59" spans="1:12" s="337" customFormat="1" ht="27.6">
      <c r="A59" s="706" t="s">
        <v>203</v>
      </c>
      <c r="B59" s="699" t="s">
        <v>342</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c r="A60" s="76"/>
      <c r="B60" s="51" t="s">
        <v>339</v>
      </c>
      <c r="C60" s="49" t="s">
        <v>174</v>
      </c>
      <c r="D60" s="788"/>
      <c r="E60" s="788"/>
      <c r="F60" s="788"/>
      <c r="G60" s="788"/>
      <c r="H60" s="788"/>
      <c r="I60" s="788"/>
      <c r="J60" s="788"/>
      <c r="K60" s="788">
        <f>SUM(D60:J60)</f>
        <v>0</v>
      </c>
      <c r="L60" s="840"/>
    </row>
    <row r="61" spans="1:12">
      <c r="A61" s="76"/>
      <c r="B61" s="51" t="s">
        <v>340</v>
      </c>
      <c r="C61" s="49" t="s">
        <v>174</v>
      </c>
      <c r="D61" s="788"/>
      <c r="E61" s="788"/>
      <c r="F61" s="788"/>
      <c r="G61" s="788"/>
      <c r="H61" s="788"/>
      <c r="I61" s="788"/>
      <c r="J61" s="788"/>
      <c r="K61" s="788">
        <f>SUM(D61:J61)</f>
        <v>0</v>
      </c>
      <c r="L61" s="840"/>
    </row>
    <row r="62" spans="1:12">
      <c r="A62" s="76"/>
      <c r="B62" s="51" t="s">
        <v>341</v>
      </c>
      <c r="C62" s="49" t="s">
        <v>174</v>
      </c>
      <c r="D62" s="788"/>
      <c r="E62" s="788"/>
      <c r="F62" s="788"/>
      <c r="G62" s="788"/>
      <c r="H62" s="788"/>
      <c r="I62" s="788"/>
      <c r="J62" s="788"/>
      <c r="K62" s="788">
        <f>SUM(D62:J62)</f>
        <v>0</v>
      </c>
      <c r="L62" s="840"/>
    </row>
    <row r="63" spans="1:12" s="337" customFormat="1" ht="27.6">
      <c r="A63" s="706" t="s">
        <v>206</v>
      </c>
      <c r="B63" s="699" t="s">
        <v>343</v>
      </c>
      <c r="C63" s="699" t="s">
        <v>174</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c r="A64" s="77"/>
      <c r="B64" s="51" t="s">
        <v>344</v>
      </c>
      <c r="C64" s="49" t="s">
        <v>174</v>
      </c>
      <c r="D64" s="788"/>
      <c r="E64" s="788"/>
      <c r="F64" s="788"/>
      <c r="G64" s="788"/>
      <c r="H64" s="788"/>
      <c r="I64" s="788"/>
      <c r="J64" s="788"/>
      <c r="K64" s="788">
        <f>SUM(D64:J64)</f>
        <v>0</v>
      </c>
      <c r="L64" s="840"/>
    </row>
    <row r="65" spans="1:12" s="337" customFormat="1" ht="28.15" thickBot="1">
      <c r="A65" s="708" t="s">
        <v>209</v>
      </c>
      <c r="B65" s="709" t="s">
        <v>345</v>
      </c>
      <c r="C65" s="709" t="s">
        <v>174</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c r="A66" s="662"/>
      <c r="B66" s="662"/>
      <c r="C66" s="711"/>
      <c r="D66" s="857"/>
      <c r="E66" s="857"/>
      <c r="F66" s="857"/>
      <c r="G66" s="857"/>
      <c r="H66" s="857"/>
      <c r="I66" s="1161"/>
      <c r="J66" s="1161"/>
      <c r="K66" s="1161"/>
      <c r="L66" s="1161"/>
    </row>
    <row r="67" spans="1:12" ht="15.6">
      <c r="A67" s="662"/>
      <c r="B67" s="664"/>
      <c r="C67" s="664"/>
      <c r="D67" s="812"/>
      <c r="E67" s="1149" t="s">
        <v>146</v>
      </c>
      <c r="F67" s="1149"/>
      <c r="G67" s="1149"/>
      <c r="H67" s="1149"/>
      <c r="I67" s="1149"/>
      <c r="J67" s="1149"/>
      <c r="K67" s="1149"/>
      <c r="L67" s="1149"/>
    </row>
    <row r="68" spans="1:12" ht="15.6">
      <c r="B68" s="890" t="s">
        <v>147</v>
      </c>
      <c r="C68" s="664"/>
      <c r="D68" s="812"/>
      <c r="E68" s="1143" t="s">
        <v>148</v>
      </c>
      <c r="F68" s="1143"/>
      <c r="G68" s="1143"/>
      <c r="H68" s="1143"/>
      <c r="I68" s="1143"/>
      <c r="J68" s="1143"/>
      <c r="K68" s="1143"/>
      <c r="L68" s="1143"/>
    </row>
    <row r="69" spans="1:12" ht="15.6">
      <c r="B69" s="901" t="s">
        <v>149</v>
      </c>
      <c r="C69" s="664"/>
      <c r="D69" s="664"/>
      <c r="E69" s="1144" t="s">
        <v>149</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abSelected="1" topLeftCell="A18" zoomScale="125" zoomScaleNormal="100" workbookViewId="0">
      <selection activeCell="B30" sqref="B30"/>
    </sheetView>
  </sheetViews>
  <sheetFormatPr defaultColWidth="8.7109375" defaultRowHeight="14.45"/>
  <cols>
    <col min="1" max="1" width="4.7109375" style="172" customWidth="1"/>
    <col min="2" max="2" width="64.5703125" style="172" customWidth="1"/>
    <col min="3" max="3" width="8.42578125" style="169" customWidth="1"/>
    <col min="4" max="4" width="10.42578125" style="1136" customWidth="1"/>
    <col min="5" max="6" width="7.7109375" style="169" customWidth="1"/>
    <col min="7" max="7" width="6.42578125" style="169" customWidth="1"/>
    <col min="8" max="8" width="6.7109375" style="169" customWidth="1"/>
    <col min="9" max="9" width="12" style="169" customWidth="1"/>
    <col min="10" max="10" width="21" style="169" customWidth="1"/>
    <col min="11" max="11" width="9" style="169" customWidth="1"/>
    <col min="12" max="12" width="6.7109375" style="169" customWidth="1"/>
    <col min="13" max="13" width="8.28515625" style="169" customWidth="1"/>
    <col min="14" max="16384" width="8.7109375" style="2"/>
  </cols>
  <sheetData>
    <row r="1" spans="1:14" ht="14.25" customHeight="1">
      <c r="A1" s="558"/>
      <c r="B1" s="1145" t="s">
        <v>1</v>
      </c>
      <c r="C1" s="1145"/>
      <c r="D1" s="1124"/>
      <c r="E1" s="43"/>
      <c r="F1" s="43"/>
      <c r="G1" s="43"/>
      <c r="H1" s="43"/>
      <c r="I1" s="43"/>
      <c r="J1" s="243" t="s">
        <v>346</v>
      </c>
      <c r="K1" s="5"/>
      <c r="L1" s="5"/>
      <c r="M1" s="5"/>
      <c r="N1" s="9"/>
    </row>
    <row r="2" spans="1:14" ht="15.6">
      <c r="A2" s="48"/>
      <c r="B2" s="1146" t="s">
        <v>69</v>
      </c>
      <c r="C2" s="1146"/>
      <c r="D2" s="1125"/>
      <c r="E2" s="200"/>
      <c r="F2" s="200"/>
      <c r="G2" s="200"/>
      <c r="H2" s="200"/>
      <c r="I2" s="200"/>
      <c r="J2" s="8"/>
      <c r="K2" s="1163"/>
      <c r="L2" s="1163"/>
      <c r="M2" s="1163"/>
      <c r="N2" s="9"/>
    </row>
    <row r="3" spans="1:14" ht="15.6">
      <c r="A3" s="200"/>
      <c r="B3" s="1146"/>
      <c r="C3" s="1146"/>
      <c r="D3" s="1125"/>
      <c r="E3" s="200"/>
      <c r="F3" s="200"/>
      <c r="G3" s="200"/>
      <c r="H3" s="200"/>
      <c r="I3" s="200"/>
      <c r="J3" s="8"/>
      <c r="K3" s="191"/>
      <c r="L3" s="191"/>
      <c r="M3" s="191"/>
      <c r="N3" s="9"/>
    </row>
    <row r="4" spans="1:14" ht="15.6">
      <c r="A4" s="200"/>
      <c r="B4" s="1146" t="s">
        <v>347</v>
      </c>
      <c r="C4" s="1146"/>
      <c r="D4" s="1125"/>
      <c r="E4" s="200"/>
      <c r="F4" s="200"/>
      <c r="G4" s="200"/>
      <c r="H4" s="200"/>
      <c r="I4" s="200"/>
      <c r="J4" s="8"/>
      <c r="K4" s="191"/>
      <c r="L4" s="191"/>
      <c r="M4" s="191"/>
      <c r="N4" s="9"/>
    </row>
    <row r="5" spans="1:14">
      <c r="A5" s="200"/>
      <c r="B5" s="200"/>
      <c r="C5" s="200"/>
      <c r="D5" s="1125"/>
      <c r="E5" s="200"/>
      <c r="F5" s="200"/>
      <c r="G5" s="200"/>
      <c r="H5" s="200"/>
      <c r="I5" s="200"/>
      <c r="J5" s="8"/>
      <c r="K5" s="191"/>
      <c r="L5" s="191"/>
      <c r="M5" s="191"/>
      <c r="N5" s="9"/>
    </row>
    <row r="6" spans="1:14" ht="15.6">
      <c r="A6" s="1146" t="s">
        <v>348</v>
      </c>
      <c r="B6" s="1146"/>
      <c r="C6" s="1146"/>
      <c r="D6" s="1146"/>
      <c r="E6" s="1146"/>
      <c r="F6" s="1146"/>
      <c r="G6" s="1146"/>
      <c r="H6" s="1146"/>
      <c r="I6" s="1146"/>
      <c r="J6" s="1146"/>
      <c r="K6" s="1146"/>
      <c r="L6" s="1146"/>
      <c r="M6" s="1146"/>
      <c r="N6" s="9"/>
    </row>
    <row r="7" spans="1:14" ht="15.6">
      <c r="A7" s="1164" t="s">
        <v>349</v>
      </c>
      <c r="B7" s="1164"/>
      <c r="C7" s="1164"/>
      <c r="D7" s="1164"/>
      <c r="E7" s="1164"/>
      <c r="F7" s="1164"/>
      <c r="G7" s="1164"/>
      <c r="H7" s="1164"/>
      <c r="I7" s="1164"/>
      <c r="J7" s="1164"/>
      <c r="K7" s="1164"/>
      <c r="L7" s="1164"/>
      <c r="M7" s="1164"/>
      <c r="N7" s="9"/>
    </row>
    <row r="8" spans="1:14" s="233" customFormat="1">
      <c r="A8" s="1165" t="s">
        <v>350</v>
      </c>
      <c r="B8" s="1165"/>
      <c r="C8" s="1165"/>
      <c r="D8" s="1165"/>
      <c r="E8" s="1165"/>
      <c r="F8" s="1165"/>
      <c r="G8" s="1165"/>
      <c r="H8" s="1165"/>
      <c r="I8" s="1165"/>
      <c r="J8" s="1165"/>
      <c r="K8" s="1165"/>
      <c r="L8" s="1165"/>
      <c r="M8" s="1165"/>
      <c r="N8" s="170"/>
    </row>
    <row r="9" spans="1:14" ht="15" thickBot="1">
      <c r="A9" s="11"/>
      <c r="B9" s="11"/>
      <c r="C9" s="11"/>
      <c r="D9" s="1126"/>
      <c r="E9" s="11"/>
      <c r="F9" s="11"/>
      <c r="G9" s="11"/>
      <c r="H9" s="11"/>
      <c r="I9" s="11"/>
      <c r="J9" s="11"/>
      <c r="K9" s="11"/>
      <c r="L9" s="1166" t="s">
        <v>351</v>
      </c>
      <c r="M9" s="1166"/>
      <c r="N9" s="9"/>
    </row>
    <row r="10" spans="1:14" s="235" customFormat="1" ht="56.25" customHeight="1">
      <c r="A10" s="1167" t="s">
        <v>155</v>
      </c>
      <c r="B10" s="1169" t="s">
        <v>352</v>
      </c>
      <c r="C10" s="1169" t="s">
        <v>353</v>
      </c>
      <c r="D10" s="1171" t="s">
        <v>354</v>
      </c>
      <c r="E10" s="1169" t="s">
        <v>355</v>
      </c>
      <c r="F10" s="1173" t="s">
        <v>356</v>
      </c>
      <c r="G10" s="1169" t="s">
        <v>357</v>
      </c>
      <c r="H10" s="1169" t="s">
        <v>358</v>
      </c>
      <c r="I10" s="1175" t="s">
        <v>359</v>
      </c>
      <c r="J10" s="1177" t="s">
        <v>360</v>
      </c>
      <c r="K10" s="1169" t="s">
        <v>361</v>
      </c>
      <c r="L10" s="1169"/>
      <c r="M10" s="1169"/>
      <c r="N10" s="9"/>
    </row>
    <row r="11" spans="1:14" s="235" customFormat="1" ht="65.45" customHeight="1" thickBot="1">
      <c r="A11" s="1168"/>
      <c r="B11" s="1170"/>
      <c r="C11" s="1170"/>
      <c r="D11" s="1172"/>
      <c r="E11" s="1170"/>
      <c r="F11" s="1174"/>
      <c r="G11" s="1170"/>
      <c r="H11" s="1170"/>
      <c r="I11" s="1176"/>
      <c r="J11" s="1178"/>
      <c r="K11" s="79" t="s">
        <v>362</v>
      </c>
      <c r="L11" s="79" t="s">
        <v>363</v>
      </c>
      <c r="M11" s="79" t="s">
        <v>364</v>
      </c>
      <c r="N11" s="9"/>
    </row>
    <row r="12" spans="1:14" s="237" customFormat="1" ht="24.75" customHeight="1">
      <c r="A12" s="155" t="s">
        <v>79</v>
      </c>
      <c r="B12" s="156" t="s">
        <v>80</v>
      </c>
      <c r="C12" s="156" t="s">
        <v>365</v>
      </c>
      <c r="D12" s="1127" t="s">
        <v>366</v>
      </c>
      <c r="E12" s="72" t="s">
        <v>367</v>
      </c>
      <c r="F12" s="72" t="s">
        <v>368</v>
      </c>
      <c r="G12" s="72" t="s">
        <v>369</v>
      </c>
      <c r="H12" s="72" t="s">
        <v>370</v>
      </c>
      <c r="I12" s="158" t="s">
        <v>371</v>
      </c>
      <c r="J12" s="263" t="s">
        <v>372</v>
      </c>
      <c r="K12" s="72" t="s">
        <v>372</v>
      </c>
      <c r="L12" s="72" t="s">
        <v>373</v>
      </c>
      <c r="M12" s="72" t="s">
        <v>374</v>
      </c>
      <c r="N12" s="236"/>
    </row>
    <row r="13" spans="1:14" s="237" customFormat="1" ht="83.25" customHeight="1">
      <c r="A13" s="155"/>
      <c r="B13" s="156" t="s">
        <v>375</v>
      </c>
      <c r="C13" s="156"/>
      <c r="D13" s="1127"/>
      <c r="E13" s="72"/>
      <c r="F13" s="72"/>
      <c r="G13" s="72"/>
      <c r="H13" s="72"/>
      <c r="I13" s="262" t="s">
        <v>376</v>
      </c>
      <c r="J13" s="860" t="s">
        <v>377</v>
      </c>
      <c r="K13" s="72"/>
      <c r="L13" s="72"/>
      <c r="M13" s="579"/>
      <c r="N13" s="236"/>
    </row>
    <row r="14" spans="1:14" s="235" customFormat="1" ht="17.25" customHeight="1">
      <c r="A14" s="66" t="s">
        <v>77</v>
      </c>
      <c r="B14" s="61" t="s">
        <v>378</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c r="A15" s="66" t="s">
        <v>179</v>
      </c>
      <c r="B15" s="61" t="s">
        <v>379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c r="A16" s="246">
        <v>1</v>
      </c>
      <c r="B16" s="59" t="s">
        <v>380</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c r="A17" s="64">
        <v>1.1000000000000001</v>
      </c>
      <c r="B17" s="52" t="s">
        <v>381</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15">
      <c r="A18" s="238" t="s">
        <v>382</v>
      </c>
      <c r="B18" s="196" t="s">
        <v>383</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c r="A19" s="65" t="s">
        <v>384</v>
      </c>
      <c r="B19" s="196" t="s">
        <v>385</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c r="A20" s="238" t="s">
        <v>386</v>
      </c>
      <c r="B20" s="196" t="s">
        <v>387</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c r="A21" s="65" t="s">
        <v>388</v>
      </c>
      <c r="B21" s="196" t="s">
        <v>389</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c r="A22" s="238" t="s">
        <v>390</v>
      </c>
      <c r="B22" s="1137" t="s">
        <v>391</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c r="A23" s="65" t="s">
        <v>392</v>
      </c>
      <c r="B23" s="196" t="s">
        <v>393</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c r="A24" s="238" t="s">
        <v>394</v>
      </c>
      <c r="B24" s="196" t="s">
        <v>395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c r="A25" s="65" t="s">
        <v>396</v>
      </c>
      <c r="B25" s="196" t="s">
        <v>397</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c r="A26" s="238" t="s">
        <v>398</v>
      </c>
      <c r="B26" s="196" t="s">
        <v>399</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c r="A27" s="65" t="s">
        <v>400</v>
      </c>
      <c r="B27" s="196" t="s">
        <v>401</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c r="A28" s="238" t="s">
        <v>402</v>
      </c>
      <c r="B28" s="196" t="s">
        <v>403</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c r="A29" s="65" t="s">
        <v>404</v>
      </c>
      <c r="B29" s="196" t="s">
        <v>405</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c r="A30" s="238" t="s">
        <v>406</v>
      </c>
      <c r="B30" s="196" t="s">
        <v>407</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c r="A31" s="65" t="s">
        <v>408</v>
      </c>
      <c r="B31" s="196" t="s">
        <v>409</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c r="A32" s="238" t="s">
        <v>410</v>
      </c>
      <c r="B32" s="196" t="s">
        <v>411</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c r="A33" s="65" t="s">
        <v>412</v>
      </c>
      <c r="B33" s="196" t="s">
        <v>413</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c r="A34" s="238" t="s">
        <v>414</v>
      </c>
      <c r="B34" s="196" t="s">
        <v>415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c r="A35" s="65" t="s">
        <v>416</v>
      </c>
      <c r="B35" s="196" t="s">
        <v>417</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c r="A36" s="238" t="s">
        <v>418</v>
      </c>
      <c r="B36" s="196" t="s">
        <v>419</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c r="A37" s="241">
        <v>1.2</v>
      </c>
      <c r="B37" s="51" t="s">
        <v>420</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c r="A38" s="65" t="s">
        <v>382</v>
      </c>
      <c r="B38" s="196" t="s">
        <v>421</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c r="A39" s="65" t="s">
        <v>384</v>
      </c>
      <c r="B39" s="196" t="s">
        <v>422</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c r="A40" s="65" t="s">
        <v>386</v>
      </c>
      <c r="B40" s="196" t="s">
        <v>423</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c r="A41" s="65" t="s">
        <v>388</v>
      </c>
      <c r="B41" s="196" t="s">
        <v>424</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c r="A42" s="65" t="s">
        <v>390</v>
      </c>
      <c r="B42" s="196" t="s">
        <v>425</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c r="A43" s="65" t="s">
        <v>392</v>
      </c>
      <c r="B43" s="196" t="s">
        <v>426</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c r="A44" s="65" t="s">
        <v>394</v>
      </c>
      <c r="B44" s="1137" t="s">
        <v>427</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c r="A45" s="65" t="s">
        <v>396</v>
      </c>
      <c r="B45" s="196" t="s">
        <v>428</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c r="A46" s="65" t="s">
        <v>398</v>
      </c>
      <c r="B46" s="196" t="s">
        <v>429</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c r="A47" s="65" t="s">
        <v>400</v>
      </c>
      <c r="B47" s="196" t="s">
        <v>430</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c r="A48" s="65" t="s">
        <v>402</v>
      </c>
      <c r="B48" s="196" t="s">
        <v>431</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c r="A49" s="65" t="s">
        <v>404</v>
      </c>
      <c r="B49" s="196" t="s">
        <v>432</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c r="A50" s="65" t="s">
        <v>406</v>
      </c>
      <c r="B50" s="196" t="s">
        <v>433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c r="A51" s="65" t="s">
        <v>408</v>
      </c>
      <c r="B51" s="196" t="s">
        <v>434</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c r="A52" s="65" t="s">
        <v>410</v>
      </c>
      <c r="B52" s="196" t="s">
        <v>435</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c r="A53" s="65" t="s">
        <v>412</v>
      </c>
      <c r="B53" s="196" t="s">
        <v>436</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c r="A54" s="65" t="s">
        <v>414</v>
      </c>
      <c r="B54" s="196" t="s">
        <v>437</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c r="A55" s="65" t="s">
        <v>416</v>
      </c>
      <c r="B55" s="196" t="s">
        <v>438</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c r="A56" s="65" t="s">
        <v>418</v>
      </c>
      <c r="B56" s="196" t="s">
        <v>439</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c r="A57" s="65" t="s">
        <v>440</v>
      </c>
      <c r="B57" s="196" t="s">
        <v>441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c r="A58" s="65" t="s">
        <v>442</v>
      </c>
      <c r="B58" s="196" t="s">
        <v>443</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c r="A59" s="65" t="s">
        <v>444</v>
      </c>
      <c r="B59" s="196" t="s">
        <v>445</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c r="A60" s="65" t="s">
        <v>446</v>
      </c>
      <c r="B60" s="196" t="s">
        <v>447</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15">
      <c r="A61" s="66" t="s">
        <v>211</v>
      </c>
      <c r="B61" s="61" t="s">
        <v>448</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c r="A62" s="66">
        <v>1</v>
      </c>
      <c r="B62" s="52" t="s">
        <v>449</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c r="A63" s="64">
        <v>1.1000000000000001</v>
      </c>
      <c r="B63" s="52" t="s">
        <v>450</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c r="A64" s="240" t="s">
        <v>382</v>
      </c>
      <c r="B64" s="196" t="s">
        <v>451</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c r="A65" s="240" t="s">
        <v>384</v>
      </c>
      <c r="B65" s="196" t="s">
        <v>422</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c r="A66" s="240" t="s">
        <v>386</v>
      </c>
      <c r="B66" s="196" t="s">
        <v>383</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c r="A67" s="240" t="s">
        <v>388</v>
      </c>
      <c r="B67" s="196" t="s">
        <v>452</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c r="A68" s="240" t="s">
        <v>390</v>
      </c>
      <c r="B68" s="196" t="s">
        <v>453</v>
      </c>
      <c r="C68" s="63">
        <v>4</v>
      </c>
      <c r="D68" s="1129">
        <v>1</v>
      </c>
      <c r="E68" s="63">
        <v>5</v>
      </c>
      <c r="F68" s="63"/>
      <c r="G68" s="68">
        <v>1.3</v>
      </c>
      <c r="H68" s="63">
        <v>70</v>
      </c>
      <c r="I68" s="163">
        <f t="shared" si="11"/>
        <v>280</v>
      </c>
      <c r="J68" s="164">
        <f t="shared" si="12"/>
        <v>429</v>
      </c>
      <c r="K68" s="68"/>
      <c r="L68" s="68"/>
      <c r="M68" s="583"/>
      <c r="N68" s="48"/>
    </row>
    <row r="69" spans="1:14" s="67" customFormat="1" ht="15.75" customHeight="1">
      <c r="A69" s="240" t="s">
        <v>392</v>
      </c>
      <c r="B69" s="196" t="s">
        <v>454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c r="A70" s="240" t="s">
        <v>394</v>
      </c>
      <c r="B70" s="196" t="s">
        <v>455</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c r="A71" s="240" t="s">
        <v>396</v>
      </c>
      <c r="B71" s="196" t="s">
        <v>428</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c r="A72" s="241">
        <v>1.2</v>
      </c>
      <c r="B72" s="51" t="s">
        <v>456</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c r="A73" s="240" t="s">
        <v>384</v>
      </c>
      <c r="B73" s="196" t="s">
        <v>387</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c r="A74" s="240" t="s">
        <v>386</v>
      </c>
      <c r="B74" s="196" t="s">
        <v>425</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c r="A75" s="240" t="s">
        <v>392</v>
      </c>
      <c r="B75" s="196" t="s">
        <v>457</v>
      </c>
      <c r="C75" s="63">
        <v>5</v>
      </c>
      <c r="D75" s="1129">
        <v>1</v>
      </c>
      <c r="E75" s="63">
        <v>8</v>
      </c>
      <c r="F75" s="63"/>
      <c r="G75" s="68">
        <v>1.3</v>
      </c>
      <c r="H75" s="63">
        <v>70</v>
      </c>
      <c r="I75" s="163">
        <f t="shared" si="13"/>
        <v>350</v>
      </c>
      <c r="J75" s="164">
        <f t="shared" si="14"/>
        <v>858</v>
      </c>
      <c r="K75" s="68"/>
      <c r="L75" s="68"/>
      <c r="M75" s="583"/>
      <c r="N75" s="48"/>
    </row>
    <row r="76" spans="1:14" s="67" customFormat="1" ht="15.75" customHeight="1">
      <c r="A76" s="240" t="s">
        <v>394</v>
      </c>
      <c r="B76" s="196" t="s">
        <v>458</v>
      </c>
      <c r="C76" s="63">
        <v>5</v>
      </c>
      <c r="D76" s="1129">
        <v>1</v>
      </c>
      <c r="E76" s="63">
        <v>8</v>
      </c>
      <c r="F76" s="63"/>
      <c r="G76" s="68">
        <v>1.3</v>
      </c>
      <c r="H76" s="63">
        <v>70</v>
      </c>
      <c r="I76" s="163">
        <f t="shared" si="13"/>
        <v>350</v>
      </c>
      <c r="J76" s="164">
        <f t="shared" si="14"/>
        <v>858</v>
      </c>
      <c r="K76" s="68"/>
      <c r="L76" s="68"/>
      <c r="M76" s="583"/>
      <c r="N76" s="48"/>
    </row>
    <row r="77" spans="1:14" s="67" customFormat="1" ht="15.75" customHeight="1">
      <c r="A77" s="240" t="s">
        <v>396</v>
      </c>
      <c r="B77" s="196" t="s">
        <v>459</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c r="A78" s="240" t="s">
        <v>402</v>
      </c>
      <c r="B78" s="196" t="s">
        <v>389</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c r="A79" s="240" t="s">
        <v>404</v>
      </c>
      <c r="B79" s="196" t="s">
        <v>460</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c r="A80" s="240" t="s">
        <v>408</v>
      </c>
      <c r="B80" s="196" t="s">
        <v>461</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c r="A81" s="66">
        <v>2</v>
      </c>
      <c r="B81" s="61" t="s">
        <v>92</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c r="A82" s="64" t="s">
        <v>462</v>
      </c>
      <c r="B82" s="52" t="s">
        <v>463</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c r="A83" s="240" t="s">
        <v>382</v>
      </c>
      <c r="B83" s="196" t="s">
        <v>464</v>
      </c>
      <c r="C83" s="63"/>
      <c r="D83" s="1132"/>
      <c r="E83" s="63"/>
      <c r="F83" s="63"/>
      <c r="G83" s="68"/>
      <c r="H83" s="63"/>
      <c r="I83" s="163">
        <f>C83*D83*H83</f>
        <v>0</v>
      </c>
      <c r="J83" s="164">
        <f>C83*E83*G83*16.5</f>
        <v>0</v>
      </c>
      <c r="K83" s="68"/>
      <c r="L83" s="68"/>
      <c r="M83" s="583"/>
      <c r="N83" s="48"/>
    </row>
    <row r="84" spans="1:16" s="67" customFormat="1" ht="15.75" customHeight="1">
      <c r="A84" s="240" t="s">
        <v>384</v>
      </c>
      <c r="B84" s="196" t="s">
        <v>464</v>
      </c>
      <c r="C84" s="63"/>
      <c r="D84" s="1132"/>
      <c r="E84" s="63"/>
      <c r="F84" s="63"/>
      <c r="G84" s="68"/>
      <c r="H84" s="63"/>
      <c r="I84" s="163">
        <f>C84*D84*H84</f>
        <v>0</v>
      </c>
      <c r="J84" s="164">
        <f>C84*E84*G84*16.5</f>
        <v>0</v>
      </c>
      <c r="K84" s="68"/>
      <c r="L84" s="68"/>
      <c r="M84" s="583"/>
      <c r="N84" s="48"/>
    </row>
    <row r="85" spans="1:16" s="67" customFormat="1" ht="15.75" customHeight="1">
      <c r="A85" s="240" t="s">
        <v>386</v>
      </c>
      <c r="B85" s="196" t="s">
        <v>464</v>
      </c>
      <c r="C85" s="63"/>
      <c r="D85" s="1132"/>
      <c r="E85" s="63"/>
      <c r="F85" s="63"/>
      <c r="G85" s="68"/>
      <c r="H85" s="63"/>
      <c r="I85" s="163">
        <f>C85*D85*H85</f>
        <v>0</v>
      </c>
      <c r="J85" s="164">
        <f>C85*E85*G85*16.5</f>
        <v>0</v>
      </c>
      <c r="K85" s="68"/>
      <c r="L85" s="68"/>
      <c r="M85" s="583"/>
      <c r="N85" s="48"/>
    </row>
    <row r="86" spans="1:16" s="67" customFormat="1" ht="15.75" customHeight="1">
      <c r="A86" s="240" t="s">
        <v>388</v>
      </c>
      <c r="B86" s="196" t="s">
        <v>464</v>
      </c>
      <c r="C86" s="63"/>
      <c r="D86" s="1132"/>
      <c r="E86" s="63"/>
      <c r="F86" s="63"/>
      <c r="G86" s="68"/>
      <c r="H86" s="63"/>
      <c r="I86" s="163">
        <f>C86*D86*H86</f>
        <v>0</v>
      </c>
      <c r="J86" s="164">
        <f>C86*E86*G86*16.5</f>
        <v>0</v>
      </c>
      <c r="K86" s="68"/>
      <c r="L86" s="68"/>
      <c r="M86" s="583"/>
      <c r="N86" s="48"/>
    </row>
    <row r="87" spans="1:16" s="67" customFormat="1" ht="15.75" customHeight="1">
      <c r="A87" s="240" t="s">
        <v>390</v>
      </c>
      <c r="B87" s="196" t="s">
        <v>464</v>
      </c>
      <c r="C87" s="63"/>
      <c r="D87" s="1132"/>
      <c r="E87" s="63"/>
      <c r="F87" s="63"/>
      <c r="G87" s="68"/>
      <c r="H87" s="63"/>
      <c r="I87" s="163">
        <f>C87*D87*H87</f>
        <v>0</v>
      </c>
      <c r="J87" s="164">
        <f>C87*E87*G87*16.5</f>
        <v>0</v>
      </c>
      <c r="K87" s="68"/>
      <c r="L87" s="68"/>
      <c r="M87" s="583"/>
      <c r="N87" s="48"/>
    </row>
    <row r="88" spans="1:16" s="67" customFormat="1" ht="56.25" customHeight="1">
      <c r="A88" s="65" t="s">
        <v>462</v>
      </c>
      <c r="B88" s="51" t="s">
        <v>456</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c r="A89" s="240" t="s">
        <v>392</v>
      </c>
      <c r="B89" s="196" t="s">
        <v>464</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c r="A90" s="240" t="s">
        <v>394</v>
      </c>
      <c r="B90" s="196" t="s">
        <v>464</v>
      </c>
      <c r="C90" s="63"/>
      <c r="D90" s="1132"/>
      <c r="E90" s="63"/>
      <c r="F90" s="63"/>
      <c r="G90" s="68"/>
      <c r="H90" s="63"/>
      <c r="I90" s="163">
        <f t="shared" si="15"/>
        <v>0</v>
      </c>
      <c r="J90" s="164">
        <f t="shared" si="16"/>
        <v>0</v>
      </c>
      <c r="K90" s="68"/>
      <c r="L90" s="68"/>
      <c r="M90" s="583"/>
      <c r="N90" s="48"/>
    </row>
    <row r="91" spans="1:16" s="67" customFormat="1" ht="15.75" customHeight="1">
      <c r="A91" s="240" t="s">
        <v>396</v>
      </c>
      <c r="B91" s="196" t="s">
        <v>464</v>
      </c>
      <c r="C91" s="63"/>
      <c r="D91" s="1132"/>
      <c r="E91" s="63"/>
      <c r="F91" s="63"/>
      <c r="G91" s="68"/>
      <c r="H91" s="63"/>
      <c r="I91" s="163">
        <f t="shared" si="15"/>
        <v>0</v>
      </c>
      <c r="J91" s="164">
        <f t="shared" si="16"/>
        <v>0</v>
      </c>
      <c r="K91" s="68"/>
      <c r="L91" s="68"/>
      <c r="M91" s="583"/>
      <c r="N91" s="48"/>
    </row>
    <row r="92" spans="1:16" s="67" customFormat="1" ht="15.75" customHeight="1">
      <c r="A92" s="240" t="s">
        <v>398</v>
      </c>
      <c r="B92" s="196" t="s">
        <v>464</v>
      </c>
      <c r="C92" s="63"/>
      <c r="D92" s="1132"/>
      <c r="E92" s="63"/>
      <c r="F92" s="63"/>
      <c r="G92" s="68"/>
      <c r="H92" s="63"/>
      <c r="I92" s="163">
        <f t="shared" si="15"/>
        <v>0</v>
      </c>
      <c r="J92" s="164">
        <f t="shared" si="16"/>
        <v>0</v>
      </c>
      <c r="K92" s="68"/>
      <c r="L92" s="68"/>
      <c r="M92" s="583"/>
      <c r="N92" s="48"/>
    </row>
    <row r="93" spans="1:16" s="67" customFormat="1" ht="15.75" customHeight="1">
      <c r="A93" s="240" t="s">
        <v>400</v>
      </c>
      <c r="B93" s="196" t="s">
        <v>464</v>
      </c>
      <c r="C93" s="63"/>
      <c r="D93" s="1132"/>
      <c r="E93" s="63"/>
      <c r="F93" s="63"/>
      <c r="G93" s="68"/>
      <c r="H93" s="63"/>
      <c r="I93" s="163">
        <f t="shared" si="15"/>
        <v>0</v>
      </c>
      <c r="J93" s="164">
        <f t="shared" si="16"/>
        <v>0</v>
      </c>
      <c r="K93" s="68"/>
      <c r="L93" s="68"/>
      <c r="M93" s="583"/>
      <c r="N93" s="48"/>
    </row>
    <row r="94" spans="1:16" s="67" customFormat="1" ht="15.75" customHeight="1">
      <c r="A94" s="240" t="s">
        <v>402</v>
      </c>
      <c r="B94" s="196" t="s">
        <v>464</v>
      </c>
      <c r="C94" s="63"/>
      <c r="D94" s="1132"/>
      <c r="E94" s="63"/>
      <c r="F94" s="63"/>
      <c r="G94" s="68"/>
      <c r="H94" s="63"/>
      <c r="I94" s="163">
        <f t="shared" si="15"/>
        <v>0</v>
      </c>
      <c r="J94" s="164">
        <f t="shared" si="16"/>
        <v>0</v>
      </c>
      <c r="K94" s="68"/>
      <c r="L94" s="68"/>
      <c r="M94" s="583"/>
      <c r="N94" s="48"/>
    </row>
    <row r="95" spans="1:16">
      <c r="A95" s="348" t="s">
        <v>404</v>
      </c>
      <c r="B95" s="349" t="s">
        <v>464</v>
      </c>
      <c r="C95" s="350"/>
      <c r="D95" s="1133"/>
      <c r="E95" s="350"/>
      <c r="F95" s="350"/>
      <c r="G95" s="351"/>
      <c r="H95" s="350"/>
      <c r="I95" s="352">
        <f t="shared" si="15"/>
        <v>0</v>
      </c>
      <c r="J95" s="353">
        <f t="shared" si="16"/>
        <v>0</v>
      </c>
      <c r="K95" s="351"/>
      <c r="L95" s="351"/>
      <c r="M95" s="586"/>
      <c r="N95" s="48"/>
      <c r="O95" s="67"/>
      <c r="P95" s="67"/>
    </row>
    <row r="96" spans="1:16" s="67" customFormat="1" ht="39.950000000000003" customHeight="1">
      <c r="A96" s="354" t="s">
        <v>82</v>
      </c>
      <c r="B96" s="355" t="s">
        <v>465</v>
      </c>
      <c r="C96" s="356"/>
      <c r="D96" s="1134"/>
      <c r="E96" s="356"/>
      <c r="F96" s="356"/>
      <c r="G96" s="358"/>
      <c r="H96" s="356"/>
      <c r="I96" s="359"/>
      <c r="J96" s="359"/>
      <c r="K96" s="358"/>
      <c r="L96" s="358"/>
      <c r="M96" s="587"/>
      <c r="N96" s="48"/>
    </row>
    <row r="97" spans="1:14" s="67" customFormat="1" ht="39.950000000000003" customHeight="1">
      <c r="A97" s="354"/>
      <c r="B97" s="355" t="s">
        <v>466</v>
      </c>
      <c r="C97" s="356"/>
      <c r="D97" s="1134"/>
      <c r="E97" s="356"/>
      <c r="F97" s="356"/>
      <c r="G97" s="358"/>
      <c r="H97" s="356"/>
      <c r="I97" s="359"/>
      <c r="J97" s="359"/>
      <c r="K97" s="358"/>
      <c r="L97" s="358"/>
      <c r="M97" s="587"/>
      <c r="N97" s="48"/>
    </row>
    <row r="98" spans="1:14" s="67" customFormat="1" ht="39.950000000000003" customHeight="1">
      <c r="A98" s="354"/>
      <c r="B98" s="355" t="s">
        <v>467</v>
      </c>
      <c r="C98" s="356"/>
      <c r="D98" s="1134"/>
      <c r="E98" s="356"/>
      <c r="F98" s="356"/>
      <c r="G98" s="358"/>
      <c r="H98" s="356"/>
      <c r="I98" s="359"/>
      <c r="J98" s="359"/>
      <c r="K98" s="358"/>
      <c r="L98" s="358"/>
      <c r="M98" s="587"/>
      <c r="N98" s="48"/>
    </row>
    <row r="99" spans="1:14">
      <c r="A99" s="7"/>
      <c r="B99" s="7"/>
      <c r="C99" s="8"/>
      <c r="D99" s="1135"/>
      <c r="E99" s="8"/>
      <c r="F99" s="8"/>
      <c r="G99" s="8"/>
      <c r="H99" s="8"/>
      <c r="I99" s="8"/>
      <c r="J99" s="8"/>
      <c r="K99" s="8"/>
      <c r="L99" s="8"/>
      <c r="M99" s="8"/>
      <c r="N99" s="9"/>
    </row>
    <row r="100" spans="1:14" ht="15.6">
      <c r="A100" s="7"/>
      <c r="B100" s="664"/>
      <c r="C100" s="664"/>
      <c r="D100" s="664"/>
      <c r="E100" s="1149" t="s">
        <v>146</v>
      </c>
      <c r="F100" s="1149"/>
      <c r="G100" s="1149"/>
      <c r="H100" s="1149"/>
      <c r="I100" s="1149"/>
      <c r="J100" s="1149"/>
      <c r="K100" s="1149"/>
      <c r="L100" s="1149"/>
      <c r="M100" s="1149"/>
      <c r="N100" s="9"/>
    </row>
    <row r="101" spans="1:14" ht="15.75" customHeight="1">
      <c r="A101" s="7"/>
      <c r="B101" s="890" t="s">
        <v>147</v>
      </c>
      <c r="C101" s="664"/>
      <c r="D101" s="664"/>
      <c r="E101" s="1143" t="s">
        <v>148</v>
      </c>
      <c r="F101" s="1143"/>
      <c r="G101" s="1143"/>
      <c r="H101" s="1143"/>
      <c r="I101" s="1143"/>
      <c r="J101" s="1143"/>
      <c r="K101" s="1143"/>
      <c r="L101" s="1143"/>
      <c r="M101" s="1143"/>
      <c r="N101" s="9"/>
    </row>
    <row r="102" spans="1:14" ht="15.75" customHeight="1">
      <c r="A102" s="7"/>
      <c r="B102" s="901" t="s">
        <v>149</v>
      </c>
      <c r="C102" s="664"/>
      <c r="D102" s="664"/>
      <c r="E102" s="1144" t="s">
        <v>149</v>
      </c>
      <c r="F102" s="1144"/>
      <c r="G102" s="1144"/>
      <c r="H102" s="1144"/>
      <c r="I102" s="1144"/>
      <c r="J102" s="1144"/>
      <c r="K102" s="1144"/>
      <c r="L102" s="1144"/>
      <c r="M102" s="1144"/>
      <c r="N102" s="9"/>
    </row>
    <row r="103" spans="1:14">
      <c r="A103" s="7"/>
      <c r="B103" s="7"/>
      <c r="C103" s="8"/>
      <c r="D103" s="1135"/>
      <c r="E103" s="8"/>
      <c r="F103" s="8"/>
      <c r="G103" s="8"/>
      <c r="H103" s="8"/>
      <c r="I103" s="8"/>
      <c r="J103" s="8"/>
      <c r="K103" s="8"/>
      <c r="L103" s="8"/>
      <c r="M103" s="8"/>
      <c r="N103" s="9"/>
    </row>
    <row r="104" spans="1:14">
      <c r="A104" s="7"/>
      <c r="B104" s="7"/>
      <c r="C104" s="8"/>
      <c r="D104" s="1135"/>
      <c r="E104" s="8"/>
      <c r="F104" s="8"/>
      <c r="G104" s="8"/>
      <c r="H104" s="8"/>
      <c r="I104" s="8"/>
      <c r="J104" s="8"/>
      <c r="K104" s="8"/>
      <c r="L104" s="8"/>
      <c r="M104" s="8"/>
      <c r="N104" s="9"/>
    </row>
    <row r="105" spans="1:14">
      <c r="A105" s="7"/>
      <c r="B105" s="7"/>
      <c r="C105" s="8"/>
      <c r="D105" s="1135"/>
      <c r="E105" s="8"/>
      <c r="F105" s="8"/>
      <c r="G105" s="8"/>
      <c r="H105" s="8"/>
      <c r="I105" s="8"/>
      <c r="J105" s="8"/>
      <c r="K105" s="8"/>
      <c r="L105" s="8"/>
      <c r="M105" s="8"/>
      <c r="N105" s="9"/>
    </row>
    <row r="106" spans="1:14">
      <c r="A106" s="7"/>
      <c r="B106" s="7"/>
      <c r="C106" s="8"/>
      <c r="D106" s="1135"/>
      <c r="E106" s="8"/>
      <c r="F106" s="8"/>
      <c r="G106" s="8"/>
      <c r="H106" s="8"/>
      <c r="I106" s="8"/>
      <c r="J106" s="8"/>
      <c r="K106" s="8"/>
      <c r="L106" s="8"/>
      <c r="M106" s="8"/>
      <c r="N106" s="9"/>
    </row>
    <row r="107" spans="1:14">
      <c r="A107" s="7"/>
      <c r="B107" s="7"/>
      <c r="C107" s="8"/>
      <c r="D107" s="1135"/>
      <c r="E107" s="8"/>
      <c r="F107" s="8"/>
      <c r="G107" s="8"/>
      <c r="H107" s="8"/>
      <c r="I107" s="8"/>
      <c r="J107" s="8"/>
      <c r="K107" s="8"/>
      <c r="L107" s="8"/>
      <c r="M107" s="8"/>
      <c r="N107" s="9"/>
    </row>
    <row r="108" spans="1:14">
      <c r="A108" s="7"/>
      <c r="B108" s="7"/>
      <c r="C108" s="8"/>
      <c r="D108" s="1135"/>
      <c r="E108" s="8"/>
      <c r="F108" s="8"/>
      <c r="G108" s="8"/>
      <c r="H108" s="8"/>
      <c r="I108" s="8"/>
      <c r="J108" s="8"/>
      <c r="K108" s="8"/>
      <c r="L108" s="8"/>
      <c r="M108" s="8"/>
      <c r="N108" s="9"/>
    </row>
    <row r="109" spans="1:14">
      <c r="A109" s="7"/>
      <c r="B109" s="7"/>
      <c r="C109" s="8"/>
      <c r="D109" s="1135"/>
      <c r="E109" s="8"/>
      <c r="F109" s="8"/>
      <c r="G109" s="8"/>
      <c r="H109" s="8"/>
      <c r="I109" s="8"/>
      <c r="J109" s="8"/>
      <c r="K109" s="8"/>
      <c r="L109" s="8"/>
      <c r="M109" s="8"/>
      <c r="N109" s="9"/>
    </row>
    <row r="110" spans="1:14">
      <c r="A110" s="7"/>
      <c r="B110" s="7"/>
      <c r="C110" s="8"/>
      <c r="D110" s="1135"/>
      <c r="E110" s="8"/>
      <c r="F110" s="8"/>
      <c r="G110" s="8"/>
      <c r="H110" s="8"/>
      <c r="I110" s="8"/>
      <c r="J110" s="8"/>
      <c r="K110" s="8"/>
      <c r="L110" s="8"/>
      <c r="M110" s="8"/>
      <c r="N110" s="9"/>
    </row>
    <row r="111" spans="1:14">
      <c r="A111" s="7"/>
      <c r="B111" s="7"/>
      <c r="C111" s="8"/>
      <c r="D111" s="1135"/>
      <c r="E111" s="8"/>
      <c r="F111" s="8"/>
      <c r="G111" s="8"/>
      <c r="H111" s="8"/>
      <c r="I111" s="8"/>
      <c r="J111" s="8"/>
      <c r="K111" s="8"/>
      <c r="L111" s="8"/>
      <c r="M111" s="8"/>
      <c r="N111" s="9"/>
    </row>
    <row r="112" spans="1:14">
      <c r="A112" s="7"/>
      <c r="B112" s="7"/>
      <c r="C112" s="8"/>
      <c r="D112" s="1135"/>
      <c r="E112" s="8"/>
      <c r="F112" s="8"/>
      <c r="G112" s="8"/>
      <c r="H112" s="8"/>
      <c r="I112" s="8"/>
      <c r="J112" s="8"/>
      <c r="K112" s="8"/>
      <c r="L112" s="8"/>
      <c r="M112" s="8"/>
      <c r="N112" s="9"/>
    </row>
    <row r="113" spans="1:14">
      <c r="A113" s="7"/>
      <c r="B113" s="7"/>
      <c r="C113" s="8"/>
      <c r="D113" s="1135"/>
      <c r="E113" s="8"/>
      <c r="F113" s="8"/>
      <c r="G113" s="8"/>
      <c r="H113" s="8"/>
      <c r="I113" s="8"/>
      <c r="J113" s="8"/>
      <c r="K113" s="8"/>
      <c r="L113" s="8"/>
      <c r="M113" s="8"/>
      <c r="N113" s="9"/>
    </row>
    <row r="114" spans="1:14">
      <c r="A114" s="7"/>
      <c r="B114" s="7"/>
      <c r="C114" s="8"/>
      <c r="D114" s="1135"/>
      <c r="E114" s="8"/>
      <c r="F114" s="8"/>
      <c r="G114" s="8"/>
      <c r="H114" s="8"/>
      <c r="I114" s="8"/>
      <c r="J114" s="8"/>
      <c r="K114" s="8"/>
      <c r="L114" s="8"/>
      <c r="M114" s="8"/>
      <c r="N114" s="9"/>
    </row>
    <row r="115" spans="1:14">
      <c r="A115" s="7"/>
      <c r="B115" s="7"/>
      <c r="C115" s="8"/>
      <c r="D115" s="1135"/>
      <c r="E115" s="8"/>
      <c r="F115" s="8"/>
      <c r="G115" s="8"/>
      <c r="H115" s="8"/>
      <c r="I115" s="8"/>
      <c r="J115" s="8"/>
      <c r="K115" s="8"/>
      <c r="L115" s="8"/>
      <c r="M115" s="8"/>
      <c r="N115" s="9"/>
    </row>
    <row r="116" spans="1:14">
      <c r="A116" s="7"/>
      <c r="B116" s="7"/>
      <c r="C116" s="8"/>
      <c r="D116" s="1135"/>
      <c r="E116" s="8"/>
      <c r="F116" s="8"/>
      <c r="G116" s="8"/>
      <c r="H116" s="8"/>
      <c r="I116" s="8"/>
      <c r="J116" s="8"/>
      <c r="K116" s="8"/>
      <c r="L116" s="8"/>
      <c r="M116" s="8"/>
      <c r="N116" s="9"/>
    </row>
    <row r="117" spans="1:14">
      <c r="A117" s="7"/>
      <c r="B117" s="7"/>
      <c r="C117" s="8"/>
      <c r="D117" s="1135"/>
      <c r="E117" s="8"/>
      <c r="F117" s="8"/>
      <c r="G117" s="8"/>
      <c r="H117" s="8"/>
      <c r="I117" s="8"/>
      <c r="J117" s="8"/>
      <c r="K117" s="8"/>
      <c r="L117" s="8"/>
      <c r="M117" s="8"/>
      <c r="N117" s="9"/>
    </row>
    <row r="118" spans="1:14">
      <c r="A118" s="7"/>
      <c r="B118" s="7"/>
      <c r="C118" s="8"/>
      <c r="D118" s="1135"/>
      <c r="E118" s="8"/>
      <c r="F118" s="8"/>
      <c r="G118" s="8"/>
      <c r="H118" s="8"/>
      <c r="I118" s="8"/>
      <c r="J118" s="8"/>
      <c r="K118" s="8"/>
      <c r="L118" s="8"/>
      <c r="M118" s="8"/>
      <c r="N118" s="9"/>
    </row>
    <row r="119" spans="1:14">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7109375" defaultRowHeight="14.45"/>
  <cols>
    <col min="1" max="1" width="4.7109375" style="172" customWidth="1"/>
    <col min="2" max="2" width="37.7109375" style="172" customWidth="1"/>
    <col min="3" max="3" width="8.42578125" style="169" customWidth="1"/>
    <col min="4" max="4" width="7.140625" style="245" bestFit="1" customWidth="1"/>
    <col min="5" max="5" width="7.7109375" style="169" customWidth="1"/>
    <col min="6" max="6" width="6.42578125" style="169" customWidth="1"/>
    <col min="7" max="7" width="6.7109375" style="169" customWidth="1"/>
    <col min="8" max="8" width="12" style="169" customWidth="1"/>
    <col min="9" max="9" width="25.7109375" style="169" bestFit="1" customWidth="1"/>
    <col min="10" max="10" width="9" style="169" customWidth="1"/>
    <col min="11" max="11" width="6.7109375" style="169" customWidth="1"/>
    <col min="12" max="12" width="9.85546875" style="169" customWidth="1"/>
    <col min="13" max="16384" width="8.7109375" style="2"/>
  </cols>
  <sheetData>
    <row r="1" spans="1:12" ht="14.25" customHeight="1">
      <c r="A1" s="558"/>
      <c r="B1" s="194" t="s">
        <v>1</v>
      </c>
      <c r="C1" s="12"/>
      <c r="D1" s="231"/>
      <c r="E1" s="43"/>
      <c r="F1" s="43"/>
      <c r="G1" s="43"/>
      <c r="H1" s="43"/>
      <c r="I1" s="243"/>
      <c r="J1" s="1183" t="s">
        <v>468</v>
      </c>
      <c r="K1" s="1183"/>
      <c r="L1" s="1183"/>
    </row>
    <row r="2" spans="1:12" ht="14.25" customHeight="1">
      <c r="A2" s="347"/>
      <c r="B2" s="87" t="s">
        <v>69</v>
      </c>
      <c r="C2" s="19"/>
      <c r="D2" s="231"/>
      <c r="E2" s="43"/>
      <c r="F2" s="43"/>
      <c r="G2" s="43"/>
      <c r="H2" s="43"/>
      <c r="I2" s="243"/>
      <c r="J2" s="5"/>
      <c r="K2" s="5"/>
      <c r="L2" s="5"/>
    </row>
    <row r="3" spans="1:12" ht="14.25" customHeight="1">
      <c r="A3" s="347"/>
      <c r="B3" s="87"/>
      <c r="C3" s="19"/>
      <c r="D3" s="231"/>
      <c r="E3" s="43"/>
      <c r="F3" s="43"/>
      <c r="G3" s="43"/>
      <c r="H3" s="43"/>
      <c r="I3" s="243"/>
      <c r="J3" s="5"/>
      <c r="K3" s="5"/>
      <c r="L3" s="5"/>
    </row>
    <row r="4" spans="1:12" ht="14.25" customHeight="1">
      <c r="A4" s="347"/>
      <c r="B4" s="87" t="s">
        <v>151</v>
      </c>
      <c r="C4" s="19"/>
      <c r="D4" s="231"/>
      <c r="E4" s="43"/>
      <c r="F4" s="43"/>
      <c r="G4" s="43"/>
      <c r="H4" s="43"/>
      <c r="I4" s="243"/>
      <c r="J4" s="5"/>
      <c r="K4" s="5"/>
      <c r="L4" s="5"/>
    </row>
    <row r="5" spans="1:12">
      <c r="A5" s="48"/>
      <c r="B5" s="48"/>
      <c r="C5" s="48"/>
      <c r="D5" s="232"/>
      <c r="E5" s="200"/>
      <c r="F5" s="200"/>
      <c r="G5" s="200"/>
      <c r="H5" s="200"/>
      <c r="I5" s="8"/>
      <c r="J5" s="1163"/>
      <c r="K5" s="1163"/>
      <c r="L5" s="1163"/>
    </row>
    <row r="6" spans="1:12" ht="15.6">
      <c r="A6" s="1146" t="s">
        <v>469</v>
      </c>
      <c r="B6" s="1146"/>
      <c r="C6" s="1146"/>
      <c r="D6" s="1146"/>
      <c r="E6" s="1146"/>
      <c r="F6" s="1146"/>
      <c r="G6" s="1146"/>
      <c r="H6" s="1146"/>
      <c r="I6" s="1146"/>
      <c r="J6" s="1146"/>
      <c r="K6" s="1146"/>
      <c r="L6" s="1146"/>
    </row>
    <row r="7" spans="1:12" ht="15.6">
      <c r="A7" s="1164" t="s">
        <v>349</v>
      </c>
      <c r="B7" s="1164"/>
      <c r="C7" s="1164"/>
      <c r="D7" s="1164"/>
      <c r="E7" s="1164"/>
      <c r="F7" s="1164"/>
      <c r="G7" s="1164"/>
      <c r="H7" s="1164"/>
      <c r="I7" s="1164"/>
      <c r="J7" s="1164"/>
      <c r="K7" s="1164"/>
      <c r="L7" s="1164"/>
    </row>
    <row r="8" spans="1:12" s="233" customFormat="1">
      <c r="A8" s="1165" t="s">
        <v>470</v>
      </c>
      <c r="B8" s="1165"/>
      <c r="C8" s="1165"/>
      <c r="D8" s="1165"/>
      <c r="E8" s="1165"/>
      <c r="F8" s="1165"/>
      <c r="G8" s="1165"/>
      <c r="H8" s="1165"/>
      <c r="I8" s="1165"/>
      <c r="J8" s="1165"/>
      <c r="K8" s="1165"/>
      <c r="L8" s="1165"/>
    </row>
    <row r="9" spans="1:12" ht="15" thickBot="1">
      <c r="A9" s="11"/>
      <c r="B9" s="11"/>
      <c r="C9" s="11"/>
      <c r="D9" s="234"/>
      <c r="E9" s="11"/>
      <c r="F9" s="11"/>
      <c r="G9" s="11"/>
      <c r="H9" s="11"/>
      <c r="I9" s="11"/>
      <c r="J9" s="11"/>
      <c r="K9" s="11"/>
      <c r="L9" s="11" t="s">
        <v>351</v>
      </c>
    </row>
    <row r="10" spans="1:12" s="235" customFormat="1" ht="56.25" customHeight="1">
      <c r="A10" s="1167" t="s">
        <v>155</v>
      </c>
      <c r="B10" s="1179" t="s">
        <v>352</v>
      </c>
      <c r="C10" s="1169" t="s">
        <v>353</v>
      </c>
      <c r="D10" s="1181" t="s">
        <v>354</v>
      </c>
      <c r="E10" s="1169" t="s">
        <v>471</v>
      </c>
      <c r="F10" s="1169" t="s">
        <v>357</v>
      </c>
      <c r="G10" s="1169" t="s">
        <v>358</v>
      </c>
      <c r="H10" s="1175" t="s">
        <v>359</v>
      </c>
      <c r="I10" s="1177" t="s">
        <v>360</v>
      </c>
      <c r="J10" s="1169" t="s">
        <v>361</v>
      </c>
      <c r="K10" s="1169"/>
      <c r="L10" s="1169"/>
    </row>
    <row r="11" spans="1:12" s="235" customFormat="1" ht="69" customHeight="1" thickBot="1">
      <c r="A11" s="1168"/>
      <c r="B11" s="1180"/>
      <c r="C11" s="1170"/>
      <c r="D11" s="1182"/>
      <c r="E11" s="1170"/>
      <c r="F11" s="1170"/>
      <c r="G11" s="1170"/>
      <c r="H11" s="1176"/>
      <c r="I11" s="1178"/>
      <c r="J11" s="79" t="s">
        <v>362</v>
      </c>
      <c r="K11" s="79" t="s">
        <v>363</v>
      </c>
      <c r="L11" s="79" t="s">
        <v>364</v>
      </c>
    </row>
    <row r="12" spans="1:12" s="237" customFormat="1" ht="24.75" customHeight="1">
      <c r="A12" s="155" t="s">
        <v>79</v>
      </c>
      <c r="B12" s="156" t="s">
        <v>80</v>
      </c>
      <c r="C12" s="156" t="s">
        <v>365</v>
      </c>
      <c r="D12" s="892" t="s">
        <v>366</v>
      </c>
      <c r="E12" s="72" t="s">
        <v>367</v>
      </c>
      <c r="F12" s="72" t="s">
        <v>368</v>
      </c>
      <c r="G12" s="72" t="s">
        <v>369</v>
      </c>
      <c r="H12" s="158" t="s">
        <v>370</v>
      </c>
      <c r="I12" s="263" t="s">
        <v>371</v>
      </c>
      <c r="J12" s="72" t="s">
        <v>372</v>
      </c>
      <c r="K12" s="72" t="s">
        <v>373</v>
      </c>
      <c r="L12" s="72" t="s">
        <v>374</v>
      </c>
    </row>
    <row r="13" spans="1:12" s="237" customFormat="1" ht="40.5" customHeight="1">
      <c r="A13" s="155"/>
      <c r="B13" s="156" t="s">
        <v>375</v>
      </c>
      <c r="C13" s="156"/>
      <c r="D13" s="156"/>
      <c r="E13" s="72"/>
      <c r="F13" s="72"/>
      <c r="G13" s="72"/>
      <c r="H13" s="736" t="s">
        <v>472</v>
      </c>
      <c r="I13" s="737" t="s">
        <v>473</v>
      </c>
      <c r="J13" s="72"/>
      <c r="K13" s="72"/>
      <c r="L13" s="579"/>
    </row>
    <row r="14" spans="1:12" s="235" customFormat="1" ht="17.25" customHeight="1">
      <c r="A14" s="66" t="s">
        <v>77</v>
      </c>
      <c r="B14" s="59" t="s">
        <v>378</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c r="A15" s="738" t="s">
        <v>179</v>
      </c>
      <c r="B15" s="739" t="s">
        <v>474</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c r="A16" s="745" t="s">
        <v>203</v>
      </c>
      <c r="B16" s="746" t="s">
        <v>463</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c r="A17" s="745" t="s">
        <v>183</v>
      </c>
      <c r="B17" s="746" t="s">
        <v>475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c r="A18" s="749" t="s">
        <v>382</v>
      </c>
      <c r="B18" s="750" t="s">
        <v>476</v>
      </c>
      <c r="C18" s="751">
        <v>3</v>
      </c>
      <c r="D18" s="752">
        <v>1.5</v>
      </c>
      <c r="E18" s="751">
        <v>4</v>
      </c>
      <c r="F18" s="753">
        <v>1</v>
      </c>
      <c r="G18" s="751">
        <v>13</v>
      </c>
      <c r="H18" s="754">
        <f>C18*D18*E18*F18*G18</f>
        <v>234</v>
      </c>
      <c r="I18" s="755">
        <f>C18*E18*F18*16.5*1.5</f>
        <v>297</v>
      </c>
      <c r="J18" s="753">
        <v>297</v>
      </c>
      <c r="K18" s="753"/>
      <c r="L18" s="756"/>
    </row>
    <row r="19" spans="1:12" s="757" customFormat="1" ht="15.75" customHeight="1">
      <c r="A19" s="749" t="s">
        <v>384</v>
      </c>
      <c r="B19" s="750" t="s">
        <v>477</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c r="A20" s="749" t="s">
        <v>386</v>
      </c>
      <c r="B20" s="750" t="s">
        <v>460</v>
      </c>
      <c r="C20" s="751">
        <v>3</v>
      </c>
      <c r="D20" s="752">
        <v>1.5</v>
      </c>
      <c r="E20" s="751">
        <v>4</v>
      </c>
      <c r="F20" s="753">
        <v>1</v>
      </c>
      <c r="G20" s="751">
        <v>13</v>
      </c>
      <c r="H20" s="754">
        <f t="shared" si="3"/>
        <v>234</v>
      </c>
      <c r="I20" s="755">
        <f t="shared" si="4"/>
        <v>297</v>
      </c>
      <c r="J20" s="753">
        <v>297</v>
      </c>
      <c r="K20" s="753"/>
      <c r="L20" s="756"/>
    </row>
    <row r="21" spans="1:12" s="757" customFormat="1" ht="15.75" customHeight="1">
      <c r="A21" s="749" t="s">
        <v>388</v>
      </c>
      <c r="B21" s="750" t="s">
        <v>478</v>
      </c>
      <c r="C21" s="751">
        <v>3</v>
      </c>
      <c r="D21" s="752">
        <v>1.5</v>
      </c>
      <c r="E21" s="751">
        <v>4</v>
      </c>
      <c r="F21" s="753">
        <v>1</v>
      </c>
      <c r="G21" s="751">
        <v>13</v>
      </c>
      <c r="H21" s="754">
        <f t="shared" si="3"/>
        <v>234</v>
      </c>
      <c r="I21" s="755">
        <f t="shared" si="4"/>
        <v>297</v>
      </c>
      <c r="J21" s="753">
        <v>297</v>
      </c>
      <c r="K21" s="753"/>
      <c r="L21" s="756"/>
    </row>
    <row r="22" spans="1:12" s="757" customFormat="1" ht="15.75" customHeight="1">
      <c r="A22" s="762" t="s">
        <v>185</v>
      </c>
      <c r="B22" s="763" t="s">
        <v>479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c r="A23" s="766" t="s">
        <v>480</v>
      </c>
      <c r="B23" s="750" t="s">
        <v>481</v>
      </c>
      <c r="C23" s="751">
        <v>6</v>
      </c>
      <c r="D23" s="751">
        <v>14</v>
      </c>
      <c r="E23" s="751"/>
      <c r="F23" s="753"/>
      <c r="G23" s="751">
        <v>73</v>
      </c>
      <c r="H23" s="754">
        <f>C23*G23</f>
        <v>438</v>
      </c>
      <c r="I23" s="755">
        <f>D23*G23*16.5*1.5</f>
        <v>25294.5</v>
      </c>
      <c r="J23" s="753">
        <v>17671.5</v>
      </c>
      <c r="K23" s="753"/>
      <c r="L23" s="756">
        <v>7623</v>
      </c>
    </row>
    <row r="24" spans="1:12" s="767" customFormat="1" ht="15.75" customHeight="1">
      <c r="A24" s="766" t="s">
        <v>482</v>
      </c>
      <c r="B24" s="768" t="s">
        <v>483</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c r="A25" s="766" t="s">
        <v>484</v>
      </c>
      <c r="B25" s="768" t="s">
        <v>485</v>
      </c>
      <c r="C25" s="751">
        <v>9</v>
      </c>
      <c r="D25" s="751">
        <v>21</v>
      </c>
      <c r="E25" s="751"/>
      <c r="F25" s="753"/>
      <c r="G25" s="751">
        <v>73</v>
      </c>
      <c r="H25" s="754">
        <f t="shared" si="6"/>
        <v>657</v>
      </c>
      <c r="I25" s="755">
        <f t="shared" si="7"/>
        <v>37941.75</v>
      </c>
      <c r="J25" s="753">
        <v>26507.3</v>
      </c>
      <c r="K25" s="753"/>
      <c r="L25" s="756">
        <v>11434.5</v>
      </c>
    </row>
    <row r="26" spans="1:12" s="772" customFormat="1" ht="15.75" customHeight="1">
      <c r="A26" s="769" t="s">
        <v>486</v>
      </c>
      <c r="B26" s="770" t="s">
        <v>487</v>
      </c>
      <c r="C26" s="758">
        <v>0</v>
      </c>
      <c r="D26" s="758">
        <v>0</v>
      </c>
      <c r="E26" s="758"/>
      <c r="F26" s="759"/>
      <c r="G26" s="758">
        <v>0</v>
      </c>
      <c r="H26" s="760">
        <f>D26*G26</f>
        <v>0</v>
      </c>
      <c r="I26" s="771">
        <f>D26*G26*16.5*2</f>
        <v>0</v>
      </c>
      <c r="J26" s="759">
        <v>0</v>
      </c>
      <c r="K26" s="759"/>
      <c r="L26" s="761"/>
    </row>
    <row r="27" spans="1:12" s="757" customFormat="1" ht="44.25" customHeight="1">
      <c r="A27" s="773" t="s">
        <v>488</v>
      </c>
      <c r="B27" s="774" t="s">
        <v>489</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c r="A28" s="749" t="s">
        <v>392</v>
      </c>
      <c r="B28" s="750" t="s">
        <v>490</v>
      </c>
      <c r="C28" s="751">
        <v>3</v>
      </c>
      <c r="D28" s="752">
        <v>1.5</v>
      </c>
      <c r="E28" s="751">
        <v>4</v>
      </c>
      <c r="F28" s="753">
        <v>1</v>
      </c>
      <c r="G28" s="751">
        <v>13</v>
      </c>
      <c r="H28" s="754">
        <v>234</v>
      </c>
      <c r="I28" s="755">
        <v>297</v>
      </c>
      <c r="J28" s="753"/>
      <c r="K28" s="753"/>
      <c r="L28" s="756">
        <v>297</v>
      </c>
    </row>
    <row r="29" spans="1:12" s="757" customFormat="1" ht="15.75" customHeight="1">
      <c r="A29" s="749" t="s">
        <v>394</v>
      </c>
      <c r="B29" s="750" t="s">
        <v>491</v>
      </c>
      <c r="C29" s="751">
        <v>3</v>
      </c>
      <c r="D29" s="752">
        <v>1.5</v>
      </c>
      <c r="E29" s="751">
        <v>4</v>
      </c>
      <c r="F29" s="753">
        <v>1</v>
      </c>
      <c r="G29" s="751">
        <v>13</v>
      </c>
      <c r="H29" s="754">
        <v>234</v>
      </c>
      <c r="I29" s="755">
        <v>297</v>
      </c>
      <c r="J29" s="753"/>
      <c r="K29" s="753"/>
      <c r="L29" s="756">
        <v>297</v>
      </c>
    </row>
    <row r="30" spans="1:12" s="757" customFormat="1" ht="15.75" customHeight="1">
      <c r="A30" s="749" t="s">
        <v>396</v>
      </c>
      <c r="B30" s="750" t="s">
        <v>492</v>
      </c>
      <c r="C30" s="751">
        <v>3</v>
      </c>
      <c r="D30" s="752">
        <v>1.5</v>
      </c>
      <c r="E30" s="751">
        <v>4</v>
      </c>
      <c r="F30" s="753">
        <v>1</v>
      </c>
      <c r="G30" s="751">
        <v>13</v>
      </c>
      <c r="H30" s="754">
        <v>234</v>
      </c>
      <c r="I30" s="755">
        <v>297</v>
      </c>
      <c r="J30" s="753"/>
      <c r="K30" s="753"/>
      <c r="L30" s="756">
        <v>297</v>
      </c>
    </row>
    <row r="31" spans="1:12" s="757" customFormat="1" ht="15.75" customHeight="1">
      <c r="A31" s="749" t="s">
        <v>398</v>
      </c>
      <c r="B31" s="750" t="s">
        <v>493</v>
      </c>
      <c r="C31" s="751">
        <v>3</v>
      </c>
      <c r="D31" s="752">
        <v>1.5</v>
      </c>
      <c r="E31" s="751">
        <v>4</v>
      </c>
      <c r="F31" s="753">
        <v>1</v>
      </c>
      <c r="G31" s="751">
        <v>13</v>
      </c>
      <c r="H31" s="754">
        <v>234</v>
      </c>
      <c r="I31" s="755">
        <v>297</v>
      </c>
      <c r="J31" s="753">
        <v>297</v>
      </c>
      <c r="K31" s="753"/>
      <c r="L31" s="756"/>
    </row>
    <row r="32" spans="1:12" s="757" customFormat="1" ht="15.75" customHeight="1">
      <c r="A32" s="749" t="s">
        <v>400</v>
      </c>
      <c r="B32" s="750" t="s">
        <v>494</v>
      </c>
      <c r="C32" s="751">
        <v>3</v>
      </c>
      <c r="D32" s="752">
        <v>1.5</v>
      </c>
      <c r="E32" s="751">
        <v>4</v>
      </c>
      <c r="F32" s="753">
        <v>1</v>
      </c>
      <c r="G32" s="751">
        <v>13</v>
      </c>
      <c r="H32" s="754">
        <v>234</v>
      </c>
      <c r="I32" s="755">
        <v>297</v>
      </c>
      <c r="J32" s="753">
        <v>297</v>
      </c>
      <c r="K32" s="753"/>
      <c r="L32" s="756"/>
    </row>
    <row r="33" spans="1:14" s="757" customFormat="1" ht="15.75" customHeight="1">
      <c r="A33" s="749" t="s">
        <v>402</v>
      </c>
      <c r="B33" s="750" t="s">
        <v>495</v>
      </c>
      <c r="C33" s="751">
        <v>3</v>
      </c>
      <c r="D33" s="752">
        <v>1.5</v>
      </c>
      <c r="E33" s="751">
        <v>4</v>
      </c>
      <c r="F33" s="753">
        <v>1</v>
      </c>
      <c r="G33" s="751">
        <v>13</v>
      </c>
      <c r="H33" s="754">
        <v>234</v>
      </c>
      <c r="I33" s="755">
        <v>297</v>
      </c>
      <c r="J33" s="753">
        <v>297</v>
      </c>
      <c r="K33" s="753"/>
      <c r="L33" s="756"/>
    </row>
    <row r="34" spans="1:14" s="757" customFormat="1" ht="15.75" customHeight="1">
      <c r="A34" s="749" t="s">
        <v>404</v>
      </c>
      <c r="B34" s="750" t="s">
        <v>496</v>
      </c>
      <c r="C34" s="751">
        <v>3</v>
      </c>
      <c r="D34" s="752">
        <v>1.5</v>
      </c>
      <c r="E34" s="751">
        <v>4</v>
      </c>
      <c r="F34" s="753">
        <v>1</v>
      </c>
      <c r="G34" s="751">
        <v>13</v>
      </c>
      <c r="H34" s="754">
        <v>234</v>
      </c>
      <c r="I34" s="755">
        <v>297</v>
      </c>
      <c r="J34" s="753">
        <v>297</v>
      </c>
      <c r="K34" s="753"/>
      <c r="L34" s="756"/>
    </row>
    <row r="35" spans="1:14" s="757" customFormat="1" ht="15.75" customHeight="1">
      <c r="A35" s="749" t="s">
        <v>394</v>
      </c>
      <c r="B35" s="750" t="s">
        <v>497</v>
      </c>
      <c r="C35" s="751">
        <v>3</v>
      </c>
      <c r="D35" s="752">
        <v>1.5</v>
      </c>
      <c r="E35" s="751">
        <v>4</v>
      </c>
      <c r="F35" s="753">
        <v>1</v>
      </c>
      <c r="G35" s="751">
        <v>13</v>
      </c>
      <c r="H35" s="754">
        <v>234</v>
      </c>
      <c r="I35" s="755">
        <v>297</v>
      </c>
      <c r="J35" s="753">
        <v>297</v>
      </c>
      <c r="K35" s="753"/>
      <c r="L35" s="756"/>
    </row>
    <row r="36" spans="1:14" s="757" customFormat="1" ht="15.75" customHeight="1">
      <c r="A36" s="749" t="s">
        <v>396</v>
      </c>
      <c r="B36" s="750" t="s">
        <v>498</v>
      </c>
      <c r="C36" s="751">
        <v>3</v>
      </c>
      <c r="D36" s="752">
        <v>1.5</v>
      </c>
      <c r="E36" s="751">
        <v>4</v>
      </c>
      <c r="F36" s="753">
        <v>1</v>
      </c>
      <c r="G36" s="751">
        <v>13</v>
      </c>
      <c r="H36" s="754">
        <v>234</v>
      </c>
      <c r="I36" s="755">
        <v>297</v>
      </c>
      <c r="J36" s="753">
        <v>297</v>
      </c>
      <c r="K36" s="753"/>
      <c r="L36" s="756"/>
    </row>
    <row r="37" spans="1:14" s="757" customFormat="1" ht="15.75" customHeight="1">
      <c r="A37" s="749" t="s">
        <v>398</v>
      </c>
      <c r="B37" s="750" t="s">
        <v>499</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c r="A38" s="749" t="s">
        <v>400</v>
      </c>
      <c r="B38" s="750" t="s">
        <v>500</v>
      </c>
      <c r="C38" s="751"/>
      <c r="D38" s="752"/>
      <c r="E38" s="751"/>
      <c r="F38" s="753"/>
      <c r="G38" s="751"/>
      <c r="H38" s="754">
        <f t="shared" si="9"/>
        <v>0</v>
      </c>
      <c r="I38" s="755">
        <f t="shared" si="10"/>
        <v>0</v>
      </c>
      <c r="J38" s="753">
        <v>297</v>
      </c>
      <c r="K38" s="753"/>
      <c r="L38" s="756"/>
    </row>
    <row r="39" spans="1:14" s="67" customFormat="1" ht="39.950000000000003" customHeight="1">
      <c r="A39" s="354" t="s">
        <v>82</v>
      </c>
      <c r="B39" s="355" t="s">
        <v>465</v>
      </c>
      <c r="C39" s="356"/>
      <c r="D39" s="357"/>
      <c r="E39" s="356"/>
      <c r="F39" s="358"/>
      <c r="G39" s="356"/>
      <c r="H39" s="359"/>
      <c r="I39" s="359"/>
      <c r="J39" s="358"/>
      <c r="K39" s="358"/>
      <c r="L39" s="587"/>
    </row>
    <row r="40" spans="1:14">
      <c r="A40" s="47"/>
      <c r="B40" s="343"/>
      <c r="C40" s="344"/>
      <c r="D40" s="345"/>
      <c r="E40" s="344"/>
      <c r="F40" s="346"/>
      <c r="G40" s="344"/>
      <c r="H40" s="904"/>
      <c r="I40" s="346"/>
      <c r="J40" s="346"/>
      <c r="K40" s="346"/>
      <c r="L40" s="346"/>
      <c r="M40" s="67"/>
      <c r="N40" s="67"/>
    </row>
    <row r="41" spans="1:14" ht="13.5" customHeight="1">
      <c r="A41" s="7"/>
      <c r="B41" s="664"/>
      <c r="C41" s="664"/>
      <c r="D41" s="812"/>
      <c r="E41" s="1149" t="s">
        <v>146</v>
      </c>
      <c r="F41" s="1149"/>
      <c r="G41" s="1149"/>
      <c r="H41" s="1149"/>
      <c r="I41" s="1149"/>
      <c r="J41" s="1149"/>
      <c r="K41" s="1149"/>
      <c r="L41" s="1149"/>
    </row>
    <row r="42" spans="1:14" s="195" customFormat="1" ht="15.6">
      <c r="A42" s="200"/>
      <c r="B42" s="890" t="s">
        <v>147</v>
      </c>
      <c r="C42" s="664"/>
      <c r="D42" s="812"/>
      <c r="E42" s="1143" t="s">
        <v>148</v>
      </c>
      <c r="F42" s="1143"/>
      <c r="G42" s="1143"/>
      <c r="H42" s="1143"/>
      <c r="I42" s="1143"/>
      <c r="J42" s="1143"/>
      <c r="K42" s="1143"/>
      <c r="L42" s="1143"/>
    </row>
    <row r="43" spans="1:14" ht="15.6">
      <c r="A43" s="7"/>
      <c r="B43" s="901" t="s">
        <v>149</v>
      </c>
      <c r="C43" s="664"/>
      <c r="D43" s="664"/>
      <c r="E43" s="1144" t="s">
        <v>149</v>
      </c>
      <c r="F43" s="1144"/>
      <c r="G43" s="1144"/>
      <c r="H43" s="1144"/>
      <c r="I43" s="1144"/>
      <c r="J43" s="1144"/>
      <c r="K43" s="1144"/>
      <c r="L43" s="1144"/>
    </row>
    <row r="44" spans="1:14">
      <c r="A44" s="7"/>
      <c r="B44" s="7"/>
      <c r="C44" s="8"/>
      <c r="D44" s="244"/>
      <c r="E44" s="8"/>
      <c r="F44" s="8"/>
      <c r="G44" s="8"/>
      <c r="H44" s="8"/>
      <c r="I44" s="8"/>
      <c r="J44" s="8"/>
      <c r="K44" s="8"/>
      <c r="L44" s="8"/>
    </row>
    <row r="45" spans="1:14">
      <c r="A45" s="7"/>
      <c r="B45" s="7"/>
      <c r="C45" s="8"/>
      <c r="D45" s="244"/>
      <c r="E45" s="8"/>
      <c r="F45" s="8"/>
      <c r="G45" s="8"/>
      <c r="H45" s="8"/>
      <c r="I45" s="8"/>
      <c r="J45" s="8"/>
      <c r="K45" s="8"/>
      <c r="L45" s="8"/>
    </row>
    <row r="46" spans="1:14">
      <c r="A46" s="7"/>
      <c r="B46" s="7"/>
      <c r="C46" s="8"/>
      <c r="D46" s="244"/>
      <c r="E46" s="8"/>
      <c r="F46" s="8"/>
      <c r="G46" s="8"/>
      <c r="H46" s="8"/>
      <c r="I46" s="8"/>
      <c r="J46" s="8"/>
      <c r="K46" s="8"/>
      <c r="L46" s="8"/>
    </row>
    <row r="47" spans="1:14">
      <c r="A47" s="7"/>
      <c r="B47" s="7"/>
      <c r="C47" s="8"/>
      <c r="D47" s="244"/>
      <c r="E47" s="8"/>
      <c r="F47" s="8"/>
      <c r="G47" s="8"/>
      <c r="H47" s="8"/>
      <c r="I47" s="8"/>
      <c r="J47" s="8"/>
      <c r="K47" s="8"/>
      <c r="L47" s="8"/>
    </row>
    <row r="48" spans="1:14">
      <c r="A48" s="7"/>
      <c r="B48" s="7"/>
      <c r="C48" s="8"/>
      <c r="D48" s="244"/>
      <c r="E48" s="8"/>
      <c r="F48" s="8"/>
      <c r="G48" s="8"/>
      <c r="H48" s="8"/>
      <c r="I48" s="8"/>
      <c r="J48" s="8"/>
      <c r="K48" s="8"/>
      <c r="L48" s="8"/>
    </row>
    <row r="49" spans="1:12">
      <c r="A49" s="7"/>
      <c r="B49" s="7"/>
      <c r="C49" s="8"/>
      <c r="D49" s="244"/>
      <c r="E49" s="8"/>
      <c r="F49" s="8"/>
      <c r="G49" s="8"/>
      <c r="H49" s="8"/>
      <c r="I49" s="8"/>
      <c r="J49" s="8"/>
      <c r="K49" s="8"/>
      <c r="L49" s="8"/>
    </row>
    <row r="50" spans="1:12">
      <c r="A50" s="7"/>
      <c r="B50" s="7"/>
      <c r="C50" s="8"/>
      <c r="D50" s="244"/>
      <c r="E50" s="8"/>
      <c r="F50" s="8"/>
      <c r="G50" s="8"/>
      <c r="H50" s="8"/>
      <c r="I50" s="8"/>
      <c r="J50" s="8"/>
      <c r="K50" s="8"/>
      <c r="L50" s="8"/>
    </row>
    <row r="51" spans="1:12">
      <c r="A51" s="7"/>
      <c r="B51" s="7"/>
      <c r="C51" s="8"/>
      <c r="D51" s="244"/>
      <c r="E51" s="8"/>
      <c r="F51" s="8"/>
      <c r="G51" s="8"/>
      <c r="H51" s="8"/>
      <c r="I51" s="8"/>
      <c r="J51" s="8"/>
      <c r="K51" s="8"/>
      <c r="L51" s="8"/>
    </row>
    <row r="52" spans="1:12">
      <c r="A52" s="7"/>
      <c r="B52" s="7"/>
      <c r="C52" s="8"/>
      <c r="D52" s="244"/>
      <c r="E52" s="8"/>
      <c r="F52" s="8"/>
      <c r="G52" s="8"/>
      <c r="H52" s="8"/>
      <c r="I52" s="8"/>
      <c r="J52" s="8"/>
      <c r="K52" s="8"/>
      <c r="L52" s="8"/>
    </row>
    <row r="53" spans="1:12">
      <c r="A53" s="7"/>
      <c r="B53" s="7"/>
      <c r="C53" s="8"/>
      <c r="D53" s="244"/>
      <c r="E53" s="8"/>
      <c r="F53" s="8"/>
      <c r="G53" s="8"/>
      <c r="H53" s="8"/>
      <c r="I53" s="8"/>
      <c r="J53" s="8"/>
      <c r="K53" s="8"/>
      <c r="L53" s="8"/>
    </row>
    <row r="54" spans="1:12">
      <c r="A54" s="7"/>
      <c r="B54" s="7"/>
      <c r="C54" s="8"/>
      <c r="D54" s="244"/>
      <c r="E54" s="8"/>
      <c r="F54" s="8"/>
      <c r="G54" s="8"/>
      <c r="H54" s="8"/>
      <c r="I54" s="8"/>
      <c r="J54" s="8"/>
      <c r="K54" s="8"/>
      <c r="L54" s="8"/>
    </row>
    <row r="55" spans="1:12">
      <c r="A55" s="7"/>
      <c r="B55" s="7"/>
      <c r="C55" s="8"/>
      <c r="D55" s="244"/>
      <c r="E55" s="8"/>
      <c r="F55" s="8"/>
      <c r="G55" s="8"/>
      <c r="H55" s="8"/>
      <c r="I55" s="8"/>
      <c r="J55" s="8"/>
      <c r="K55" s="8"/>
      <c r="L55" s="8"/>
    </row>
    <row r="56" spans="1:12">
      <c r="A56" s="7"/>
      <c r="B56" s="7"/>
      <c r="C56" s="8"/>
      <c r="D56" s="244"/>
      <c r="E56" s="8"/>
      <c r="F56" s="8"/>
      <c r="G56" s="8"/>
      <c r="H56" s="8"/>
      <c r="I56" s="8"/>
      <c r="J56" s="8"/>
      <c r="K56" s="8"/>
      <c r="L56" s="8"/>
    </row>
    <row r="57" spans="1:12">
      <c r="A57" s="7"/>
      <c r="B57" s="7"/>
      <c r="C57" s="8"/>
      <c r="D57" s="244"/>
      <c r="E57" s="8"/>
      <c r="F57" s="8"/>
      <c r="G57" s="8"/>
      <c r="H57" s="8"/>
      <c r="I57" s="8"/>
      <c r="J57" s="8"/>
      <c r="K57" s="8"/>
      <c r="L57" s="8"/>
    </row>
    <row r="58" spans="1:12">
      <c r="A58" s="7"/>
      <c r="B58" s="7"/>
      <c r="C58" s="8"/>
      <c r="D58" s="244"/>
      <c r="E58" s="8"/>
      <c r="F58" s="8"/>
      <c r="G58" s="8"/>
      <c r="H58" s="8"/>
      <c r="I58" s="8"/>
      <c r="J58" s="8"/>
      <c r="K58" s="8"/>
      <c r="L58" s="8"/>
    </row>
    <row r="59" spans="1:12">
      <c r="A59" s="7"/>
      <c r="B59" s="7"/>
      <c r="C59" s="8"/>
      <c r="D59" s="244"/>
      <c r="E59" s="8"/>
      <c r="F59" s="8"/>
      <c r="G59" s="8"/>
      <c r="H59" s="8"/>
      <c r="I59" s="8"/>
      <c r="J59" s="8"/>
      <c r="K59" s="8"/>
      <c r="L59" s="8"/>
    </row>
    <row r="60" spans="1:12">
      <c r="A60" s="7"/>
      <c r="B60" s="7"/>
      <c r="C60" s="8"/>
      <c r="D60" s="244"/>
      <c r="E60" s="8"/>
      <c r="F60" s="8"/>
      <c r="G60" s="8"/>
      <c r="H60" s="8"/>
      <c r="I60" s="8"/>
      <c r="J60" s="8"/>
      <c r="K60" s="8"/>
      <c r="L60" s="8"/>
    </row>
    <row r="61" spans="1:12">
      <c r="A61" s="7"/>
      <c r="B61" s="7"/>
      <c r="C61" s="8"/>
      <c r="D61" s="244"/>
      <c r="E61" s="8"/>
      <c r="F61" s="8"/>
      <c r="G61" s="8"/>
      <c r="H61" s="8"/>
      <c r="I61" s="8"/>
      <c r="J61" s="8"/>
      <c r="K61" s="8"/>
      <c r="L61" s="8"/>
    </row>
    <row r="62" spans="1:12">
      <c r="A62" s="7"/>
      <c r="B62" s="7"/>
      <c r="C62" s="8"/>
      <c r="D62" s="244"/>
      <c r="E62" s="8"/>
      <c r="F62" s="8"/>
      <c r="G62" s="8"/>
      <c r="H62" s="8"/>
      <c r="I62" s="8"/>
      <c r="J62" s="8"/>
      <c r="K62" s="8"/>
      <c r="L62" s="8"/>
    </row>
    <row r="63" spans="1:12">
      <c r="A63" s="7"/>
      <c r="B63" s="7"/>
      <c r="C63" s="8"/>
      <c r="D63" s="244"/>
      <c r="E63" s="8"/>
      <c r="F63" s="8"/>
      <c r="G63" s="8"/>
      <c r="H63" s="8"/>
      <c r="I63" s="8"/>
      <c r="J63" s="8"/>
      <c r="K63" s="8"/>
      <c r="L63" s="8"/>
    </row>
    <row r="64" spans="1:12">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7109375" defaultRowHeight="15.6"/>
  <cols>
    <col min="1" max="1" width="4.7109375" style="407" customWidth="1"/>
    <col min="2" max="2" width="28.28515625" style="408" customWidth="1"/>
    <col min="3" max="3" width="12.28515625" style="408" bestFit="1" customWidth="1"/>
    <col min="4" max="5" width="7.140625" style="361" customWidth="1"/>
    <col min="6" max="6" width="7.85546875" style="361" bestFit="1" customWidth="1"/>
    <col min="7" max="7" width="8.140625" style="361" customWidth="1"/>
    <col min="8" max="8" width="6.7109375" style="361" customWidth="1"/>
    <col min="9" max="9" width="7.140625" style="361" customWidth="1"/>
    <col min="10" max="10" width="6.42578125" style="361" customWidth="1"/>
    <col min="11" max="11" width="8.7109375" style="361" customWidth="1"/>
    <col min="12" max="12" width="7.7109375" style="410" customWidth="1"/>
    <col min="13" max="13" width="7.42578125" style="410" customWidth="1"/>
    <col min="14" max="14" width="7.42578125" style="361" customWidth="1"/>
    <col min="15" max="15" width="9.140625" style="361" customWidth="1"/>
    <col min="16" max="16" width="18.42578125" style="361" customWidth="1"/>
    <col min="17" max="16384" width="8.7109375" style="361"/>
  </cols>
  <sheetData>
    <row r="1" spans="1:16">
      <c r="A1" s="410"/>
      <c r="B1" s="194" t="s">
        <v>1</v>
      </c>
      <c r="C1" s="410"/>
      <c r="D1" s="1184"/>
      <c r="E1" s="1184"/>
      <c r="F1" s="1184"/>
      <c r="G1" s="1184"/>
      <c r="H1" s="1184"/>
      <c r="I1" s="1184"/>
      <c r="J1" s="1184"/>
      <c r="K1" s="1184"/>
      <c r="L1" s="1184"/>
      <c r="M1" s="1184"/>
      <c r="N1" s="1184"/>
      <c r="O1" s="1184"/>
      <c r="P1" s="3" t="s">
        <v>501</v>
      </c>
    </row>
    <row r="2" spans="1:16">
      <c r="A2" s="884"/>
      <c r="B2" s="87" t="s">
        <v>69</v>
      </c>
      <c r="C2" s="884"/>
      <c r="D2" s="885"/>
      <c r="E2" s="885"/>
      <c r="F2" s="885"/>
      <c r="G2" s="885"/>
      <c r="H2" s="885"/>
      <c r="I2" s="885"/>
      <c r="J2" s="885"/>
      <c r="K2" s="885"/>
      <c r="L2" s="885"/>
      <c r="M2" s="885"/>
      <c r="N2" s="885"/>
      <c r="O2" s="885"/>
      <c r="P2" s="3"/>
    </row>
    <row r="3" spans="1:16">
      <c r="A3" s="884"/>
      <c r="B3" s="87"/>
      <c r="C3" s="884"/>
      <c r="D3" s="885"/>
      <c r="E3" s="885"/>
      <c r="F3" s="885"/>
      <c r="G3" s="885"/>
      <c r="H3" s="885"/>
      <c r="I3" s="885"/>
      <c r="J3" s="885"/>
      <c r="K3" s="885"/>
      <c r="L3" s="885"/>
      <c r="M3" s="885"/>
      <c r="N3" s="885"/>
      <c r="O3" s="885"/>
      <c r="P3" s="3"/>
    </row>
    <row r="4" spans="1:16">
      <c r="A4" s="884"/>
      <c r="B4" s="87" t="s">
        <v>151</v>
      </c>
      <c r="C4" s="884"/>
      <c r="D4" s="885"/>
      <c r="E4" s="885"/>
      <c r="F4" s="885"/>
      <c r="G4" s="885"/>
      <c r="H4" s="885"/>
      <c r="I4" s="885"/>
      <c r="J4" s="885"/>
      <c r="K4" s="885"/>
      <c r="L4" s="885"/>
      <c r="M4" s="885"/>
      <c r="N4" s="885"/>
      <c r="O4" s="885"/>
      <c r="P4" s="3"/>
    </row>
    <row r="5" spans="1:16">
      <c r="A5" s="1146" t="s">
        <v>502</v>
      </c>
      <c r="B5" s="1146"/>
      <c r="C5" s="1146"/>
      <c r="D5" s="1146"/>
      <c r="E5" s="1146"/>
      <c r="F5" s="1146"/>
      <c r="G5" s="1146"/>
      <c r="H5" s="1146"/>
      <c r="I5" s="1146"/>
      <c r="J5" s="1146"/>
      <c r="K5" s="1146"/>
      <c r="L5" s="1146"/>
      <c r="M5" s="1146"/>
      <c r="N5" s="1146"/>
      <c r="O5" s="1146"/>
      <c r="P5" s="1146"/>
    </row>
    <row r="6" spans="1:16">
      <c r="A6" s="1147" t="s">
        <v>503</v>
      </c>
      <c r="B6" s="1147"/>
      <c r="C6" s="1147"/>
      <c r="D6" s="1147"/>
      <c r="E6" s="1147"/>
      <c r="F6" s="1147"/>
      <c r="G6" s="1147"/>
      <c r="H6" s="1147"/>
      <c r="I6" s="1147"/>
      <c r="J6" s="1147"/>
      <c r="K6" s="1147"/>
      <c r="L6" s="1147"/>
      <c r="M6" s="1147"/>
      <c r="N6" s="1147"/>
      <c r="O6" s="1147"/>
      <c r="P6" s="1147"/>
    </row>
    <row r="7" spans="1:16" ht="16.149999999999999" thickBot="1">
      <c r="A7" s="362"/>
      <c r="B7" s="362"/>
      <c r="C7" s="362"/>
      <c r="D7" s="362"/>
      <c r="E7" s="362"/>
      <c r="F7" s="362"/>
      <c r="G7" s="1186" t="s">
        <v>504</v>
      </c>
      <c r="H7" s="1186"/>
      <c r="I7" s="1186"/>
      <c r="J7" s="1186"/>
      <c r="K7" s="1186"/>
      <c r="L7" s="1186"/>
      <c r="M7" s="1186"/>
      <c r="N7" s="1186"/>
      <c r="O7" s="1186"/>
      <c r="P7" s="1186"/>
    </row>
    <row r="8" spans="1:16" ht="29.25" customHeight="1">
      <c r="A8" s="1189" t="s">
        <v>155</v>
      </c>
      <c r="B8" s="1191" t="s">
        <v>505</v>
      </c>
      <c r="C8" s="1191" t="s">
        <v>506</v>
      </c>
      <c r="D8" s="1185" t="s">
        <v>507</v>
      </c>
      <c r="E8" s="1185"/>
      <c r="F8" s="1185"/>
      <c r="G8" s="1185"/>
      <c r="H8" s="1185" t="s">
        <v>508</v>
      </c>
      <c r="I8" s="1185"/>
      <c r="J8" s="1185"/>
      <c r="K8" s="1185"/>
      <c r="L8" s="1185" t="s">
        <v>509</v>
      </c>
      <c r="M8" s="1185"/>
      <c r="N8" s="1185"/>
      <c r="O8" s="1185"/>
      <c r="P8" s="1187" t="s">
        <v>510</v>
      </c>
    </row>
    <row r="9" spans="1:16" ht="46.9">
      <c r="A9" s="1190"/>
      <c r="B9" s="1192"/>
      <c r="C9" s="1192"/>
      <c r="D9" s="363" t="s">
        <v>511</v>
      </c>
      <c r="E9" s="363" t="s">
        <v>512</v>
      </c>
      <c r="F9" s="363" t="s">
        <v>513</v>
      </c>
      <c r="G9" s="363" t="s">
        <v>514</v>
      </c>
      <c r="H9" s="364" t="s">
        <v>511</v>
      </c>
      <c r="I9" s="364" t="s">
        <v>512</v>
      </c>
      <c r="J9" s="363" t="s">
        <v>513</v>
      </c>
      <c r="K9" s="363" t="s">
        <v>514</v>
      </c>
      <c r="L9" s="365" t="s">
        <v>511</v>
      </c>
      <c r="M9" s="365" t="s">
        <v>512</v>
      </c>
      <c r="N9" s="363" t="s">
        <v>513</v>
      </c>
      <c r="O9" s="363" t="s">
        <v>514</v>
      </c>
      <c r="P9" s="1188"/>
    </row>
    <row r="10" spans="1:16">
      <c r="A10" s="366" t="s">
        <v>79</v>
      </c>
      <c r="B10" s="367" t="s">
        <v>80</v>
      </c>
      <c r="C10" s="368" t="s">
        <v>365</v>
      </c>
      <c r="D10" s="368" t="s">
        <v>366</v>
      </c>
      <c r="E10" s="368" t="s">
        <v>367</v>
      </c>
      <c r="F10" s="368" t="s">
        <v>368</v>
      </c>
      <c r="G10" s="368" t="s">
        <v>369</v>
      </c>
      <c r="H10" s="368" t="s">
        <v>370</v>
      </c>
      <c r="I10" s="368" t="s">
        <v>371</v>
      </c>
      <c r="J10" s="368" t="s">
        <v>372</v>
      </c>
      <c r="K10" s="367" t="s">
        <v>373</v>
      </c>
      <c r="L10" s="369" t="s">
        <v>374</v>
      </c>
      <c r="M10" s="369" t="s">
        <v>515</v>
      </c>
      <c r="N10" s="368" t="s">
        <v>516</v>
      </c>
      <c r="O10" s="368" t="s">
        <v>517</v>
      </c>
      <c r="P10" s="370" t="s">
        <v>518</v>
      </c>
    </row>
    <row r="11" spans="1:16" s="377" customFormat="1" ht="31.15">
      <c r="A11" s="371"/>
      <c r="B11" s="372" t="s">
        <v>519</v>
      </c>
      <c r="C11" s="373"/>
      <c r="D11" s="373"/>
      <c r="E11" s="373"/>
      <c r="F11" s="373"/>
      <c r="G11" s="373"/>
      <c r="H11" s="374"/>
      <c r="I11" s="374"/>
      <c r="J11" s="373"/>
      <c r="K11" s="373"/>
      <c r="L11" s="375"/>
      <c r="M11" s="375"/>
      <c r="N11" s="373"/>
      <c r="O11" s="373"/>
      <c r="P11" s="376"/>
    </row>
    <row r="12" spans="1:16">
      <c r="A12" s="371"/>
      <c r="B12" s="372" t="s">
        <v>520</v>
      </c>
      <c r="C12" s="373"/>
      <c r="D12" s="373"/>
      <c r="E12" s="373"/>
      <c r="F12" s="373"/>
      <c r="G12" s="373"/>
      <c r="H12" s="374"/>
      <c r="I12" s="374"/>
      <c r="J12" s="373"/>
      <c r="K12" s="373"/>
      <c r="L12" s="375"/>
      <c r="M12" s="375"/>
      <c r="N12" s="373"/>
      <c r="O12" s="373"/>
      <c r="P12" s="376"/>
    </row>
    <row r="13" spans="1:16">
      <c r="A13" s="371"/>
      <c r="B13" s="372" t="s">
        <v>521</v>
      </c>
      <c r="C13" s="373"/>
      <c r="D13" s="373"/>
      <c r="E13" s="373"/>
      <c r="F13" s="373"/>
      <c r="G13" s="373"/>
      <c r="H13" s="374"/>
      <c r="I13" s="374"/>
      <c r="J13" s="373"/>
      <c r="K13" s="373"/>
      <c r="L13" s="375"/>
      <c r="M13" s="375"/>
      <c r="N13" s="373"/>
      <c r="O13" s="373"/>
      <c r="P13" s="376"/>
    </row>
    <row r="14" spans="1:16" ht="31.15">
      <c r="A14" s="371"/>
      <c r="B14" s="372" t="s">
        <v>522</v>
      </c>
      <c r="C14" s="373"/>
      <c r="D14" s="373"/>
      <c r="E14" s="373"/>
      <c r="F14" s="373"/>
      <c r="G14" s="373"/>
      <c r="H14" s="374"/>
      <c r="I14" s="374"/>
      <c r="J14" s="373"/>
      <c r="K14" s="373"/>
      <c r="L14" s="375"/>
      <c r="M14" s="375"/>
      <c r="N14" s="373"/>
      <c r="O14" s="373"/>
      <c r="P14" s="376"/>
    </row>
    <row r="15" spans="1:16" ht="31.15">
      <c r="A15" s="371"/>
      <c r="B15" s="372" t="s">
        <v>523</v>
      </c>
      <c r="C15" s="373"/>
      <c r="D15" s="373"/>
      <c r="E15" s="373"/>
      <c r="F15" s="373"/>
      <c r="G15" s="373"/>
      <c r="H15" s="374"/>
      <c r="I15" s="374"/>
      <c r="J15" s="373"/>
      <c r="K15" s="373"/>
      <c r="L15" s="375"/>
      <c r="M15" s="375"/>
      <c r="N15" s="373"/>
      <c r="O15" s="373"/>
      <c r="P15" s="376"/>
    </row>
    <row r="16" spans="1:16" ht="31.15">
      <c r="A16" s="371"/>
      <c r="B16" s="372" t="s">
        <v>524</v>
      </c>
      <c r="C16" s="373"/>
      <c r="D16" s="373"/>
      <c r="E16" s="373"/>
      <c r="F16" s="373"/>
      <c r="G16" s="373"/>
      <c r="H16" s="374"/>
      <c r="I16" s="374"/>
      <c r="J16" s="373"/>
      <c r="K16" s="373"/>
      <c r="L16" s="375"/>
      <c r="M16" s="375"/>
      <c r="N16" s="373"/>
      <c r="O16" s="373"/>
      <c r="P16" s="376"/>
    </row>
    <row r="17" spans="1:17" s="382" customFormat="1" ht="20.100000000000001" customHeight="1">
      <c r="A17" s="371" t="s">
        <v>179</v>
      </c>
      <c r="B17" s="378" t="s">
        <v>525</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00000000000001" customHeight="1">
      <c r="A18" s="383">
        <v>1</v>
      </c>
      <c r="B18" s="384" t="s">
        <v>526</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00000000000001" customHeight="1">
      <c r="A19" s="383">
        <v>2</v>
      </c>
      <c r="B19" s="384" t="s">
        <v>527</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00000000000001" customHeight="1">
      <c r="A20" s="383">
        <v>3</v>
      </c>
      <c r="B20" s="389" t="s">
        <v>528</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00000000000001" customHeight="1">
      <c r="A21" s="383">
        <v>4</v>
      </c>
      <c r="B21" s="390" t="s">
        <v>529</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00000000000001" customHeight="1">
      <c r="A22" s="383">
        <v>5</v>
      </c>
      <c r="B22" s="390" t="s">
        <v>530</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00000000000001" customHeight="1">
      <c r="A23" s="383">
        <v>6</v>
      </c>
      <c r="B23" s="390" t="s">
        <v>531</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c r="A24" s="383">
        <v>7</v>
      </c>
      <c r="B24" s="390" t="s">
        <v>532</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c r="A25" s="383">
        <v>8</v>
      </c>
      <c r="B25" s="390" t="s">
        <v>533</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534</v>
      </c>
    </row>
    <row r="26" spans="1:17" s="382" customFormat="1" ht="20.100000000000001" customHeight="1">
      <c r="A26" s="383">
        <v>9</v>
      </c>
      <c r="B26" s="390" t="s">
        <v>535</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c r="A27" s="383">
        <v>10</v>
      </c>
      <c r="B27" s="390" t="s">
        <v>536</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c r="A28" s="383">
        <v>11</v>
      </c>
      <c r="B28" s="390" t="s">
        <v>537</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00000000000001" customHeight="1">
      <c r="A29" s="383">
        <v>12</v>
      </c>
      <c r="B29" s="394" t="s">
        <v>538</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00000000000001" customHeight="1">
      <c r="A30" s="383">
        <v>13</v>
      </c>
      <c r="B30" s="397" t="s">
        <v>539</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00000000000001" customHeight="1">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00000000000001" customHeight="1">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00000000000001" customHeight="1">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00000000000001" customHeight="1">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00000000000001" customHeight="1">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899999999999999" thickBot="1">
      <c r="A36" s="402"/>
      <c r="B36" s="403" t="s">
        <v>540</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c r="D37" s="409"/>
      <c r="E37" s="409"/>
      <c r="F37" s="409"/>
      <c r="G37" s="409"/>
      <c r="H37" s="409"/>
      <c r="I37" s="409"/>
      <c r="J37" s="409"/>
      <c r="K37" s="409"/>
      <c r="L37" s="409"/>
      <c r="M37" s="362"/>
      <c r="N37" s="362"/>
      <c r="O37" s="362"/>
      <c r="P37" s="362"/>
    </row>
    <row r="38" spans="1:17">
      <c r="B38" s="664"/>
      <c r="C38" s="664"/>
      <c r="D38" s="812"/>
      <c r="E38" s="780"/>
      <c r="F38" s="780"/>
      <c r="G38" s="780"/>
      <c r="H38" s="780"/>
      <c r="I38" s="780"/>
      <c r="J38" s="780"/>
      <c r="K38" s="780"/>
      <c r="L38" s="780"/>
      <c r="M38" s="1149" t="s">
        <v>146</v>
      </c>
      <c r="N38" s="1149"/>
      <c r="O38" s="1149"/>
      <c r="P38" s="1149"/>
    </row>
    <row r="39" spans="1:17" ht="15.75" customHeight="1">
      <c r="B39" s="890" t="s">
        <v>147</v>
      </c>
      <c r="C39" s="664"/>
      <c r="D39" s="812"/>
      <c r="E39" s="902"/>
      <c r="F39" s="902"/>
      <c r="G39" s="902"/>
      <c r="H39" s="902"/>
      <c r="I39" s="902"/>
      <c r="J39" s="902"/>
      <c r="K39" s="902"/>
      <c r="L39" s="902"/>
      <c r="M39" s="1143" t="s">
        <v>148</v>
      </c>
      <c r="N39" s="1143"/>
      <c r="O39" s="1143"/>
      <c r="P39" s="1143"/>
    </row>
    <row r="40" spans="1:17" ht="15.75" customHeight="1">
      <c r="B40" s="901" t="s">
        <v>149</v>
      </c>
      <c r="C40" s="664"/>
      <c r="D40" s="664"/>
      <c r="E40" s="903"/>
      <c r="F40" s="903"/>
      <c r="G40" s="903"/>
      <c r="H40" s="903"/>
      <c r="I40" s="903"/>
      <c r="J40" s="903"/>
      <c r="K40" s="903"/>
      <c r="L40" s="903"/>
      <c r="M40" s="1144" t="s">
        <v>149</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7109375" defaultRowHeight="14.45"/>
  <cols>
    <col min="1" max="1" width="4.7109375" style="172" customWidth="1"/>
    <col min="2" max="2" width="38.42578125" style="169" bestFit="1" customWidth="1"/>
    <col min="3" max="3" width="12.28515625" style="169" customWidth="1"/>
    <col min="4" max="4" width="11.42578125" style="169" customWidth="1"/>
    <col min="5" max="5" width="15.140625" style="169" customWidth="1"/>
    <col min="6" max="6" width="12" style="169" customWidth="1"/>
    <col min="7" max="7" width="14.140625" style="169" customWidth="1"/>
    <col min="8" max="8" width="15.28515625" style="176" customWidth="1"/>
    <col min="9" max="9" width="25.5703125" style="2" customWidth="1"/>
    <col min="10" max="10" width="21.7109375" style="2" customWidth="1"/>
    <col min="11" max="11" width="16.7109375" style="2" customWidth="1"/>
    <col min="12" max="16384" width="8.7109375" style="2"/>
  </cols>
  <sheetData>
    <row r="1" spans="1:13" ht="15.6">
      <c r="A1" s="334"/>
      <c r="B1" s="194" t="s">
        <v>1</v>
      </c>
      <c r="C1" s="5"/>
      <c r="D1" s="5"/>
      <c r="E1" s="5"/>
      <c r="F1" s="5"/>
      <c r="G1" s="5"/>
      <c r="H1" s="86"/>
      <c r="I1" s="9"/>
      <c r="J1" s="168"/>
      <c r="K1" s="6" t="s">
        <v>541</v>
      </c>
      <c r="L1" s="168"/>
      <c r="M1" s="168"/>
    </row>
    <row r="2" spans="1:13" ht="15.6">
      <c r="A2" s="886"/>
      <c r="B2" s="87" t="s">
        <v>69</v>
      </c>
      <c r="C2" s="191"/>
      <c r="D2" s="191"/>
      <c r="E2" s="191"/>
      <c r="F2" s="191"/>
      <c r="G2" s="191"/>
      <c r="H2" s="86"/>
      <c r="I2" s="9"/>
      <c r="J2" s="168"/>
      <c r="K2" s="6"/>
      <c r="L2" s="168"/>
      <c r="M2" s="168"/>
    </row>
    <row r="3" spans="1:13" ht="15.6">
      <c r="A3" s="886"/>
      <c r="B3" s="87"/>
      <c r="C3" s="191"/>
      <c r="D3" s="191"/>
      <c r="E3" s="191"/>
      <c r="F3" s="191"/>
      <c r="G3" s="191"/>
      <c r="H3" s="86"/>
      <c r="I3" s="9"/>
      <c r="J3" s="168"/>
      <c r="K3" s="6"/>
      <c r="L3" s="168"/>
      <c r="M3" s="168"/>
    </row>
    <row r="4" spans="1:13" ht="15.6">
      <c r="A4" s="886"/>
      <c r="B4" s="87" t="s">
        <v>151</v>
      </c>
      <c r="C4" s="191"/>
      <c r="D4" s="191"/>
      <c r="E4" s="191"/>
      <c r="F4" s="191"/>
      <c r="G4" s="191"/>
      <c r="H4" s="86"/>
      <c r="I4" s="9"/>
      <c r="J4" s="168"/>
      <c r="K4" s="6"/>
      <c r="L4" s="168"/>
      <c r="M4" s="168"/>
    </row>
    <row r="5" spans="1:13" ht="17.45">
      <c r="A5" s="1198" t="s">
        <v>542</v>
      </c>
      <c r="B5" s="1198"/>
      <c r="C5" s="1198"/>
      <c r="D5" s="1198"/>
      <c r="E5" s="1198"/>
      <c r="F5" s="1198"/>
      <c r="G5" s="1198"/>
      <c r="H5" s="1198"/>
      <c r="I5" s="1198"/>
      <c r="J5" s="1198"/>
      <c r="K5" s="1198"/>
      <c r="L5" s="168"/>
      <c r="M5" s="168"/>
    </row>
    <row r="6" spans="1:13" s="190" customFormat="1" ht="18">
      <c r="A6" s="1199" t="s">
        <v>543</v>
      </c>
      <c r="B6" s="1199"/>
      <c r="C6" s="1199"/>
      <c r="D6" s="1199"/>
      <c r="E6" s="1199"/>
      <c r="F6" s="1199"/>
      <c r="G6" s="1199"/>
      <c r="H6" s="1199"/>
      <c r="I6" s="1199"/>
      <c r="J6" s="1199"/>
      <c r="K6" s="1199"/>
      <c r="L6" s="189"/>
      <c r="M6" s="189"/>
    </row>
    <row r="7" spans="1:13" ht="24.75" customHeight="1">
      <c r="A7" s="56"/>
      <c r="B7" s="56"/>
      <c r="C7" s="56"/>
      <c r="D7" s="56"/>
      <c r="E7" s="56"/>
      <c r="F7" s="56"/>
      <c r="G7" s="56"/>
      <c r="H7" s="201"/>
      <c r="I7" s="9"/>
      <c r="J7" s="1197" t="s">
        <v>544</v>
      </c>
      <c r="K7" s="1197"/>
      <c r="L7" s="168"/>
      <c r="M7" s="168"/>
    </row>
    <row r="8" spans="1:13" ht="49.5" customHeight="1">
      <c r="A8" s="1193" t="s">
        <v>155</v>
      </c>
      <c r="B8" s="1193" t="s">
        <v>545</v>
      </c>
      <c r="C8" s="1193" t="s">
        <v>546</v>
      </c>
      <c r="D8" s="1193" t="s">
        <v>547</v>
      </c>
      <c r="E8" s="1193" t="s">
        <v>548</v>
      </c>
      <c r="F8" s="1195" t="s">
        <v>549</v>
      </c>
      <c r="G8" s="1195"/>
      <c r="H8" s="1195"/>
      <c r="I8" s="588" t="s">
        <v>550</v>
      </c>
      <c r="J8" s="588" t="s">
        <v>551</v>
      </c>
      <c r="K8" s="588" t="s">
        <v>552</v>
      </c>
      <c r="L8" s="168"/>
      <c r="M8" s="168"/>
    </row>
    <row r="9" spans="1:13" ht="54.75" customHeight="1">
      <c r="A9" s="1194"/>
      <c r="B9" s="1194"/>
      <c r="C9" s="1194"/>
      <c r="D9" s="1194"/>
      <c r="E9" s="1194"/>
      <c r="F9" s="177" t="s">
        <v>553</v>
      </c>
      <c r="G9" s="177" t="s">
        <v>554</v>
      </c>
      <c r="H9" s="127" t="s">
        <v>555</v>
      </c>
      <c r="I9" s="588" t="s">
        <v>553</v>
      </c>
      <c r="J9" s="588" t="s">
        <v>554</v>
      </c>
      <c r="K9" s="338" t="s">
        <v>555</v>
      </c>
      <c r="L9" s="168"/>
      <c r="M9" s="168"/>
    </row>
    <row r="10" spans="1:13" s="124" customFormat="1" ht="17.25" customHeight="1">
      <c r="A10" s="292"/>
      <c r="B10" s="293"/>
      <c r="C10" s="294"/>
      <c r="D10" s="294"/>
      <c r="E10" s="294"/>
      <c r="F10" s="294"/>
      <c r="G10" s="294"/>
      <c r="H10" s="295"/>
      <c r="I10" s="294"/>
      <c r="J10" s="294"/>
      <c r="K10" s="294"/>
      <c r="L10" s="36"/>
      <c r="M10" s="36"/>
    </row>
    <row r="11" spans="1:13" s="300" customFormat="1" ht="17.25" customHeight="1">
      <c r="A11" s="296"/>
      <c r="B11" s="125"/>
      <c r="C11" s="297"/>
      <c r="D11" s="297"/>
      <c r="E11" s="298"/>
      <c r="F11" s="298"/>
      <c r="G11" s="298"/>
      <c r="H11" s="299"/>
      <c r="I11" s="17"/>
      <c r="J11" s="17"/>
      <c r="K11" s="17"/>
      <c r="L11" s="90"/>
      <c r="M11" s="90"/>
    </row>
    <row r="12" spans="1:13" s="300" customFormat="1" ht="17.25" customHeight="1">
      <c r="A12" s="296"/>
      <c r="B12" s="125"/>
      <c r="C12" s="297"/>
      <c r="D12" s="297"/>
      <c r="E12" s="298"/>
      <c r="F12" s="298"/>
      <c r="G12" s="298"/>
      <c r="H12" s="299"/>
      <c r="I12" s="17"/>
      <c r="J12" s="17"/>
      <c r="K12" s="17"/>
      <c r="L12" s="90"/>
      <c r="M12" s="90"/>
    </row>
    <row r="13" spans="1:13" s="300" customFormat="1" ht="17.25" customHeight="1">
      <c r="A13" s="296"/>
      <c r="B13" s="125"/>
      <c r="C13" s="297"/>
      <c r="D13" s="297"/>
      <c r="E13" s="298"/>
      <c r="F13" s="298"/>
      <c r="G13" s="298"/>
      <c r="H13" s="299"/>
      <c r="I13" s="17"/>
      <c r="J13" s="17"/>
      <c r="K13" s="17"/>
      <c r="L13" s="90"/>
      <c r="M13" s="90"/>
    </row>
    <row r="14" spans="1:13" s="300" customFormat="1" ht="17.25" customHeight="1">
      <c r="A14" s="306"/>
      <c r="B14" s="313"/>
      <c r="C14" s="314"/>
      <c r="D14" s="314"/>
      <c r="E14" s="315"/>
      <c r="F14" s="315"/>
      <c r="G14" s="315"/>
      <c r="H14" s="316"/>
      <c r="I14" s="28"/>
      <c r="J14" s="28"/>
      <c r="K14" s="28"/>
      <c r="L14" s="90"/>
      <c r="M14" s="90"/>
    </row>
    <row r="15" spans="1:13" s="300" customFormat="1" ht="17.25" customHeight="1">
      <c r="A15" s="306"/>
      <c r="B15" s="313"/>
      <c r="C15" s="314"/>
      <c r="D15" s="314"/>
      <c r="E15" s="315"/>
      <c r="F15" s="315"/>
      <c r="G15" s="315"/>
      <c r="H15" s="316"/>
      <c r="I15" s="28"/>
      <c r="J15" s="28"/>
      <c r="K15" s="28"/>
      <c r="L15" s="90"/>
      <c r="M15" s="90"/>
    </row>
    <row r="16" spans="1:13" s="300" customFormat="1" ht="17.25" customHeight="1">
      <c r="A16" s="306"/>
      <c r="B16" s="313"/>
      <c r="C16" s="314"/>
      <c r="D16" s="314"/>
      <c r="E16" s="315"/>
      <c r="F16" s="315"/>
      <c r="G16" s="315"/>
      <c r="H16" s="316"/>
      <c r="I16" s="28"/>
      <c r="J16" s="28"/>
      <c r="K16" s="28"/>
      <c r="L16" s="90"/>
      <c r="M16" s="90"/>
    </row>
    <row r="17" spans="1:13" s="300" customFormat="1" ht="17.25" customHeight="1">
      <c r="A17" s="306"/>
      <c r="B17" s="313"/>
      <c r="C17" s="314"/>
      <c r="D17" s="314"/>
      <c r="E17" s="315"/>
      <c r="F17" s="315"/>
      <c r="G17" s="315"/>
      <c r="H17" s="316"/>
      <c r="I17" s="28"/>
      <c r="J17" s="28"/>
      <c r="K17" s="28"/>
      <c r="L17" s="90"/>
      <c r="M17" s="90"/>
    </row>
    <row r="18" spans="1:13" s="300" customFormat="1" ht="17.25" customHeight="1">
      <c r="A18" s="306"/>
      <c r="B18" s="313"/>
      <c r="C18" s="314"/>
      <c r="D18" s="314"/>
      <c r="E18" s="315"/>
      <c r="F18" s="315"/>
      <c r="G18" s="315"/>
      <c r="H18" s="316"/>
      <c r="I18" s="28"/>
      <c r="J18" s="28"/>
      <c r="K18" s="28"/>
      <c r="L18" s="90"/>
      <c r="M18" s="90"/>
    </row>
    <row r="19" spans="1:13" s="300" customFormat="1" ht="17.25" customHeight="1">
      <c r="A19" s="306"/>
      <c r="B19" s="313"/>
      <c r="C19" s="314"/>
      <c r="D19" s="314"/>
      <c r="E19" s="315"/>
      <c r="F19" s="315"/>
      <c r="G19" s="315"/>
      <c r="H19" s="316"/>
      <c r="I19" s="28"/>
      <c r="J19" s="28"/>
      <c r="K19" s="28"/>
      <c r="L19" s="90"/>
      <c r="M19" s="90"/>
    </row>
    <row r="20" spans="1:13" s="300" customFormat="1" ht="17.25" customHeight="1">
      <c r="A20" s="306"/>
      <c r="B20" s="313"/>
      <c r="C20" s="314"/>
      <c r="D20" s="314"/>
      <c r="E20" s="315"/>
      <c r="F20" s="315"/>
      <c r="G20" s="315"/>
      <c r="H20" s="316"/>
      <c r="I20" s="28"/>
      <c r="J20" s="28"/>
      <c r="K20" s="28"/>
      <c r="L20" s="90"/>
      <c r="M20" s="90"/>
    </row>
    <row r="21" spans="1:13" s="124" customFormat="1" ht="15.6">
      <c r="A21" s="306"/>
      <c r="B21" s="307"/>
      <c r="C21" s="307"/>
      <c r="D21" s="307"/>
      <c r="E21" s="308"/>
      <c r="F21" s="308"/>
      <c r="G21" s="308"/>
      <c r="H21" s="309"/>
      <c r="I21" s="29"/>
      <c r="J21" s="29"/>
      <c r="K21" s="29"/>
      <c r="L21" s="36"/>
      <c r="M21" s="36"/>
    </row>
    <row r="22" spans="1:13" s="124" customFormat="1" ht="16.149999999999999">
      <c r="A22" s="1196" t="s">
        <v>556</v>
      </c>
      <c r="B22" s="1196"/>
      <c r="C22" s="310"/>
      <c r="D22" s="310"/>
      <c r="E22" s="311"/>
      <c r="F22" s="311"/>
      <c r="G22" s="311"/>
      <c r="H22" s="312">
        <f>SUM(H10:H21)</f>
        <v>0</v>
      </c>
      <c r="I22" s="131"/>
      <c r="J22" s="131"/>
      <c r="K22" s="131"/>
      <c r="L22" s="36"/>
      <c r="M22" s="36"/>
    </row>
    <row r="23" spans="1:13">
      <c r="A23" s="7"/>
      <c r="B23" s="8"/>
      <c r="C23" s="8"/>
      <c r="D23" s="8"/>
      <c r="E23" s="8"/>
      <c r="F23" s="8"/>
      <c r="G23" s="5"/>
      <c r="H23" s="86"/>
      <c r="I23" s="9"/>
      <c r="J23" s="168"/>
      <c r="K23" s="168"/>
      <c r="L23" s="168"/>
      <c r="M23" s="168"/>
    </row>
    <row r="24" spans="1:13" ht="15.6">
      <c r="A24" s="7"/>
      <c r="B24" s="664"/>
      <c r="C24" s="664"/>
      <c r="D24" s="812"/>
      <c r="E24" s="780"/>
      <c r="F24" s="780"/>
      <c r="G24" s="780"/>
      <c r="H24" s="780"/>
      <c r="I24" s="1149" t="s">
        <v>146</v>
      </c>
      <c r="J24" s="1149"/>
      <c r="K24" s="1149"/>
      <c r="L24" s="780"/>
    </row>
    <row r="25" spans="1:13" ht="15.75" customHeight="1">
      <c r="A25" s="7"/>
      <c r="B25" s="890" t="s">
        <v>147</v>
      </c>
      <c r="C25" s="664"/>
      <c r="D25" s="812"/>
      <c r="E25" s="902"/>
      <c r="F25" s="902"/>
      <c r="G25" s="902"/>
      <c r="H25" s="902"/>
      <c r="I25" s="1143" t="s">
        <v>148</v>
      </c>
      <c r="J25" s="1143"/>
      <c r="K25" s="1143"/>
      <c r="L25" s="902"/>
    </row>
    <row r="26" spans="1:13" ht="15.6">
      <c r="A26" s="7"/>
      <c r="B26" s="901" t="s">
        <v>149</v>
      </c>
      <c r="C26" s="664"/>
      <c r="D26" s="664"/>
      <c r="E26" s="903"/>
      <c r="F26" s="903"/>
      <c r="G26" s="903"/>
      <c r="H26" s="903"/>
      <c r="I26" s="1144" t="s">
        <v>149</v>
      </c>
      <c r="J26" s="1144"/>
      <c r="K26" s="1144"/>
      <c r="L26" s="903"/>
    </row>
    <row r="27" spans="1:13">
      <c r="A27" s="7"/>
      <c r="B27" s="8"/>
      <c r="C27" s="8"/>
      <c r="D27" s="8"/>
      <c r="E27" s="8"/>
      <c r="F27" s="8"/>
      <c r="G27" s="8"/>
      <c r="H27" s="167"/>
      <c r="I27" s="9"/>
      <c r="J27" s="168"/>
      <c r="K27" s="168"/>
      <c r="L27" s="168"/>
      <c r="M27" s="168"/>
    </row>
    <row r="28" spans="1:13">
      <c r="A28" s="7"/>
      <c r="B28" s="8"/>
      <c r="C28" s="8"/>
      <c r="D28" s="8"/>
      <c r="E28" s="8"/>
      <c r="F28" s="8"/>
      <c r="G28" s="8"/>
      <c r="H28" s="167"/>
      <c r="I28" s="9"/>
      <c r="J28" s="168"/>
      <c r="K28" s="168"/>
      <c r="L28" s="168"/>
      <c r="M28" s="168"/>
    </row>
    <row r="29" spans="1:13">
      <c r="A29" s="7"/>
      <c r="B29" s="8"/>
      <c r="C29" s="8"/>
      <c r="D29" s="8"/>
      <c r="E29" s="8"/>
      <c r="F29" s="8"/>
      <c r="G29" s="8"/>
      <c r="H29" s="167"/>
      <c r="I29" s="9"/>
      <c r="J29" s="168"/>
      <c r="K29" s="168"/>
      <c r="L29" s="168"/>
      <c r="M29" s="168"/>
    </row>
    <row r="30" spans="1:13">
      <c r="A30" s="7"/>
      <c r="B30" s="8"/>
      <c r="C30" s="8"/>
      <c r="D30" s="8"/>
      <c r="E30" s="8"/>
      <c r="F30" s="8"/>
      <c r="G30" s="8"/>
      <c r="H30" s="167"/>
      <c r="I30" s="9"/>
      <c r="J30" s="168"/>
      <c r="K30" s="168"/>
      <c r="L30" s="168"/>
      <c r="M30" s="168"/>
    </row>
    <row r="31" spans="1:13">
      <c r="A31" s="7"/>
      <c r="B31" s="8"/>
      <c r="C31" s="8"/>
      <c r="D31" s="8"/>
      <c r="E31" s="8"/>
      <c r="F31" s="8"/>
      <c r="G31" s="8"/>
      <c r="H31" s="167"/>
      <c r="I31" s="9"/>
      <c r="J31" s="168"/>
      <c r="K31" s="168"/>
      <c r="L31" s="168"/>
      <c r="M31" s="168"/>
    </row>
    <row r="32" spans="1:13">
      <c r="A32" s="7"/>
      <c r="B32" s="8"/>
      <c r="C32" s="8"/>
      <c r="D32" s="8"/>
      <c r="E32" s="8"/>
      <c r="F32" s="8"/>
      <c r="G32" s="8"/>
      <c r="H32" s="167"/>
      <c r="I32" s="9"/>
      <c r="J32" s="168"/>
      <c r="K32" s="168"/>
      <c r="L32" s="168"/>
      <c r="M32" s="168"/>
    </row>
    <row r="33" spans="1:13">
      <c r="A33" s="7"/>
      <c r="B33" s="8"/>
      <c r="C33" s="8"/>
      <c r="D33" s="8"/>
      <c r="E33" s="8"/>
      <c r="F33" s="8"/>
      <c r="G33" s="8"/>
      <c r="H33" s="167"/>
      <c r="I33" s="9"/>
      <c r="J33" s="168"/>
      <c r="K33" s="168"/>
      <c r="L33" s="168"/>
      <c r="M33" s="168"/>
    </row>
    <row r="34" spans="1:13">
      <c r="A34" s="7"/>
      <c r="B34" s="8"/>
      <c r="C34" s="8"/>
      <c r="D34" s="8"/>
      <c r="E34" s="8"/>
      <c r="F34" s="8"/>
      <c r="G34" s="8"/>
      <c r="H34" s="167"/>
      <c r="I34" s="9"/>
      <c r="J34" s="168"/>
      <c r="K34" s="168"/>
      <c r="L34" s="168"/>
      <c r="M34" s="168"/>
    </row>
    <row r="35" spans="1:13">
      <c r="A35" s="7"/>
      <c r="B35" s="8"/>
      <c r="C35" s="8"/>
      <c r="D35" s="8"/>
      <c r="E35" s="8"/>
      <c r="F35" s="8"/>
      <c r="G35" s="8"/>
      <c r="H35" s="167"/>
      <c r="I35" s="9"/>
      <c r="J35" s="168"/>
      <c r="K35" s="168"/>
      <c r="L35" s="168"/>
      <c r="M35" s="168"/>
    </row>
    <row r="36" spans="1:13">
      <c r="A36" s="7"/>
      <c r="B36" s="8"/>
      <c r="C36" s="8"/>
      <c r="D36" s="8"/>
      <c r="E36" s="8"/>
      <c r="F36" s="8"/>
      <c r="G36" s="8"/>
      <c r="H36" s="167"/>
      <c r="I36" s="9"/>
      <c r="J36" s="168"/>
      <c r="K36" s="168"/>
      <c r="L36" s="168"/>
      <c r="M36" s="168"/>
    </row>
    <row r="37" spans="1:13">
      <c r="A37" s="7"/>
      <c r="B37" s="8"/>
      <c r="C37" s="8"/>
      <c r="D37" s="8"/>
      <c r="E37" s="8"/>
      <c r="F37" s="8"/>
      <c r="G37" s="8"/>
      <c r="H37" s="167"/>
      <c r="I37" s="168"/>
      <c r="J37" s="168"/>
      <c r="K37" s="168"/>
      <c r="L37" s="168"/>
      <c r="M37" s="168"/>
    </row>
    <row r="38" spans="1:13">
      <c r="A38" s="7"/>
      <c r="B38" s="8"/>
      <c r="C38" s="8"/>
      <c r="D38" s="8"/>
      <c r="E38" s="8"/>
      <c r="F38" s="8"/>
      <c r="G38" s="8"/>
      <c r="H38" s="167"/>
    </row>
    <row r="39" spans="1:13">
      <c r="A39" s="7"/>
      <c r="B39" s="8"/>
      <c r="C39" s="8"/>
      <c r="D39" s="8"/>
      <c r="E39" s="8"/>
      <c r="F39" s="8"/>
      <c r="G39" s="8"/>
      <c r="H39" s="167"/>
    </row>
    <row r="40" spans="1:13">
      <c r="A40" s="7"/>
      <c r="B40" s="8"/>
      <c r="C40" s="8"/>
      <c r="D40" s="8"/>
      <c r="E40" s="8"/>
      <c r="F40" s="8"/>
      <c r="G40" s="8"/>
      <c r="H40" s="167"/>
    </row>
    <row r="41" spans="1:13">
      <c r="A41" s="7"/>
      <c r="B41" s="8"/>
      <c r="C41" s="8"/>
      <c r="D41" s="8"/>
      <c r="E41" s="8"/>
      <c r="F41" s="8"/>
      <c r="G41" s="8"/>
      <c r="H41" s="167"/>
    </row>
    <row r="42" spans="1:13">
      <c r="A42" s="7"/>
      <c r="B42" s="8"/>
      <c r="C42" s="8"/>
      <c r="D42" s="8"/>
      <c r="E42" s="8"/>
      <c r="F42" s="8"/>
      <c r="G42" s="8"/>
      <c r="H42" s="167"/>
    </row>
    <row r="43" spans="1:13">
      <c r="A43" s="7"/>
      <c r="B43" s="8"/>
      <c r="C43" s="8"/>
      <c r="D43" s="8"/>
      <c r="E43" s="8"/>
      <c r="F43" s="8"/>
      <c r="G43" s="8"/>
      <c r="H43" s="167"/>
    </row>
    <row r="44" spans="1:13">
      <c r="A44" s="7"/>
      <c r="B44" s="8"/>
      <c r="C44" s="8"/>
      <c r="D44" s="8"/>
      <c r="E44" s="8"/>
      <c r="F44" s="8"/>
      <c r="G44" s="8"/>
      <c r="H44" s="167"/>
    </row>
    <row r="45" spans="1:13">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D0B95D-B84A-4AEC-860B-BB4B500899CA}"/>
</file>

<file path=customXml/itemProps2.xml><?xml version="1.0" encoding="utf-8"?>
<ds:datastoreItem xmlns:ds="http://schemas.openxmlformats.org/officeDocument/2006/customXml" ds:itemID="{953BFC97-E713-4923-A46B-BBD33832FFD0}"/>
</file>

<file path=customXml/itemProps3.xml><?xml version="1.0" encoding="utf-8"?>
<ds:datastoreItem xmlns:ds="http://schemas.openxmlformats.org/officeDocument/2006/customXml" ds:itemID="{55529051-FEE2-490F-9D66-CB3C46D6EBA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Phan Hữu Tiệp</cp:lastModifiedBy>
  <cp:revision/>
  <dcterms:created xsi:type="dcterms:W3CDTF">2021-10-22T06:56:26Z</dcterms:created>
  <dcterms:modified xsi:type="dcterms:W3CDTF">2025-08-01T07:36:40Z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y fmtid="{D5CDD505-2E9C-101B-9397-08002B2CF9AE}" pid="3" name="MediaServiceImageTags">
    <vt:lpwstr/>
  </property>
</Properties>
</file>