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KHNH\nop MC\"/>
    </mc:Choice>
  </mc:AlternateContent>
  <xr:revisionPtr revIDLastSave="0" documentId="8_{450212A0-01C4-4A11-8D55-4A4FC32B4A7A}" xr6:coauthVersionLast="47" xr6:coauthVersionMax="47" xr10:uidLastSave="{00000000-0000-0000-0000-000000000000}"/>
  <bookViews>
    <workbookView xWindow="-108" yWindow="-108" windowWidth="23256" windowHeight="12456" xr2:uid="{C560DD78-2E47-4021-AE0F-B8A43103C98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H31" i="1"/>
  <c r="G31" i="1"/>
  <c r="M30" i="1"/>
  <c r="Q30" i="1" s="1"/>
  <c r="L30" i="1"/>
  <c r="P30" i="1" s="1"/>
  <c r="K30" i="1"/>
  <c r="F30" i="1"/>
  <c r="C30" i="1"/>
  <c r="O29" i="1"/>
  <c r="M29" i="1"/>
  <c r="Q29" i="1" s="1"/>
  <c r="L29" i="1"/>
  <c r="P29" i="1" s="1"/>
  <c r="K29" i="1"/>
  <c r="F29" i="1"/>
  <c r="C29" i="1"/>
  <c r="M28" i="1"/>
  <c r="Q28" i="1" s="1"/>
  <c r="L28" i="1"/>
  <c r="P28" i="1" s="1"/>
  <c r="K28" i="1"/>
  <c r="J28" i="1" s="1"/>
  <c r="F28" i="1"/>
  <c r="C28" i="1"/>
  <c r="Q27" i="1"/>
  <c r="M27" i="1"/>
  <c r="L27" i="1"/>
  <c r="P27" i="1" s="1"/>
  <c r="K27" i="1"/>
  <c r="O27" i="1" s="1"/>
  <c r="F27" i="1"/>
  <c r="C27" i="1"/>
  <c r="M26" i="1"/>
  <c r="Q26" i="1" s="1"/>
  <c r="L26" i="1"/>
  <c r="P26" i="1" s="1"/>
  <c r="K26" i="1"/>
  <c r="F26" i="1"/>
  <c r="C26" i="1"/>
  <c r="M25" i="1"/>
  <c r="Q25" i="1" s="1"/>
  <c r="L25" i="1"/>
  <c r="K25" i="1"/>
  <c r="O25" i="1" s="1"/>
  <c r="F25" i="1"/>
  <c r="C25" i="1"/>
  <c r="M24" i="1"/>
  <c r="Q24" i="1" s="1"/>
  <c r="L24" i="1"/>
  <c r="P24" i="1" s="1"/>
  <c r="K24" i="1"/>
  <c r="J24" i="1" s="1"/>
  <c r="F24" i="1"/>
  <c r="C24" i="1"/>
  <c r="Q23" i="1"/>
  <c r="M23" i="1"/>
  <c r="L23" i="1"/>
  <c r="P23" i="1" s="1"/>
  <c r="K23" i="1"/>
  <c r="F23" i="1"/>
  <c r="C23" i="1"/>
  <c r="M22" i="1"/>
  <c r="L22" i="1"/>
  <c r="K22" i="1"/>
  <c r="F22" i="1"/>
  <c r="C22" i="1"/>
  <c r="O28" i="1" l="1"/>
  <c r="N28" i="1" s="1"/>
  <c r="J25" i="1"/>
  <c r="O24" i="1"/>
  <c r="N24" i="1" s="1"/>
  <c r="P25" i="1"/>
  <c r="N25" i="1" s="1"/>
  <c r="N29" i="1"/>
  <c r="O23" i="1"/>
  <c r="N23" i="1" s="1"/>
  <c r="J23" i="1"/>
  <c r="J22" i="1"/>
  <c r="K31" i="1"/>
  <c r="O22" i="1"/>
  <c r="L31" i="1"/>
  <c r="P22" i="1"/>
  <c r="M31" i="1"/>
  <c r="Q22" i="1"/>
  <c r="Q31" i="1" s="1"/>
  <c r="J27" i="1"/>
  <c r="J30" i="1"/>
  <c r="O30" i="1"/>
  <c r="N30" i="1" s="1"/>
  <c r="N27" i="1"/>
  <c r="J29" i="1"/>
  <c r="F31" i="1"/>
  <c r="J26" i="1"/>
  <c r="O26" i="1"/>
  <c r="N26" i="1" s="1"/>
  <c r="P31" i="1" l="1"/>
  <c r="N22" i="1"/>
  <c r="N31" i="1" s="1"/>
  <c r="O31" i="1"/>
  <c r="J31" i="1"/>
</calcChain>
</file>

<file path=xl/sharedStrings.xml><?xml version="1.0" encoding="utf-8"?>
<sst xmlns="http://schemas.openxmlformats.org/spreadsheetml/2006/main" count="121" uniqueCount="78">
  <si>
    <t>TRƯỜNG SƯ PHẠM</t>
  </si>
  <si>
    <t>Biểu số 3</t>
  </si>
  <si>
    <t>Tên đơn vị:……………...…</t>
  </si>
  <si>
    <t>TỔNG HỢP SỐ GIỜ QUY CHUẨN ĐƠN VỊ PHẢI ĐẢM NHẬN GIẢNG DẠY NĂM TÀI CHÍNH 2022</t>
  </si>
  <si>
    <t>Đơn vị tính: Tiết chuẩn</t>
  </si>
  <si>
    <t>STT</t>
  </si>
  <si>
    <t>Tổ bộ môn và họ tên giảng viên</t>
  </si>
  <si>
    <t>Chức vụ</t>
  </si>
  <si>
    <t>Số giờ chuẩn theo định mức</t>
  </si>
  <si>
    <t>Số giờ chuẩn được miễn giảm</t>
  </si>
  <si>
    <t>Số giờ chuẩn còn phải đảm nhận</t>
  </si>
  <si>
    <t>Ghi chú</t>
  </si>
  <si>
    <t>Nhóm</t>
  </si>
  <si>
    <t>Hệ số lương có bản</t>
  </si>
  <si>
    <t>Cộng</t>
  </si>
  <si>
    <t>Giờ giảng dạy</t>
  </si>
  <si>
    <t>Giờ NCKH</t>
  </si>
  <si>
    <t>Giờ HĐCM khác</t>
  </si>
  <si>
    <t>(1)</t>
  </si>
  <si>
    <t>(2)</t>
  </si>
  <si>
    <t>(3)</t>
  </si>
  <si>
    <t>(4)</t>
  </si>
  <si>
    <t>(5)</t>
  </si>
  <si>
    <t>(6)</t>
  </si>
  <si>
    <t>(7)</t>
  </si>
  <si>
    <t>(8)</t>
  </si>
  <si>
    <t>(9)</t>
  </si>
  <si>
    <t>(10)</t>
  </si>
  <si>
    <t>(11)</t>
  </si>
  <si>
    <t>(12)</t>
  </si>
  <si>
    <t>(13)</t>
  </si>
  <si>
    <t>(14)</t>
  </si>
  <si>
    <t>(15)</t>
  </si>
  <si>
    <t>(16)</t>
  </si>
  <si>
    <t>Trường Sư phạm</t>
  </si>
  <si>
    <t>Tổng số cán bộ của đơn vị: 181, trong đó:</t>
  </si>
  <si>
    <t>Cán bộ hành chính 8</t>
  </si>
  <si>
    <t>Cán bộ giảng dạy: 173, gồm:</t>
  </si>
  <si>
    <t>CBGD đảm nhận ĐM giờ tập sự (thử việc): 2</t>
  </si>
  <si>
    <t>CBGD đảm nhận ĐM giờ giảng viên trở lên: 167</t>
  </si>
  <si>
    <t>CBGD đảm nhận ĐM giờ giáo viên: 4</t>
  </si>
  <si>
    <t>TK</t>
  </si>
  <si>
    <t>PK</t>
  </si>
  <si>
    <t>TLĐT</t>
  </si>
  <si>
    <t>Trợ lý đào tạo</t>
  </si>
  <si>
    <t>CVHT</t>
  </si>
  <si>
    <t>Cố vấn học tập</t>
  </si>
  <si>
    <t>Tổng cộng toàn đơn vị:</t>
  </si>
  <si>
    <t>Chức danh</t>
  </si>
  <si>
    <t>Hệ số LCB</t>
  </si>
  <si>
    <t>Trưởng khoa</t>
  </si>
  <si>
    <t>Cán bộ hành chính: 0</t>
  </si>
  <si>
    <t>CBGD đảm nhận ĐM giờ tập sự (thử việc): 0</t>
  </si>
  <si>
    <t>CBGD đảm nhận ĐM giờ giáo viên: 0</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</si>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</sst>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x14ac:knownFonts="1">
    <font>
      <sz val="11"/>
      <color theme="1"/>
      <name val="Aptos Narrow"/>
      <family val="2"/>
      <scheme val="minor"/>
    </font>
    <font>
      <sz val="11"/>
      <color theme="1"/>
      <name val="Aptos Narrow"/>
      <family val="2"/>
      <scheme val="minor"/>
    </font>
    <font>
      <sz val="11"/>
      <name val="Times New Roman"/>
      <family val="1"/>
    </font>
    <font>
      <sz val="10"/>
      <color theme="1"/>
      <name val="Times New Roman"/>
      <family val="1"/>
    </font>
    <font>
      <b/>
      <sz val="10"/>
      <color theme="1"/>
      <name val="Times New Roman"/>
      <family val="1"/>
    </font>
    <font>
      <b/>
      <sz val="12"/>
      <color theme="1"/>
      <name val="Times New Roman"/>
      <family val="1"/>
    </font>
    <font>
      <i/>
      <sz val="10"/>
      <color theme="1"/>
      <name val="Times New Roman"/>
      <family val="1"/>
    </font>
    <font>
      <sz val="10"/>
      <name val="Arial"/>
      <family val="2"/>
    </font>
    <font>
      <b/>
      <sz val="8"/>
      <color theme="1"/>
      <name val="Times New Roman"/>
      <family val="1"/>
    </font>
    <font>
      <b/>
      <sz val="10"/>
      <color rgb="FFFF0000"/>
      <name val="Times New Roman"/>
      <family val="1"/>
    </font>
    <font>
      <sz val="10"/>
      <color indexed="8"/>
      <name val="Times New Roman"/>
      <family val="1"/>
    </font>
    <font>
      <b/>
      <i/>
      <sz val="10"/>
      <color rgb="FFFF0000"/>
      <name val="Times New Roman"/>
      <family val="1"/>
    </font>
    <font>
      <sz val="11"/>
      <name val="Arial"/>
      <family val="2"/>
    </font>
    <font>
      <sz val="8"/>
      <color rgb="FF001A33"/>
      <name val="Segoe UI"/>
      <family val="2"/>
    </font>
    <font>
      <sz val="15"/>
      <color indexed="8"/>
      <name val="Times New Roman"/>
      <family val="1"/>
    </font>
    <font>
      <b/>
      <sz val="15"/>
      <color indexed="8"/>
      <name val="Times New Roman"/>
      <family val="1"/>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bottom style="hair">
        <color rgb="FF000000"/>
      </bottom>
      <diagonal/>
    </border>
    <border>
      <left style="thin">
        <color rgb="FF000000"/>
      </left>
      <right style="thin">
        <color rgb="FF000000"/>
      </right>
      <top/>
      <bottom/>
      <diagonal/>
    </border>
    <border>
      <left style="thin">
        <color rgb="FF000000"/>
      </left>
      <right style="double">
        <color rgb="FF000000"/>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rgb="FF000000"/>
      </left>
      <right style="double">
        <color rgb="FF000000"/>
      </right>
      <top style="double">
        <color rgb="FF000000"/>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right/>
      <top style="double">
        <color indexed="64"/>
      </top>
      <bottom/>
      <diagonal/>
    </border>
  </borders>
  <cellStyleXfs count="3">
    <xf numFmtId="0" fontId="0" fillId="0" borderId="0"/>
    <xf numFmtId="164" fontId="7" fillId="0" borderId="0" applyFont="0" applyFill="0" applyBorder="0" applyAlignment="0" applyProtection="0"/>
    <xf numFmtId="0" fontId="1" fillId="0" borderId="0"/>
  </cellStyleXfs>
  <cellXfs count="81">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3" fillId="0" borderId="0" xfId="0" applyFont="1"/>
    <xf numFmtId="0" fontId="4" fillId="0" borderId="0" xfId="0" applyFont="1" applyAlignment="1">
      <alignment horizontal="center" vertical="center"/>
    </xf>
    <xf numFmtId="0" fontId="6" fillId="0" borderId="0" xfId="0" applyFont="1"/>
    <xf numFmtId="0" fontId="6"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7" xfId="1" applyNumberFormat="1" applyFont="1" applyBorder="1" applyAlignment="1">
      <alignment horizontal="center" vertical="center" wrapText="1"/>
    </xf>
    <xf numFmtId="49" fontId="4" fillId="0" borderId="8" xfId="1" quotePrefix="1" applyNumberFormat="1" applyFont="1" applyFill="1" applyBorder="1" applyAlignment="1">
      <alignment horizontal="center" vertical="center" wrapText="1"/>
    </xf>
    <xf numFmtId="49" fontId="4" fillId="0" borderId="9" xfId="1" quotePrefix="1" applyNumberFormat="1" applyFont="1" applyFill="1" applyBorder="1" applyAlignment="1">
      <alignment horizontal="center" vertical="center" wrapText="1"/>
    </xf>
    <xf numFmtId="49" fontId="4" fillId="0" borderId="9" xfId="1" applyNumberFormat="1" applyFont="1" applyFill="1" applyBorder="1" applyAlignment="1">
      <alignment horizontal="center" vertical="center" wrapText="1"/>
    </xf>
    <xf numFmtId="49" fontId="8" fillId="0" borderId="9" xfId="1" quotePrefix="1" applyNumberFormat="1" applyFont="1" applyFill="1" applyBorder="1" applyAlignment="1">
      <alignment horizontal="center" vertical="center" wrapText="1"/>
    </xf>
    <xf numFmtId="49" fontId="4" fillId="0" borderId="10" xfId="1" applyNumberFormat="1" applyFont="1" applyFill="1" applyBorder="1" applyAlignment="1">
      <alignment horizontal="center" vertical="center" wrapText="1"/>
    </xf>
    <xf numFmtId="49" fontId="4" fillId="0" borderId="11" xfId="1" quotePrefix="1"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49" fontId="4" fillId="0" borderId="13" xfId="1" applyNumberFormat="1" applyFont="1" applyFill="1" applyBorder="1" applyAlignment="1">
      <alignment horizontal="center" vertical="center" wrapText="1"/>
    </xf>
    <xf numFmtId="49" fontId="8" fillId="0" borderId="13" xfId="1" quotePrefix="1" applyNumberFormat="1" applyFont="1" applyFill="1" applyBorder="1" applyAlignment="1">
      <alignment horizontal="center" vertical="center" wrapText="1"/>
    </xf>
    <xf numFmtId="49" fontId="4" fillId="0" borderId="14" xfId="1" applyNumberFormat="1" applyFont="1" applyFill="1" applyBorder="1" applyAlignment="1">
      <alignment horizontal="center" vertical="center" wrapText="1"/>
    </xf>
    <xf numFmtId="165" fontId="4" fillId="0" borderId="15" xfId="0" applyNumberFormat="1" applyFont="1" applyBorder="1" applyAlignment="1">
      <alignment horizontal="center" vertical="center" wrapText="1"/>
    </xf>
    <xf numFmtId="165" fontId="3" fillId="0" borderId="16" xfId="0" applyNumberFormat="1" applyFont="1" applyBorder="1" applyAlignment="1">
      <alignment horizontal="left" vertical="center" wrapText="1"/>
    </xf>
    <xf numFmtId="165" fontId="4" fillId="0" borderId="16" xfId="0"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165" fontId="3" fillId="0" borderId="19" xfId="0" applyNumberFormat="1" applyFont="1" applyBorder="1" applyAlignment="1">
      <alignment horizontal="left" vertical="center" wrapText="1"/>
    </xf>
    <xf numFmtId="165" fontId="4" fillId="0" borderId="19"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0" fontId="10" fillId="0" borderId="9" xfId="0" applyFont="1" applyBorder="1" applyAlignment="1">
      <alignment vertical="top"/>
    </xf>
    <xf numFmtId="0" fontId="3" fillId="0" borderId="23" xfId="0" applyFont="1" applyBorder="1" applyAlignment="1">
      <alignment vertical="center"/>
    </xf>
    <xf numFmtId="165" fontId="4" fillId="0" borderId="6" xfId="1" applyNumberFormat="1" applyFont="1" applyBorder="1" applyAlignment="1">
      <alignment horizontal="left" vertical="center" wrapText="1"/>
    </xf>
    <xf numFmtId="0" fontId="0" fillId="0" borderId="0" xfId="0" applyAlignment="1">
      <alignment wrapText="1"/>
    </xf>
    <xf numFmtId="49" fontId="4" fillId="0" borderId="13" xfId="1" quotePrefix="1" applyNumberFormat="1" applyFont="1" applyFill="1" applyBorder="1" applyAlignment="1">
      <alignment horizontal="center" vertical="center" wrapText="1"/>
    </xf>
    <xf numFmtId="165" fontId="3" fillId="0" borderId="0" xfId="0" applyNumberFormat="1" applyFont="1" applyAlignment="1">
      <alignment horizontal="left" vertical="center" wrapText="1"/>
    </xf>
    <xf numFmtId="0" fontId="3" fillId="0" borderId="12" xfId="0" applyFont="1" applyBorder="1" applyAlignment="1">
      <alignment vertical="center"/>
    </xf>
    <xf numFmtId="49" fontId="9" fillId="0" borderId="13" xfId="1" quotePrefix="1" applyNumberFormat="1" applyFont="1" applyFill="1" applyBorder="1" applyAlignment="1">
      <alignment horizontal="center" vertical="center" wrapText="1"/>
    </xf>
    <xf numFmtId="165" fontId="4" fillId="0" borderId="25"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0" fontId="12" fillId="0" borderId="27" xfId="0" applyFont="1" applyBorder="1"/>
    <xf numFmtId="0" fontId="12" fillId="0" borderId="28" xfId="0" applyFont="1" applyBorder="1"/>
    <xf numFmtId="0" fontId="12" fillId="0" borderId="22" xfId="0" applyFont="1" applyBorder="1"/>
    <xf numFmtId="165" fontId="4" fillId="0" borderId="22"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8" fillId="0" borderId="24" xfId="0" quotePrefix="1" applyNumberFormat="1" applyFont="1" applyBorder="1" applyAlignment="1">
      <alignment horizontal="center" vertical="center" wrapText="1"/>
    </xf>
    <xf numFmtId="0" fontId="0" fillId="0" borderId="0" xfId="0" applyAlignment="1">
      <alignment horizontal="center"/>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0" xfId="0" applyFont="1" applyFill="1" applyBorder="1" applyAlignment="1">
      <alignment horizontal="center" vertical="center" wrapText="1"/>
    </xf>
    <xf numFmtId="165" fontId="3" fillId="0" borderId="22" xfId="0" applyNumberFormat="1" applyFont="1" applyBorder="1" applyAlignment="1">
      <alignment horizontal="left" vertical="center" wrapText="1"/>
    </xf>
    <xf numFmtId="165" fontId="4" fillId="0" borderId="32" xfId="0" applyNumberFormat="1" applyFont="1" applyBorder="1" applyAlignment="1">
      <alignment horizontal="center" vertical="center" wrapText="1"/>
    </xf>
    <xf numFmtId="0" fontId="12" fillId="0" borderId="33" xfId="0" applyFont="1" applyBorder="1"/>
    <xf numFmtId="49" fontId="4" fillId="0" borderId="34" xfId="0" applyNumberFormat="1" applyFont="1" applyBorder="1" applyAlignment="1">
      <alignment horizontal="center" vertical="center" wrapText="1"/>
    </xf>
    <xf numFmtId="0" fontId="3" fillId="0" borderId="12" xfId="0" applyFont="1" applyBorder="1" applyAlignment="1">
      <alignment horizontal="center" vertical="center"/>
    </xf>
    <xf numFmtId="0" fontId="13" fillId="0" borderId="0" xfId="0" applyFont="1" applyAlignment="1">
      <alignment horizontal="left"/>
    </xf>
    <xf numFmtId="0" fontId="9" fillId="2" borderId="30" xfId="0" applyFont="1" applyFill="1" applyBorder="1" applyAlignment="1">
      <alignment horizontal="center" vertical="center" wrapText="1"/>
    </xf>
    <xf numFmtId="3" fontId="9" fillId="2" borderId="30" xfId="0" applyNumberFormat="1" applyFont="1" applyFill="1" applyBorder="1" applyAlignment="1">
      <alignment vertical="center"/>
    </xf>
    <xf numFmtId="0" fontId="9" fillId="2" borderId="31" xfId="0" applyFont="1" applyFill="1" applyBorder="1" applyAlignment="1">
      <alignment vertical="center"/>
    </xf>
    <xf numFmtId="0" fontId="11" fillId="2" borderId="29" xfId="0" applyFont="1" applyFill="1" applyBorder="1" applyAlignment="1">
      <alignment horizontal="center" vertical="center" wrapText="1"/>
    </xf>
    <xf numFmtId="0" fontId="6" fillId="0" borderId="35" xfId="0" applyFont="1" applyBorder="1" applyAlignment="1">
      <alignment horizontal="right"/>
    </xf>
    <xf numFmtId="0" fontId="3" fillId="0" borderId="0" xfId="0" applyFont="1" applyAlignment="1">
      <alignment horizontal="center"/>
    </xf>
    <xf numFmtId="0" fontId="4" fillId="0" borderId="0" xfId="0" applyFont="1" applyAlignment="1">
      <alignment wrapText="1"/>
    </xf>
    <xf numFmtId="0" fontId="4" fillId="0" borderId="0" xfId="0" applyFont="1"/>
    <xf numFmtId="0" fontId="14" fillId="0" borderId="0" xfId="0" applyFont="1" applyAlignment="1">
      <alignment horizontal="left" wrapText="1"/>
    </xf>
    <xf numFmtId="0" fontId="14" fillId="0" borderId="0" xfId="0" applyFont="1"/>
    <xf numFmtId="0" fontId="3" fillId="0" borderId="0" xfId="0" applyFont="1" applyAlignment="1">
      <alignment horizontal="center"/>
    </xf>
  </cellXfs>
  <cellStyles count="3">
    <cellStyle name="Comma 2" xfId="1" xr:uid="{CD316309-A427-4511-9E21-9E5C7D08ADCF}"/>
    <cellStyle name="Normal" xfId="0" builtinId="0"/>
    <cellStyle name="Normal 2 2" xfId="2" xr:uid="{45C6B2DE-4058-46AA-8907-CEA1A30614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CF7A52F-8936-4411-BE3B-6CA71246F7F2}"/>
            </a:ext>
          </a:extLst>
        </xdr:cNvPr>
        <xdr:cNvSpPr>
          <a:spLocks noChangeShapeType="1"/>
        </xdr:cNvSpPr>
      </xdr:nvSpPr>
      <xdr:spPr bwMode="auto">
        <a:xfrm>
          <a:off x="2464141" y="1980655"/>
          <a:ext cx="125064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69BFBA89-EC46-45A8-896F-36C6637F59E1}"/>
            </a:ext>
          </a:extLst>
        </xdr:cNvPr>
        <xdr:cNvSpPr>
          <a:spLocks noChangeShapeType="1"/>
        </xdr:cNvSpPr>
      </xdr:nvSpPr>
      <xdr:spPr bwMode="auto">
        <a:xfrm flipV="1">
          <a:off x="7216141" y="1977694"/>
          <a:ext cx="188369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354F-E521-40C5-9922-757904C88901}">
  <dimension ref="A1:R38"/>
  <sheetViews>
    <sheetView tabSelected="1" workbookViewId="0">
      <selection activeCell="A33" sqref="A33:XFD80"/>
    </sheetView>
  </sheetViews>
  <sheetFormatPr defaultColWidth="8.77734375" defaultRowHeight="14.4" x14ac:dyDescent="0.3"/>
  <cols>
    <col min="1" max="1" width="4.77734375" style="60" customWidth="1"/>
    <col min="2" max="2" width="31.109375" style="47" customWidth="1"/>
    <col min="3" max="3" width="11" style="47" customWidth="1"/>
    <col min="4" max="4" width="11.109375" style="47" customWidth="1"/>
    <col min="5" max="5" width="9.109375" style="47" customWidth="1"/>
    <col min="6" max="6" width="12.77734375" bestFit="1" customWidth="1"/>
    <col min="7" max="7" width="13" bestFit="1" customWidth="1"/>
    <col min="8" max="9" width="12.33203125" bestFit="1" customWidth="1"/>
    <col min="10" max="10" width="11.44140625" bestFit="1" customWidth="1"/>
    <col min="11" max="11" width="11.6640625" bestFit="1" customWidth="1"/>
    <col min="12" max="12" width="11.109375" bestFit="1" customWidth="1"/>
    <col min="13" max="13" width="10.77734375" customWidth="1"/>
    <col min="14" max="14" width="12.33203125" bestFit="1" customWidth="1"/>
    <col min="15" max="15" width="12.44140625" bestFit="1" customWidth="1"/>
    <col min="16" max="16" width="12.33203125" bestFit="1" customWidth="1"/>
    <col min="17" max="17" width="12.109375" bestFit="1" customWidth="1"/>
    <col min="18" max="18" width="16.44140625" customWidth="1"/>
  </cols>
  <sheetData>
    <row r="1" spans="1:18" ht="15.6" x14ac:dyDescent="0.3">
      <c r="A1" s="1" t="s">
        <v>0</v>
      </c>
      <c r="B1" s="1"/>
      <c r="C1" s="2"/>
      <c r="D1" s="2"/>
      <c r="E1" s="3"/>
      <c r="F1" s="4"/>
      <c r="G1" s="4"/>
      <c r="H1" s="4"/>
      <c r="I1" s="4"/>
      <c r="J1" s="4"/>
      <c r="K1" s="4"/>
      <c r="L1" s="4"/>
      <c r="M1" s="4"/>
      <c r="N1" s="4"/>
      <c r="O1" s="4"/>
      <c r="P1" s="4"/>
      <c r="Q1" s="4"/>
      <c r="R1" s="5" t="s">
        <v>1</v>
      </c>
    </row>
    <row r="2" spans="1:18" ht="15.6" x14ac:dyDescent="0.3">
      <c r="A2" s="6" t="s">
        <v>2</v>
      </c>
      <c r="B2" s="6"/>
      <c r="C2" s="7"/>
      <c r="D2" s="7"/>
      <c r="E2" s="3"/>
      <c r="F2" s="8"/>
      <c r="G2" s="8"/>
      <c r="H2" s="8"/>
      <c r="I2" s="8"/>
      <c r="J2" s="8"/>
      <c r="K2" s="8"/>
      <c r="L2" s="8"/>
      <c r="M2" s="8"/>
      <c r="N2" s="8"/>
      <c r="O2" s="8"/>
      <c r="P2" s="8"/>
      <c r="Q2" s="8"/>
      <c r="R2" s="9"/>
    </row>
    <row r="3" spans="1:18" ht="25.05" customHeight="1" x14ac:dyDescent="0.3">
      <c r="A3" s="10" t="s">
        <v>3</v>
      </c>
      <c r="B3" s="10"/>
      <c r="C3" s="10"/>
      <c r="D3" s="10"/>
      <c r="E3" s="10"/>
      <c r="F3" s="10"/>
      <c r="G3" s="10"/>
      <c r="H3" s="10"/>
      <c r="I3" s="10"/>
      <c r="J3" s="10"/>
      <c r="K3" s="10"/>
      <c r="L3" s="10"/>
      <c r="M3" s="10"/>
      <c r="N3" s="10"/>
      <c r="O3" s="10"/>
      <c r="P3" s="10"/>
      <c r="Q3" s="10"/>
      <c r="R3" s="10"/>
    </row>
    <row r="4" spans="1:18" ht="15" thickBot="1" x14ac:dyDescent="0.35">
      <c r="A4" s="11"/>
      <c r="B4" s="11"/>
      <c r="C4" s="11"/>
      <c r="D4" s="11"/>
      <c r="E4" s="11"/>
      <c r="F4" s="11"/>
      <c r="G4" s="11"/>
      <c r="H4" s="11"/>
      <c r="I4" s="12" t="s">
        <v>4</v>
      </c>
      <c r="J4" s="12"/>
      <c r="K4" s="12"/>
      <c r="L4" s="12"/>
      <c r="M4" s="12"/>
      <c r="N4" s="12"/>
      <c r="O4" s="12"/>
      <c r="P4" s="12"/>
      <c r="Q4" s="12"/>
      <c r="R4" s="12"/>
    </row>
    <row r="5" spans="1:18" ht="29.25" customHeight="1" thickTop="1" x14ac:dyDescent="0.3">
      <c r="A5" s="13" t="s">
        <v>5</v>
      </c>
      <c r="B5" s="14" t="s">
        <v>6</v>
      </c>
      <c r="C5" s="15"/>
      <c r="D5" s="15"/>
      <c r="E5" s="14" t="s">
        <v>7</v>
      </c>
      <c r="F5" s="16" t="s">
        <v>8</v>
      </c>
      <c r="G5" s="16"/>
      <c r="H5" s="16"/>
      <c r="I5" s="16"/>
      <c r="J5" s="16" t="s">
        <v>9</v>
      </c>
      <c r="K5" s="16"/>
      <c r="L5" s="16"/>
      <c r="M5" s="16"/>
      <c r="N5" s="16" t="s">
        <v>10</v>
      </c>
      <c r="O5" s="16"/>
      <c r="P5" s="16"/>
      <c r="Q5" s="16"/>
      <c r="R5" s="17" t="s">
        <v>11</v>
      </c>
    </row>
    <row r="6" spans="1:18" ht="39.6" x14ac:dyDescent="0.3">
      <c r="A6" s="18"/>
      <c r="B6" s="19"/>
      <c r="C6" s="20" t="s">
        <v>12</v>
      </c>
      <c r="D6" s="20" t="s">
        <v>13</v>
      </c>
      <c r="E6" s="19"/>
      <c r="F6" s="20" t="s">
        <v>14</v>
      </c>
      <c r="G6" s="20" t="s">
        <v>15</v>
      </c>
      <c r="H6" s="20" t="s">
        <v>16</v>
      </c>
      <c r="I6" s="20" t="s">
        <v>17</v>
      </c>
      <c r="J6" s="20" t="s">
        <v>14</v>
      </c>
      <c r="K6" s="20" t="s">
        <v>15</v>
      </c>
      <c r="L6" s="20" t="s">
        <v>16</v>
      </c>
      <c r="M6" s="20" t="s">
        <v>17</v>
      </c>
      <c r="N6" s="20" t="s">
        <v>14</v>
      </c>
      <c r="O6" s="20" t="s">
        <v>15</v>
      </c>
      <c r="P6" s="20" t="s">
        <v>16</v>
      </c>
      <c r="Q6" s="20" t="s">
        <v>17</v>
      </c>
      <c r="R6" s="21"/>
    </row>
    <row r="7" spans="1:18" x14ac:dyDescent="0.3">
      <c r="A7" s="22" t="s">
        <v>18</v>
      </c>
      <c r="B7" s="23" t="s">
        <v>19</v>
      </c>
      <c r="C7" s="23"/>
      <c r="D7" s="23"/>
      <c r="E7" s="24" t="s">
        <v>20</v>
      </c>
      <c r="F7" s="24" t="s">
        <v>21</v>
      </c>
      <c r="G7" s="24" t="s">
        <v>22</v>
      </c>
      <c r="H7" s="24" t="s">
        <v>23</v>
      </c>
      <c r="I7" s="24" t="s">
        <v>24</v>
      </c>
      <c r="J7" s="24" t="s">
        <v>25</v>
      </c>
      <c r="K7" s="24" t="s">
        <v>26</v>
      </c>
      <c r="L7" s="24" t="s">
        <v>27</v>
      </c>
      <c r="M7" s="25" t="s">
        <v>28</v>
      </c>
      <c r="N7" s="24" t="s">
        <v>29</v>
      </c>
      <c r="O7" s="24" t="s">
        <v>30</v>
      </c>
      <c r="P7" s="24" t="s">
        <v>31</v>
      </c>
      <c r="Q7" s="24" t="s">
        <v>32</v>
      </c>
      <c r="R7" s="26" t="s">
        <v>33</v>
      </c>
    </row>
    <row r="8" spans="1:18" x14ac:dyDescent="0.3">
      <c r="A8" s="27"/>
      <c r="B8" s="28" t="s">
        <v>34</v>
      </c>
      <c r="C8" s="29"/>
      <c r="D8" s="29"/>
      <c r="E8" s="30"/>
      <c r="F8" s="30"/>
      <c r="G8" s="30"/>
      <c r="H8" s="30"/>
      <c r="I8" s="30"/>
      <c r="J8" s="30"/>
      <c r="K8" s="30"/>
      <c r="L8" s="30"/>
      <c r="M8" s="31"/>
      <c r="N8" s="30"/>
      <c r="O8" s="30"/>
      <c r="P8" s="30"/>
      <c r="Q8" s="30"/>
      <c r="R8" s="32"/>
    </row>
    <row r="9" spans="1:18" ht="26.4" x14ac:dyDescent="0.3">
      <c r="A9" s="33"/>
      <c r="B9" s="34" t="s">
        <v>35</v>
      </c>
      <c r="C9" s="34"/>
      <c r="D9" s="34"/>
      <c r="E9" s="35"/>
      <c r="F9" s="35"/>
      <c r="G9" s="35"/>
      <c r="H9" s="35"/>
      <c r="I9" s="35"/>
      <c r="J9" s="35"/>
      <c r="K9" s="35"/>
      <c r="L9" s="35"/>
      <c r="M9" s="35"/>
      <c r="N9" s="35"/>
      <c r="O9" s="35"/>
      <c r="P9" s="35"/>
      <c r="Q9" s="35"/>
      <c r="R9" s="36"/>
    </row>
    <row r="10" spans="1:18" x14ac:dyDescent="0.3">
      <c r="A10" s="37"/>
      <c r="B10" s="38" t="s">
        <v>36</v>
      </c>
      <c r="C10" s="38"/>
      <c r="D10" s="38"/>
      <c r="E10" s="39"/>
      <c r="F10" s="39"/>
      <c r="G10" s="39"/>
      <c r="H10" s="39"/>
      <c r="I10" s="39"/>
      <c r="J10" s="39"/>
      <c r="K10" s="39"/>
      <c r="L10" s="39"/>
      <c r="M10" s="39"/>
      <c r="N10" s="39"/>
      <c r="O10" s="39"/>
      <c r="P10" s="39"/>
      <c r="Q10" s="39"/>
      <c r="R10" s="40"/>
    </row>
    <row r="11" spans="1:18" x14ac:dyDescent="0.3">
      <c r="A11" s="37"/>
      <c r="B11" s="38" t="s">
        <v>37</v>
      </c>
      <c r="C11" s="38"/>
      <c r="D11" s="38"/>
      <c r="E11" s="39"/>
      <c r="F11" s="39"/>
      <c r="G11" s="39"/>
      <c r="H11" s="39"/>
      <c r="I11" s="39"/>
      <c r="J11" s="39"/>
      <c r="K11" s="39"/>
      <c r="L11" s="39"/>
      <c r="M11" s="39"/>
      <c r="N11" s="39"/>
      <c r="O11" s="39"/>
      <c r="P11" s="39"/>
      <c r="Q11" s="39"/>
      <c r="R11" s="40"/>
    </row>
    <row r="12" spans="1:18" ht="26.4" x14ac:dyDescent="0.3">
      <c r="A12" s="37"/>
      <c r="B12" s="38" t="s">
        <v>38</v>
      </c>
      <c r="C12" s="38"/>
      <c r="D12" s="38"/>
      <c r="E12" s="39"/>
      <c r="F12" s="39"/>
      <c r="G12" s="39"/>
      <c r="H12" s="39"/>
      <c r="I12" s="39"/>
      <c r="J12" s="39"/>
      <c r="K12" s="39"/>
      <c r="L12" s="39"/>
      <c r="M12" s="39"/>
      <c r="N12" s="39"/>
      <c r="O12" s="39"/>
      <c r="P12" s="39"/>
      <c r="Q12" s="39"/>
      <c r="R12" s="40"/>
    </row>
    <row r="13" spans="1:18" ht="26.4" x14ac:dyDescent="0.3">
      <c r="A13" s="37"/>
      <c r="B13" s="38" t="s">
        <v>39</v>
      </c>
      <c r="C13" s="38"/>
      <c r="D13" s="38"/>
      <c r="E13" s="39"/>
      <c r="F13" s="39"/>
      <c r="G13" s="39"/>
      <c r="H13" s="39"/>
      <c r="I13" s="39"/>
      <c r="J13" s="39"/>
      <c r="K13" s="39"/>
      <c r="L13" s="39"/>
      <c r="M13" s="39"/>
      <c r="N13" s="39"/>
      <c r="O13" s="39"/>
      <c r="P13" s="39"/>
      <c r="Q13" s="39"/>
      <c r="R13" s="40"/>
    </row>
    <row r="14" spans="1:18" x14ac:dyDescent="0.3">
      <c r="A14" s="37"/>
      <c r="B14" s="38" t="s">
        <v>40</v>
      </c>
      <c r="C14" s="38"/>
      <c r="D14" s="38"/>
      <c r="E14" s="39"/>
      <c r="F14" s="39"/>
      <c r="G14" s="39"/>
      <c r="H14" s="39"/>
      <c r="I14" s="39"/>
      <c r="J14" s="39"/>
      <c r="K14" s="39"/>
      <c r="L14" s="39"/>
      <c r="M14" s="39"/>
      <c r="N14" s="39"/>
      <c r="O14" s="39"/>
      <c r="P14" s="39"/>
      <c r="Q14" s="39"/>
      <c r="R14" s="40"/>
    </row>
    <row r="15" spans="1:18" ht="15" thickBot="1" x14ac:dyDescent="0.35">
      <c r="A15" s="27" t="s">
        <v>54</v>
      </c>
      <c r="B15" s="51" t="s">
        <v>55</v>
      </c>
      <c r="C15" s="48"/>
      <c r="D15" s="48"/>
      <c r="E15" s="30"/>
      <c r="F15" s="30"/>
      <c r="G15" s="30"/>
      <c r="H15" s="30"/>
      <c r="I15" s="30"/>
      <c r="J15" s="30"/>
      <c r="K15" s="30"/>
      <c r="L15" s="30"/>
      <c r="M15" s="31"/>
      <c r="N15" s="30"/>
      <c r="O15" s="30"/>
      <c r="P15" s="30"/>
      <c r="Q15" s="30"/>
      <c r="R15" s="32"/>
    </row>
    <row r="16" spans="1:18" ht="27" thickTop="1" x14ac:dyDescent="0.3">
      <c r="A16" s="33"/>
      <c r="B16" s="34" t="s">
        <v>56</v>
      </c>
      <c r="C16" s="64"/>
      <c r="D16" s="64"/>
      <c r="E16" s="52" t="s">
        <v>48</v>
      </c>
      <c r="F16" s="53" t="s">
        <v>8</v>
      </c>
      <c r="G16" s="54"/>
      <c r="H16" s="54"/>
      <c r="I16" s="55"/>
      <c r="J16" s="53" t="s">
        <v>9</v>
      </c>
      <c r="K16" s="54"/>
      <c r="L16" s="54"/>
      <c r="M16" s="55"/>
      <c r="N16" s="53" t="s">
        <v>10</v>
      </c>
      <c r="O16" s="54"/>
      <c r="P16" s="54"/>
      <c r="Q16" s="55"/>
      <c r="R16" s="65" t="s">
        <v>11</v>
      </c>
    </row>
    <row r="17" spans="1:18" ht="39.6" x14ac:dyDescent="0.3">
      <c r="A17" s="37"/>
      <c r="B17" s="38" t="s">
        <v>51</v>
      </c>
      <c r="C17" s="49"/>
      <c r="D17" s="46" t="s">
        <v>49</v>
      </c>
      <c r="E17" s="56"/>
      <c r="F17" s="57" t="s">
        <v>14</v>
      </c>
      <c r="G17" s="57" t="s">
        <v>15</v>
      </c>
      <c r="H17" s="57" t="s">
        <v>16</v>
      </c>
      <c r="I17" s="57" t="s">
        <v>17</v>
      </c>
      <c r="J17" s="57" t="s">
        <v>14</v>
      </c>
      <c r="K17" s="57" t="s">
        <v>15</v>
      </c>
      <c r="L17" s="57" t="s">
        <v>16</v>
      </c>
      <c r="M17" s="57" t="s">
        <v>17</v>
      </c>
      <c r="N17" s="57" t="s">
        <v>14</v>
      </c>
      <c r="O17" s="57" t="s">
        <v>15</v>
      </c>
      <c r="P17" s="57" t="s">
        <v>16</v>
      </c>
      <c r="Q17" s="57" t="s">
        <v>17</v>
      </c>
      <c r="R17" s="66"/>
    </row>
    <row r="18" spans="1:18" x14ac:dyDescent="0.3">
      <c r="A18" s="37"/>
      <c r="B18" s="38" t="s">
        <v>57</v>
      </c>
      <c r="C18" s="64"/>
      <c r="D18" s="64"/>
      <c r="E18" s="58" t="s">
        <v>20</v>
      </c>
      <c r="F18" s="58" t="s">
        <v>21</v>
      </c>
      <c r="G18" s="58" t="s">
        <v>22</v>
      </c>
      <c r="H18" s="58" t="s">
        <v>23</v>
      </c>
      <c r="I18" s="58" t="s">
        <v>24</v>
      </c>
      <c r="J18" s="58" t="s">
        <v>25</v>
      </c>
      <c r="K18" s="58" t="s">
        <v>26</v>
      </c>
      <c r="L18" s="58" t="s">
        <v>27</v>
      </c>
      <c r="M18" s="59" t="s">
        <v>28</v>
      </c>
      <c r="N18" s="58" t="s">
        <v>29</v>
      </c>
      <c r="O18" s="58" t="s">
        <v>30</v>
      </c>
      <c r="P18" s="58" t="s">
        <v>31</v>
      </c>
      <c r="Q18" s="58" t="s">
        <v>32</v>
      </c>
      <c r="R18" s="67" t="s">
        <v>33</v>
      </c>
    </row>
    <row r="19" spans="1:18" ht="26.4" x14ac:dyDescent="0.3">
      <c r="A19" s="37"/>
      <c r="B19" s="38" t="s">
        <v>52</v>
      </c>
      <c r="C19" s="38"/>
      <c r="D19" s="38"/>
      <c r="E19" s="39"/>
      <c r="F19" s="39"/>
      <c r="G19" s="39"/>
      <c r="H19" s="39"/>
      <c r="I19" s="39"/>
      <c r="J19" s="39"/>
      <c r="K19" s="39"/>
      <c r="L19" s="39"/>
      <c r="M19" s="39"/>
      <c r="N19" s="39"/>
      <c r="O19" s="39"/>
      <c r="P19" s="39"/>
      <c r="Q19" s="39"/>
      <c r="R19" s="40"/>
    </row>
    <row r="20" spans="1:18" ht="26.4" x14ac:dyDescent="0.3">
      <c r="A20" s="37"/>
      <c r="B20" s="38" t="s">
        <v>58</v>
      </c>
      <c r="C20" s="38"/>
      <c r="D20" s="38"/>
      <c r="E20" s="39"/>
      <c r="F20" s="39"/>
      <c r="G20" s="39"/>
      <c r="H20" s="39"/>
      <c r="I20" s="39"/>
      <c r="J20" s="39"/>
      <c r="K20" s="39"/>
      <c r="L20" s="39"/>
      <c r="M20" s="39"/>
      <c r="N20" s="39"/>
      <c r="O20" s="39"/>
      <c r="P20" s="39"/>
      <c r="Q20" s="39"/>
      <c r="R20" s="40"/>
    </row>
    <row r="21" spans="1:18" x14ac:dyDescent="0.3">
      <c r="A21" s="37"/>
      <c r="B21" s="38" t="s">
        <v>53</v>
      </c>
      <c r="C21" s="38"/>
      <c r="D21" s="38"/>
      <c r="E21" s="39"/>
      <c r="F21" s="39"/>
      <c r="G21" s="39"/>
      <c r="H21" s="39"/>
      <c r="I21" s="39"/>
      <c r="J21" s="39"/>
      <c r="K21" s="39"/>
      <c r="L21" s="39"/>
      <c r="M21" s="39"/>
      <c r="N21" s="39"/>
      <c r="O21" s="39"/>
      <c r="P21" s="39"/>
      <c r="Q21" s="39"/>
      <c r="R21" s="40"/>
    </row>
    <row r="22" spans="1:18" x14ac:dyDescent="0.3">
      <c r="A22" s="41"/>
      <c r="B22" s="42" t="s">
        <v>59</v>
      </c>
      <c r="C22" s="43" t="str">
        <f t="shared" ref="C22:C30" si="0">IF(G22=200, "Nhóm 3",IF(G22=350, "Nhóm 2", "Nhóm 1"))</f>
        <v>Nhóm 3</v>
      </c>
      <c r="D22" s="42" t="s">
        <v>60</v>
      </c>
      <c r="E22" s="43" t="s">
        <v>43</v>
      </c>
      <c r="F22" s="44">
        <f>G22+H22+I22</f>
        <v>650</v>
      </c>
      <c r="G22" s="68">
        <v>200</v>
      </c>
      <c r="H22" s="68">
        <v>270</v>
      </c>
      <c r="I22" s="68">
        <v>180</v>
      </c>
      <c r="J22" s="44">
        <f>K22+L22+M22</f>
        <v>70.5</v>
      </c>
      <c r="K22" s="44">
        <f t="shared" ref="K22:K30" si="1">IF(E22="HT",G22*0.75,IF(E22="PHT",G22*0.7,IF(E22="TK",G22*0.3,IF(E22="PK",G22*0.2,IF(OR(E22="CTCĐT",E22="BTĐT"),G22*0.1,IF(OR(E22="TLĐTTT",E22="CTCĐK"),G22*0.1,IF(OR(E22="TLĐT",E22="CVHT"),G22*0.15,IF(E22="NCS",G22*0.7,IF(E22="NN",G22*1,0)))))))))</f>
        <v>30</v>
      </c>
      <c r="L22" s="44">
        <f t="shared" ref="L22:L30" si="2">IF(E22="HT",H22*0.75,IF(E22="PHT",H22*0.7,IF(E22="TK",H22*0.3,IF(E22="PK",H22*0.2,IF(OR(E22="CTCĐT",E22="BTĐT"),H22*0.1,IF(OR(E22="TLĐTTT",E22="CTCĐK"),H22*0.1,IF(OR(E22="TLĐT",E22="CVHT"),H22*0.15,IF(E22="NCS",H22*0.7,IF(E22="NN",H22*1,0)))))))))</f>
        <v>40.5</v>
      </c>
      <c r="M22" s="44">
        <f>0</f>
        <v>0</v>
      </c>
      <c r="N22" s="44">
        <f>O22+P22+Q22</f>
        <v>579.5</v>
      </c>
      <c r="O22" s="44">
        <f>G22-K22</f>
        <v>170</v>
      </c>
      <c r="P22" s="44">
        <f>H22-L22</f>
        <v>229.5</v>
      </c>
      <c r="Q22" s="44">
        <f>I22-M22</f>
        <v>180</v>
      </c>
      <c r="R22" s="45" t="s">
        <v>44</v>
      </c>
    </row>
    <row r="23" spans="1:18" x14ac:dyDescent="0.3">
      <c r="A23" s="41"/>
      <c r="B23" s="42" t="s">
        <v>61</v>
      </c>
      <c r="C23" s="43" t="str">
        <f t="shared" si="0"/>
        <v>Nhóm 3</v>
      </c>
      <c r="D23" s="42" t="s">
        <v>62</v>
      </c>
      <c r="E23" s="43"/>
      <c r="F23" s="44">
        <f t="shared" ref="F23:F30" si="3">G23+H23+I23</f>
        <v>650</v>
      </c>
      <c r="G23" s="68">
        <v>200</v>
      </c>
      <c r="H23" s="68">
        <v>235</v>
      </c>
      <c r="I23" s="68">
        <v>215</v>
      </c>
      <c r="J23" s="44">
        <f t="shared" ref="J23:J30" si="4">K23+L23+M23</f>
        <v>0</v>
      </c>
      <c r="K23" s="44">
        <f t="shared" si="1"/>
        <v>0</v>
      </c>
      <c r="L23" s="44">
        <f t="shared" si="2"/>
        <v>0</v>
      </c>
      <c r="M23" s="44">
        <f>0</f>
        <v>0</v>
      </c>
      <c r="N23" s="44">
        <f t="shared" ref="N23:N30" si="5">O23+P23+Q23</f>
        <v>650</v>
      </c>
      <c r="O23" s="44">
        <f t="shared" ref="O23:Q30" si="6">G23-K23</f>
        <v>200</v>
      </c>
      <c r="P23" s="44">
        <f t="shared" si="6"/>
        <v>235</v>
      </c>
      <c r="Q23" s="44">
        <f t="shared" si="6"/>
        <v>215</v>
      </c>
      <c r="R23" s="45"/>
    </row>
    <row r="24" spans="1:18" x14ac:dyDescent="0.3">
      <c r="A24" s="41"/>
      <c r="B24" s="42" t="s">
        <v>63</v>
      </c>
      <c r="C24" s="43" t="str">
        <f t="shared" si="0"/>
        <v>Nhóm 2</v>
      </c>
      <c r="D24" s="42" t="s">
        <v>64</v>
      </c>
      <c r="E24" s="43" t="s">
        <v>42</v>
      </c>
      <c r="F24" s="44">
        <f t="shared" si="3"/>
        <v>645</v>
      </c>
      <c r="G24" s="68">
        <v>350</v>
      </c>
      <c r="H24" s="68">
        <v>135</v>
      </c>
      <c r="I24" s="68">
        <v>160</v>
      </c>
      <c r="J24" s="44">
        <f t="shared" si="4"/>
        <v>97</v>
      </c>
      <c r="K24" s="44">
        <f t="shared" si="1"/>
        <v>70</v>
      </c>
      <c r="L24" s="44">
        <f t="shared" si="2"/>
        <v>27</v>
      </c>
      <c r="M24" s="44">
        <f>0</f>
        <v>0</v>
      </c>
      <c r="N24" s="44">
        <f t="shared" si="5"/>
        <v>548</v>
      </c>
      <c r="O24" s="44">
        <f t="shared" si="6"/>
        <v>280</v>
      </c>
      <c r="P24" s="44">
        <f t="shared" si="6"/>
        <v>108</v>
      </c>
      <c r="Q24" s="44">
        <f t="shared" si="6"/>
        <v>160</v>
      </c>
      <c r="R24" s="45" t="s">
        <v>46</v>
      </c>
    </row>
    <row r="25" spans="1:18" x14ac:dyDescent="0.3">
      <c r="A25" s="41"/>
      <c r="B25" s="42" t="s">
        <v>65</v>
      </c>
      <c r="C25" s="43" t="str">
        <f t="shared" si="0"/>
        <v>Nhóm 1</v>
      </c>
      <c r="D25" s="69">
        <v>4.74</v>
      </c>
      <c r="E25" s="43" t="s">
        <v>42</v>
      </c>
      <c r="F25" s="44">
        <f t="shared" si="3"/>
        <v>650</v>
      </c>
      <c r="G25" s="68">
        <v>270</v>
      </c>
      <c r="H25" s="68">
        <v>220</v>
      </c>
      <c r="I25" s="68">
        <v>160</v>
      </c>
      <c r="J25" s="44">
        <f t="shared" si="4"/>
        <v>98</v>
      </c>
      <c r="K25" s="44">
        <f t="shared" si="1"/>
        <v>54</v>
      </c>
      <c r="L25" s="44">
        <f t="shared" si="2"/>
        <v>44</v>
      </c>
      <c r="M25" s="44">
        <f>0</f>
        <v>0</v>
      </c>
      <c r="N25" s="44">
        <f t="shared" si="5"/>
        <v>552</v>
      </c>
      <c r="O25" s="44">
        <f t="shared" si="6"/>
        <v>216</v>
      </c>
      <c r="P25" s="44">
        <f t="shared" si="6"/>
        <v>176</v>
      </c>
      <c r="Q25" s="44">
        <f t="shared" si="6"/>
        <v>160</v>
      </c>
      <c r="R25" s="45" t="s">
        <v>66</v>
      </c>
    </row>
    <row r="26" spans="1:18" x14ac:dyDescent="0.3">
      <c r="A26" s="41"/>
      <c r="B26" s="42" t="s">
        <v>67</v>
      </c>
      <c r="C26" s="43" t="str">
        <f t="shared" si="0"/>
        <v>Nhóm 1</v>
      </c>
      <c r="D26" s="42" t="s">
        <v>68</v>
      </c>
      <c r="E26" s="43" t="s">
        <v>45</v>
      </c>
      <c r="F26" s="44">
        <f t="shared" si="3"/>
        <v>650</v>
      </c>
      <c r="G26" s="68">
        <v>270</v>
      </c>
      <c r="H26" s="68">
        <v>165</v>
      </c>
      <c r="I26" s="68">
        <v>215</v>
      </c>
      <c r="J26" s="44">
        <f t="shared" si="4"/>
        <v>65.25</v>
      </c>
      <c r="K26" s="44">
        <f t="shared" si="1"/>
        <v>40.5</v>
      </c>
      <c r="L26" s="44">
        <f t="shared" si="2"/>
        <v>24.75</v>
      </c>
      <c r="M26" s="44">
        <f>0</f>
        <v>0</v>
      </c>
      <c r="N26" s="44">
        <f t="shared" si="5"/>
        <v>584.75</v>
      </c>
      <c r="O26" s="44">
        <f t="shared" si="6"/>
        <v>229.5</v>
      </c>
      <c r="P26" s="44">
        <f t="shared" si="6"/>
        <v>140.25</v>
      </c>
      <c r="Q26" s="44">
        <f t="shared" si="6"/>
        <v>215</v>
      </c>
      <c r="R26" s="45"/>
    </row>
    <row r="27" spans="1:18" x14ac:dyDescent="0.3">
      <c r="A27" s="41"/>
      <c r="B27" s="42" t="s">
        <v>69</v>
      </c>
      <c r="C27" s="43" t="str">
        <f t="shared" si="0"/>
        <v>Nhóm 3</v>
      </c>
      <c r="D27" s="42" t="s">
        <v>64</v>
      </c>
      <c r="E27" s="43" t="s">
        <v>43</v>
      </c>
      <c r="F27" s="44">
        <f t="shared" si="3"/>
        <v>650</v>
      </c>
      <c r="G27" s="68">
        <v>200</v>
      </c>
      <c r="H27" s="68">
        <v>235</v>
      </c>
      <c r="I27" s="68">
        <v>215</v>
      </c>
      <c r="J27" s="44">
        <f t="shared" si="4"/>
        <v>65.25</v>
      </c>
      <c r="K27" s="44">
        <f t="shared" si="1"/>
        <v>30</v>
      </c>
      <c r="L27" s="44">
        <f t="shared" si="2"/>
        <v>35.25</v>
      </c>
      <c r="M27" s="44">
        <f>0</f>
        <v>0</v>
      </c>
      <c r="N27" s="44">
        <f t="shared" si="5"/>
        <v>584.75</v>
      </c>
      <c r="O27" s="44">
        <f t="shared" si="6"/>
        <v>170</v>
      </c>
      <c r="P27" s="44">
        <f t="shared" si="6"/>
        <v>199.75</v>
      </c>
      <c r="Q27" s="44">
        <f t="shared" si="6"/>
        <v>215</v>
      </c>
      <c r="R27" s="45" t="s">
        <v>44</v>
      </c>
    </row>
    <row r="28" spans="1:18" x14ac:dyDescent="0.3">
      <c r="A28" s="41"/>
      <c r="B28" s="42" t="s">
        <v>70</v>
      </c>
      <c r="C28" s="43" t="str">
        <f t="shared" si="0"/>
        <v>Nhóm 1</v>
      </c>
      <c r="D28" s="42" t="s">
        <v>68</v>
      </c>
      <c r="E28" s="43" t="s">
        <v>71</v>
      </c>
      <c r="F28" s="44">
        <f t="shared" si="3"/>
        <v>650</v>
      </c>
      <c r="G28" s="68">
        <v>270</v>
      </c>
      <c r="H28" s="68">
        <v>165</v>
      </c>
      <c r="I28" s="68">
        <v>215</v>
      </c>
      <c r="J28" s="44">
        <f t="shared" si="4"/>
        <v>217.5</v>
      </c>
      <c r="K28" s="44">
        <f>IF(E28="HT",G28*0.75,IF(E28="PHT",G28*0.7,IF(E28="TK",G28*0.3,IF(E28="PK",G28*0.2,IF(OR(E28="CTCĐT",E28="BTĐT"),G28*0.5,IF(OR(E28="TLĐTTT",E28="CTCĐK"),G28*0.1,IF(OR(E28="TLĐT",E28="CVHT"),G28*0.15,IF(E28="NCS",G28*0.7,IF(E28="NN",G28*1,0)))))))))</f>
        <v>135</v>
      </c>
      <c r="L28" s="44">
        <f>IF(E28="HT",H28*0.75,IF(E28="PHT",H28*0.7,IF(E28="TK",H28*0.3,IF(E28="PK",H28*0.2,IF(OR(E28="CTCĐT",E28="BTĐT"),H28*0.5,IF(OR(E28="TLĐTTT",E28="CTCĐK"),H28*0.1,IF(OR(E28="TLĐT",E28="CVHT"),H28*0.15,IF(E28="NCS",H28*0.7,IF(E28="NN",H28*1,0)))))))))</f>
        <v>82.5</v>
      </c>
      <c r="M28" s="44">
        <f>0</f>
        <v>0</v>
      </c>
      <c r="N28" s="44">
        <f t="shared" si="5"/>
        <v>432.5</v>
      </c>
      <c r="O28" s="44">
        <f t="shared" si="6"/>
        <v>135</v>
      </c>
      <c r="P28" s="44">
        <f t="shared" si="6"/>
        <v>82.5</v>
      </c>
      <c r="Q28" s="44">
        <f t="shared" si="6"/>
        <v>215</v>
      </c>
      <c r="R28" s="45" t="s">
        <v>72</v>
      </c>
    </row>
    <row r="29" spans="1:18" x14ac:dyDescent="0.3">
      <c r="A29" s="41"/>
      <c r="B29" s="42" t="s">
        <v>73</v>
      </c>
      <c r="C29" s="43" t="str">
        <f t="shared" si="0"/>
        <v>Nhóm 1</v>
      </c>
      <c r="D29" s="42">
        <v>4.4000000000000004</v>
      </c>
      <c r="E29" s="43"/>
      <c r="F29" s="44">
        <f t="shared" si="3"/>
        <v>650</v>
      </c>
      <c r="G29" s="68">
        <v>270</v>
      </c>
      <c r="H29" s="68">
        <v>220</v>
      </c>
      <c r="I29" s="68">
        <v>160</v>
      </c>
      <c r="J29" s="44">
        <f t="shared" si="4"/>
        <v>0</v>
      </c>
      <c r="K29" s="44">
        <f t="shared" si="1"/>
        <v>0</v>
      </c>
      <c r="L29" s="44">
        <f t="shared" si="2"/>
        <v>0</v>
      </c>
      <c r="M29" s="44">
        <f>0</f>
        <v>0</v>
      </c>
      <c r="N29" s="44">
        <f t="shared" si="5"/>
        <v>650</v>
      </c>
      <c r="O29" s="44">
        <f t="shared" si="6"/>
        <v>270</v>
      </c>
      <c r="P29" s="44">
        <f t="shared" si="6"/>
        <v>220</v>
      </c>
      <c r="Q29" s="44">
        <f t="shared" si="6"/>
        <v>160</v>
      </c>
      <c r="R29" s="45"/>
    </row>
    <row r="30" spans="1:18" x14ac:dyDescent="0.3">
      <c r="A30" s="41"/>
      <c r="B30" s="42" t="s">
        <v>74</v>
      </c>
      <c r="C30" s="43" t="str">
        <f t="shared" si="0"/>
        <v>Nhóm 1</v>
      </c>
      <c r="D30" s="69">
        <v>4.74</v>
      </c>
      <c r="E30" s="43" t="s">
        <v>41</v>
      </c>
      <c r="F30" s="44">
        <f t="shared" si="3"/>
        <v>650</v>
      </c>
      <c r="G30" s="68">
        <v>270</v>
      </c>
      <c r="H30" s="68">
        <v>220</v>
      </c>
      <c r="I30" s="68">
        <v>160</v>
      </c>
      <c r="J30" s="44">
        <f t="shared" si="4"/>
        <v>147</v>
      </c>
      <c r="K30" s="44">
        <f t="shared" si="1"/>
        <v>81</v>
      </c>
      <c r="L30" s="44">
        <f t="shared" si="2"/>
        <v>66</v>
      </c>
      <c r="M30" s="44">
        <f>0</f>
        <v>0</v>
      </c>
      <c r="N30" s="44">
        <f t="shared" si="5"/>
        <v>503</v>
      </c>
      <c r="O30" s="44">
        <f t="shared" si="6"/>
        <v>189</v>
      </c>
      <c r="P30" s="44">
        <f t="shared" si="6"/>
        <v>154</v>
      </c>
      <c r="Q30" s="44">
        <f t="shared" si="6"/>
        <v>160</v>
      </c>
      <c r="R30" s="45" t="s">
        <v>50</v>
      </c>
    </row>
    <row r="31" spans="1:18" ht="15" thickBot="1" x14ac:dyDescent="0.35">
      <c r="A31" s="61" t="s">
        <v>47</v>
      </c>
      <c r="B31" s="62"/>
      <c r="C31" s="63"/>
      <c r="D31" s="63"/>
      <c r="E31" s="70"/>
      <c r="F31" s="71">
        <f>SUM(F22:F30)</f>
        <v>5845</v>
      </c>
      <c r="G31" s="71">
        <f t="shared" ref="G31:Q31" si="7">SUM(G22:G30)</f>
        <v>2300</v>
      </c>
      <c r="H31" s="71">
        <f t="shared" si="7"/>
        <v>1865</v>
      </c>
      <c r="I31" s="71">
        <f t="shared" si="7"/>
        <v>1680</v>
      </c>
      <c r="J31" s="71">
        <f t="shared" si="7"/>
        <v>760.5</v>
      </c>
      <c r="K31" s="71">
        <f t="shared" si="7"/>
        <v>440.5</v>
      </c>
      <c r="L31" s="71">
        <f t="shared" si="7"/>
        <v>320</v>
      </c>
      <c r="M31" s="71">
        <f t="shared" si="7"/>
        <v>0</v>
      </c>
      <c r="N31" s="71">
        <f t="shared" si="7"/>
        <v>5084.5</v>
      </c>
      <c r="O31" s="71">
        <f>SUM(O22:O30)</f>
        <v>1859.5</v>
      </c>
      <c r="P31" s="71">
        <f t="shared" si="7"/>
        <v>1545</v>
      </c>
      <c r="Q31" s="71">
        <f t="shared" si="7"/>
        <v>1680</v>
      </c>
      <c r="R31" s="72"/>
    </row>
    <row r="32" spans="1:18" ht="15.6" thickTop="1" thickBot="1" x14ac:dyDescent="0.35">
      <c r="A32" s="41"/>
      <c r="B32" s="42"/>
      <c r="C32" s="42"/>
      <c r="D32" s="42"/>
      <c r="E32" s="43"/>
      <c r="F32" s="50"/>
      <c r="G32" s="50"/>
      <c r="H32" s="50"/>
      <c r="I32" s="50"/>
      <c r="J32" s="50"/>
      <c r="K32" s="50"/>
      <c r="L32" s="50"/>
      <c r="M32" s="50"/>
      <c r="N32" s="50"/>
      <c r="O32" s="50"/>
      <c r="P32" s="50"/>
      <c r="Q32" s="50"/>
      <c r="R32" s="45"/>
    </row>
    <row r="33" spans="1:18" ht="15.6" thickTop="1" thickBot="1" x14ac:dyDescent="0.35">
      <c r="A33" s="73"/>
      <c r="B33" s="3"/>
      <c r="C33" s="3"/>
      <c r="D33" s="3"/>
      <c r="E33" s="3"/>
      <c r="F33" s="74" t="s">
        <v>75</v>
      </c>
      <c r="G33" s="74"/>
      <c r="H33" s="74"/>
      <c r="I33" s="74"/>
      <c r="J33" s="74"/>
      <c r="K33" s="74"/>
      <c r="L33" s="74"/>
      <c r="M33" s="74"/>
      <c r="N33" s="74"/>
      <c r="O33" s="74"/>
      <c r="P33" s="74"/>
      <c r="Q33" s="74"/>
      <c r="R33" s="74"/>
    </row>
    <row r="34" spans="1:18" ht="15" thickTop="1" x14ac:dyDescent="0.3">
      <c r="A34" s="75"/>
      <c r="B34" s="76"/>
      <c r="C34" s="76"/>
      <c r="D34" s="76"/>
      <c r="E34" s="3"/>
      <c r="G34" s="77"/>
      <c r="H34" s="77"/>
      <c r="I34" s="77"/>
      <c r="J34" s="77"/>
      <c r="K34" s="77"/>
      <c r="L34" s="77"/>
      <c r="M34" s="77"/>
      <c r="N34" s="77"/>
      <c r="O34" s="6" t="s">
        <v>76</v>
      </c>
      <c r="P34" s="6"/>
      <c r="Q34" s="6"/>
      <c r="R34" s="6"/>
    </row>
    <row r="35" spans="1:18" ht="19.2" x14ac:dyDescent="0.35">
      <c r="A35" s="75"/>
      <c r="B35" s="78"/>
      <c r="C35" s="78"/>
      <c r="D35" s="78"/>
      <c r="E35" s="78"/>
      <c r="F35" s="78"/>
      <c r="G35" s="78"/>
      <c r="H35" s="78"/>
      <c r="I35" s="78"/>
      <c r="J35" s="78"/>
      <c r="K35" s="78"/>
      <c r="L35" s="78"/>
      <c r="M35" s="78"/>
      <c r="N35" s="78"/>
      <c r="O35" s="9"/>
      <c r="P35" s="9"/>
      <c r="Q35" s="9"/>
      <c r="R35" s="9"/>
    </row>
    <row r="36" spans="1:18" s="79" customFormat="1" ht="19.2" x14ac:dyDescent="0.35">
      <c r="A36" s="79" t="s">
        <v>77</v>
      </c>
    </row>
    <row r="37" spans="1:18" x14ac:dyDescent="0.3">
      <c r="A37" s="75"/>
      <c r="B37" s="3"/>
      <c r="C37" s="3"/>
      <c r="D37" s="3"/>
      <c r="E37" s="3"/>
      <c r="F37" s="80"/>
      <c r="G37" s="80"/>
      <c r="H37" s="80"/>
      <c r="I37" s="80"/>
      <c r="J37" s="80"/>
      <c r="K37" s="80"/>
      <c r="L37" s="80"/>
      <c r="M37" s="80"/>
      <c r="N37" s="80"/>
      <c r="O37" s="80"/>
      <c r="P37" s="80"/>
      <c r="Q37" s="80"/>
      <c r="R37" s="80"/>
    </row>
    <row r="38" spans="1:18" x14ac:dyDescent="0.3">
      <c r="A38" s="75"/>
    </row>
  </sheetData>
  <mergeCells count="22">
    <mergeCell ref="F33:R33"/>
    <mergeCell ref="O34:R34"/>
    <mergeCell ref="F37:R37"/>
    <mergeCell ref="A31:B31"/>
    <mergeCell ref="E16:E17"/>
    <mergeCell ref="F16:I16"/>
    <mergeCell ref="J16:M16"/>
    <mergeCell ref="N16:Q16"/>
    <mergeCell ref="R16:R17"/>
    <mergeCell ref="R5:R6"/>
    <mergeCell ref="A5:A6"/>
    <mergeCell ref="B5:B6"/>
    <mergeCell ref="E5:E6"/>
    <mergeCell ref="F5:I5"/>
    <mergeCell ref="J5:M5"/>
    <mergeCell ref="N5:Q5"/>
    <mergeCell ref="A1:B1"/>
    <mergeCell ref="F1:Q1"/>
    <mergeCell ref="A2:B2"/>
    <mergeCell ref="F2:Q2"/>
    <mergeCell ref="A3:R3"/>
    <mergeCell ref="I4: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Thị Thúy Nga</dc:creator>
  <cp:lastModifiedBy>Trần Thị Thúy Nga</cp:lastModifiedBy>
  <dcterms:created xsi:type="dcterms:W3CDTF">2024-07-17T13:30:31Z</dcterms:created>
  <dcterms:modified xsi:type="dcterms:W3CDTF">2024-07-17T13:33:13Z</dcterms:modified>
</cp:coreProperties>
</file>