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KHNH\nop MC\"/>
    </mc:Choice>
  </mc:AlternateContent>
  <xr:revisionPtr revIDLastSave="0" documentId="8_{65EAF2AB-A4AE-4CD3-9C5B-D5143177DF4F}" xr6:coauthVersionLast="47" xr6:coauthVersionMax="47" xr10:uidLastSave="{00000000-0000-0000-0000-000000000000}"/>
  <bookViews>
    <workbookView xWindow="-108" yWindow="-108" windowWidth="23256" windowHeight="12456" xr2:uid="{A69B06E9-5420-42B0-924A-CF9B5399F3F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N24" i="1"/>
  <c r="L24" i="1"/>
  <c r="J24" i="1"/>
  <c r="H24" i="1"/>
  <c r="P24" i="1" s="1"/>
  <c r="G24" i="1"/>
  <c r="K24" i="1" s="1"/>
  <c r="E24" i="1"/>
  <c r="P23" i="1"/>
  <c r="L23" i="1"/>
  <c r="K23" i="1"/>
  <c r="J23" i="1"/>
  <c r="N23" i="1" s="1"/>
  <c r="H23" i="1"/>
  <c r="G23" i="1"/>
  <c r="O23" i="1" s="1"/>
  <c r="L22" i="1"/>
  <c r="K22" i="1"/>
  <c r="J22" i="1"/>
  <c r="N22" i="1" s="1"/>
  <c r="M22" i="1" s="1"/>
  <c r="I22" i="1"/>
  <c r="H22" i="1"/>
  <c r="P22" i="1" s="1"/>
  <c r="G22" i="1"/>
  <c r="O22" i="1" s="1"/>
  <c r="N21" i="1"/>
  <c r="L21" i="1"/>
  <c r="K21" i="1"/>
  <c r="J21" i="1"/>
  <c r="I21" i="1" s="1"/>
  <c r="H21" i="1"/>
  <c r="P21" i="1" s="1"/>
  <c r="G21" i="1"/>
  <c r="O21" i="1" s="1"/>
  <c r="L20" i="1"/>
  <c r="K20" i="1"/>
  <c r="J20" i="1"/>
  <c r="N20" i="1" s="1"/>
  <c r="H20" i="1"/>
  <c r="P20" i="1" s="1"/>
  <c r="G20" i="1"/>
  <c r="E20" i="1" s="1"/>
  <c r="L19" i="1"/>
  <c r="K19" i="1"/>
  <c r="J19" i="1"/>
  <c r="I19" i="1" s="1"/>
  <c r="H19" i="1"/>
  <c r="P19" i="1" s="1"/>
  <c r="G19" i="1"/>
  <c r="O19" i="1" s="1"/>
  <c r="E19" i="1"/>
  <c r="N18" i="1"/>
  <c r="K18" i="1"/>
  <c r="J18" i="1"/>
  <c r="H18" i="1"/>
  <c r="L18" i="1" s="1"/>
  <c r="I18" i="1" s="1"/>
  <c r="G18" i="1"/>
  <c r="O18" i="1" s="1"/>
  <c r="E18" i="1"/>
  <c r="L17" i="1"/>
  <c r="K17" i="1"/>
  <c r="J17" i="1"/>
  <c r="N17" i="1" s="1"/>
  <c r="I17" i="1"/>
  <c r="H17" i="1"/>
  <c r="H25" i="1" s="1"/>
  <c r="G17" i="1"/>
  <c r="O17" i="1" s="1"/>
  <c r="L16" i="1"/>
  <c r="K16" i="1"/>
  <c r="J16" i="1"/>
  <c r="I16" i="1" s="1"/>
  <c r="H16" i="1"/>
  <c r="P16" i="1" s="1"/>
  <c r="G16" i="1"/>
  <c r="O16" i="1" s="1"/>
  <c r="E16" i="1"/>
  <c r="N15" i="1"/>
  <c r="L15" i="1"/>
  <c r="J15" i="1"/>
  <c r="H15" i="1"/>
  <c r="P15" i="1" s="1"/>
  <c r="G15" i="1"/>
  <c r="E15" i="1"/>
  <c r="M17" i="1" l="1"/>
  <c r="M20" i="1"/>
  <c r="I24" i="1"/>
  <c r="O15" i="1"/>
  <c r="O25" i="1" s="1"/>
  <c r="M23" i="1"/>
  <c r="L25" i="1"/>
  <c r="M21" i="1"/>
  <c r="J25" i="1"/>
  <c r="I20" i="1"/>
  <c r="E21" i="1"/>
  <c r="E25" i="1" s="1"/>
  <c r="O24" i="1"/>
  <c r="M24" i="1" s="1"/>
  <c r="P17" i="1"/>
  <c r="P25" i="1" s="1"/>
  <c r="N16" i="1"/>
  <c r="M16" i="1" s="1"/>
  <c r="P18" i="1"/>
  <c r="M18" i="1" s="1"/>
  <c r="N19" i="1"/>
  <c r="M19" i="1" s="1"/>
  <c r="K15" i="1"/>
  <c r="E22" i="1"/>
  <c r="N25" i="1"/>
  <c r="O20" i="1"/>
  <c r="E17" i="1"/>
  <c r="G25" i="1"/>
  <c r="I15" i="1" l="1"/>
  <c r="I25" i="1" s="1"/>
  <c r="K25" i="1"/>
  <c r="M15" i="1"/>
  <c r="M25" i="1" s="1"/>
</calcChain>
</file>

<file path=xl/sharedStrings.xml><?xml version="1.0" encoding="utf-8"?>
<sst xmlns="http://schemas.openxmlformats.org/spreadsheetml/2006/main" count="71" uniqueCount="60">
  <si>
    <t>TRƯỜNG ĐẠI HỌC VINH</t>
  </si>
  <si>
    <t>Biểu số 3</t>
  </si>
  <si>
    <t>Tên đơn vị: Khoa Giáo dục</t>
  </si>
  <si>
    <t>TỔNG HỢP SỐ GIỜ QUY CHUẨN NGÀNH GDMN PHẢI ĐẢM NHẬN GIẢNG DẠY NĂM HỌC 2019-2020</t>
  </si>
  <si>
    <t>Đơn vị tính: Tiết chuẩn</t>
  </si>
  <si>
    <t>STT</t>
  </si>
  <si>
    <t>Tổ bộ môn và họ tên giảng viên</t>
  </si>
  <si>
    <t>Chức danh</t>
  </si>
  <si>
    <t>Số giờ chuẩn theo định mức</t>
  </si>
  <si>
    <t>Số giờ chuẩn được miễn giảm</t>
  </si>
  <si>
    <t>Số giờ chuẩn còn phải đảm nhận</t>
  </si>
  <si>
    <t>Ghi chú</t>
  </si>
  <si>
    <t>Hệ số lương</t>
  </si>
  <si>
    <t>Cộng</t>
  </si>
  <si>
    <t>Giờ giảng dạy</t>
  </si>
  <si>
    <t>Giờ NCKH</t>
  </si>
  <si>
    <t>Giờ HĐCM khác</t>
  </si>
  <si>
    <t>(1)</t>
  </si>
  <si>
    <t>(2)</t>
  </si>
  <si>
    <t>(3)</t>
  </si>
  <si>
    <t>(4)</t>
  </si>
  <si>
    <t>(5)</t>
  </si>
  <si>
    <t>(6)</t>
  </si>
  <si>
    <t>(7)</t>
  </si>
  <si>
    <t>(8)</t>
  </si>
  <si>
    <t>(9)</t>
  </si>
  <si>
    <t>(10)</t>
  </si>
  <si>
    <t>(11)=(9)+(10)</t>
  </si>
  <si>
    <t>(12)</t>
  </si>
  <si>
    <t>(13)</t>
  </si>
  <si>
    <t>(14)</t>
  </si>
  <si>
    <t>(15)</t>
  </si>
  <si>
    <t>(16)</t>
  </si>
  <si>
    <t>Tổng số cán bộ của đơn vị: 10, trong đó:</t>
  </si>
  <si>
    <t>Cán bộ hành chính …0</t>
  </si>
  <si>
    <t>Cán bộ giảng dạy: ………10, gồm:</t>
  </si>
  <si>
    <t>CBGD đảm nhận ĐM giờ tập sự (thử việc):0</t>
  </si>
  <si>
    <t>CBGD đảm nhận ĐM giờ giảng viên trở lên: 10….</t>
  </si>
  <si>
    <t>CBGD đảm nhận ĐM giờ giáo viên:0.</t>
  </si>
  <si>
    <t>Trần Thị Hoàng Yến</t>
  </si>
  <si>
    <t>TBM</t>
  </si>
  <si>
    <t>TBM (-20%, +HDCM)</t>
  </si>
  <si>
    <t>Nguyễn Thị Thu Hạnh</t>
  </si>
  <si>
    <t>NCS</t>
  </si>
  <si>
    <t>NCS (- 70%, + NCKH)</t>
  </si>
  <si>
    <t>Phạm Thị Huyền</t>
  </si>
  <si>
    <t>Phạm Thị Hải Châu</t>
  </si>
  <si>
    <t>Trần Thị Thúy Nga</t>
  </si>
  <si>
    <t>CVHT</t>
  </si>
  <si>
    <t>CVHT (-15%, +HĐCM)</t>
  </si>
  <si>
    <t>Phan Huy Hà</t>
  </si>
  <si>
    <t>Võ Trọng Vinh</t>
  </si>
  <si>
    <t>Lê Công Phượng</t>
  </si>
  <si>
    <t>Nguyễn Thị Kỳ</t>
  </si>
  <si>
    <t xml:space="preserve"> Phan Thị Quỳnh Trang</t>
  </si>
  <si>
    <t>CTHSVT</t>
  </si>
  <si>
    <t>Chủ tịch HSV Trường(-60%)</t>
  </si>
  <si>
    <t>Tổng cộng toàn tổ:</t>
  </si>
  <si>
    <t>Nghệ An, ngày ….. tháng ….. năm 2019</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</si>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</sst>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5" formatCode="_(* #,##0_);_(* \(#,##0\);_(* &quot;-&quot;??_);_(@_)"/>
    <numFmt numFmtId="166" formatCode="0.000000"/>
  </numFmts>
  <fonts count="14" x14ac:knownFonts="1">
    <font>
      <sz val="11"/>
      <color theme="1"/>
      <name val="Aptos Narrow"/>
      <family val="2"/>
      <scheme val="minor"/>
    </font>
    <font>
      <sz val="11"/>
      <color theme="1"/>
      <name val="Aptos Narrow"/>
      <family val="2"/>
      <scheme val="minor"/>
    </font>
    <font>
      <sz val="11"/>
      <name val="Times New Roman"/>
      <family val="1"/>
    </font>
    <font>
      <sz val="10"/>
      <color theme="1"/>
      <name val="Times New Roman"/>
      <family val="1"/>
    </font>
    <font>
      <b/>
      <sz val="10"/>
      <color theme="1"/>
      <name val="Times New Roman"/>
      <family val="1"/>
    </font>
    <font>
      <b/>
      <sz val="12"/>
      <color theme="1"/>
      <name val="Times New Roman"/>
      <family val="1"/>
    </font>
    <font>
      <i/>
      <sz val="10"/>
      <color theme="1"/>
      <name val="Times New Roman"/>
      <family val="1"/>
    </font>
    <font>
      <b/>
      <sz val="8"/>
      <color theme="1"/>
      <name val="Times New Roman"/>
      <family val="1"/>
    </font>
    <font>
      <b/>
      <sz val="10"/>
      <name val="Arial"/>
      <family val="2"/>
    </font>
    <font>
      <sz val="10"/>
      <name val="Times New Roman"/>
      <family val="1"/>
    </font>
    <font>
      <sz val="10"/>
      <color indexed="8"/>
      <name val="Times New Roman"/>
      <family val="1"/>
    </font>
    <font>
      <sz val="10"/>
      <color rgb="FFFF0000"/>
      <name val="Times New Roman"/>
      <family val="1"/>
    </font>
    <font>
      <b/>
      <i/>
      <sz val="10"/>
      <color theme="1"/>
      <name val="Times New Roman"/>
      <family val="1"/>
    </font>
    <font>
      <b/>
      <sz val="10"/>
      <color indexed="8"/>
      <name val="Times New Roman"/>
      <family val="1"/>
    </font>
  </fonts>
  <fills count="2">
    <fill>
      <patternFill patternType="none"/>
    </fill>
    <fill>
      <patternFill patternType="gray125"/>
    </fill>
  </fills>
  <borders count="26">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diagonal/>
    </border>
    <border>
      <left style="double">
        <color auto="1"/>
      </left>
      <right style="thin">
        <color auto="1"/>
      </right>
      <top/>
      <bottom/>
      <diagonal/>
    </border>
    <border>
      <left style="thin">
        <color auto="1"/>
      </left>
      <right style="thin">
        <color auto="1"/>
      </right>
      <top/>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auto="1"/>
      </right>
      <top/>
      <bottom style="hair">
        <color indexed="8"/>
      </bottom>
      <diagonal/>
    </border>
    <border>
      <left style="thin">
        <color indexed="8"/>
      </left>
      <right style="thin">
        <color indexed="8"/>
      </right>
      <top/>
      <bottom/>
      <diagonal/>
    </border>
    <border>
      <left style="double">
        <color auto="1"/>
      </left>
      <right style="thin">
        <color indexed="8"/>
      </right>
      <top style="thin">
        <color indexed="8"/>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right/>
      <top style="double">
        <color auto="1"/>
      </top>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3" fillId="0" borderId="0" xfId="0" applyFont="1"/>
    <xf numFmtId="0" fontId="4" fillId="0" borderId="0" xfId="0" applyFont="1" applyAlignment="1">
      <alignment horizontal="center" vertical="center"/>
    </xf>
    <xf numFmtId="0" fontId="6" fillId="0" borderId="0" xfId="0" applyFont="1"/>
    <xf numFmtId="0" fontId="6"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6" xfId="1" applyNumberFormat="1" applyFont="1" applyBorder="1" applyAlignment="1">
      <alignment horizontal="center" vertical="center" wrapText="1"/>
    </xf>
    <xf numFmtId="165" fontId="4" fillId="0" borderId="6" xfId="1" applyNumberFormat="1" applyFont="1" applyBorder="1" applyAlignment="1">
      <alignment horizontal="center" vertical="center" wrapText="1"/>
    </xf>
    <xf numFmtId="165" fontId="4" fillId="0" borderId="7" xfId="1" applyNumberFormat="1" applyFont="1" applyBorder="1" applyAlignment="1">
      <alignment horizontal="center" vertical="center" wrapText="1"/>
    </xf>
    <xf numFmtId="49" fontId="4" fillId="0" borderId="8" xfId="1" quotePrefix="1" applyNumberFormat="1" applyFont="1" applyFill="1" applyBorder="1" applyAlignment="1">
      <alignment horizontal="center" vertical="center" wrapText="1"/>
    </xf>
    <xf numFmtId="49" fontId="4" fillId="0" borderId="9" xfId="1" quotePrefix="1" applyNumberFormat="1" applyFont="1" applyFill="1" applyBorder="1" applyAlignment="1">
      <alignment horizontal="center" vertical="center" wrapText="1"/>
    </xf>
    <xf numFmtId="49" fontId="4" fillId="0" borderId="9" xfId="1" applyNumberFormat="1" applyFont="1" applyFill="1" applyBorder="1" applyAlignment="1">
      <alignment horizontal="center" vertical="center" wrapText="1"/>
    </xf>
    <xf numFmtId="49" fontId="7" fillId="0" borderId="9" xfId="1" quotePrefix="1" applyNumberFormat="1" applyFont="1" applyFill="1" applyBorder="1" applyAlignment="1">
      <alignment horizontal="center" vertical="center" wrapText="1"/>
    </xf>
    <xf numFmtId="49" fontId="4" fillId="0" borderId="10" xfId="1" applyNumberFormat="1" applyFont="1" applyFill="1" applyBorder="1" applyAlignment="1">
      <alignment horizontal="center" vertical="center" wrapText="1"/>
    </xf>
    <xf numFmtId="165" fontId="4" fillId="0" borderId="11" xfId="1" applyNumberFormat="1" applyFont="1" applyBorder="1" applyAlignment="1">
      <alignment horizontal="center" vertical="center" wrapText="1"/>
    </xf>
    <xf numFmtId="165" fontId="3" fillId="0" borderId="12" xfId="1" applyNumberFormat="1" applyFont="1" applyBorder="1" applyAlignment="1">
      <alignment horizontal="left" vertical="center" wrapText="1"/>
    </xf>
    <xf numFmtId="165" fontId="4" fillId="0" borderId="12" xfId="1" applyNumberFormat="1" applyFont="1" applyBorder="1" applyAlignment="1">
      <alignment horizontal="center" vertical="center" wrapText="1"/>
    </xf>
    <xf numFmtId="165" fontId="4" fillId="0" borderId="13" xfId="1" applyNumberFormat="1" applyFont="1" applyBorder="1" applyAlignment="1">
      <alignment horizontal="center" vertical="center" wrapText="1"/>
    </xf>
    <xf numFmtId="0" fontId="0" fillId="0" borderId="14" xfId="0" applyBorder="1"/>
    <xf numFmtId="165" fontId="4" fillId="0" borderId="15" xfId="1" applyNumberFormat="1" applyFont="1" applyBorder="1" applyAlignment="1">
      <alignment horizontal="center" vertical="center" wrapText="1"/>
    </xf>
    <xf numFmtId="165" fontId="3" fillId="0" borderId="16" xfId="1" applyNumberFormat="1" applyFont="1" applyBorder="1" applyAlignment="1">
      <alignment horizontal="left" vertical="center" wrapText="1"/>
    </xf>
    <xf numFmtId="165" fontId="4" fillId="0" borderId="16" xfId="1" applyNumberFormat="1" applyFont="1" applyBorder="1" applyAlignment="1">
      <alignment horizontal="center" vertical="center" wrapText="1"/>
    </xf>
    <xf numFmtId="165" fontId="4" fillId="0" borderId="17" xfId="1"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xf>
    <xf numFmtId="0" fontId="4" fillId="0" borderId="20" xfId="0" applyFont="1" applyBorder="1" applyAlignment="1">
      <alignment vertical="center"/>
    </xf>
    <xf numFmtId="0" fontId="8" fillId="0" borderId="0" xfId="0" applyFont="1" applyAlignment="1">
      <alignment vertical="top"/>
    </xf>
    <xf numFmtId="0" fontId="8" fillId="0" borderId="0" xfId="0" applyFont="1" applyAlignment="1">
      <alignment horizontal="center" vertical="top"/>
    </xf>
    <xf numFmtId="0" fontId="9" fillId="0" borderId="9" xfId="0" applyFont="1" applyBorder="1" applyAlignment="1">
      <alignment horizontal="justify" vertical="top" wrapText="1"/>
    </xf>
    <xf numFmtId="0" fontId="10" fillId="0" borderId="9" xfId="0" applyFont="1" applyBorder="1" applyAlignment="1">
      <alignment horizontal="center" vertical="top" wrapText="1"/>
    </xf>
    <xf numFmtId="0" fontId="9" fillId="0" borderId="0" xfId="0" applyFont="1" applyAlignment="1">
      <alignment horizontal="center" vertical="top"/>
    </xf>
    <xf numFmtId="0" fontId="10" fillId="0" borderId="9" xfId="0" applyFont="1" applyBorder="1" applyAlignment="1">
      <alignment vertical="top"/>
    </xf>
    <xf numFmtId="0" fontId="9" fillId="0" borderId="9" xfId="0" applyFont="1" applyBorder="1" applyAlignment="1">
      <alignment horizontal="left" vertical="top"/>
    </xf>
    <xf numFmtId="0" fontId="9" fillId="0" borderId="9" xfId="0" applyFont="1" applyBorder="1" applyAlignment="1">
      <alignment horizontal="center" vertical="top"/>
    </xf>
    <xf numFmtId="0" fontId="10" fillId="0" borderId="9" xfId="0" applyFont="1" applyBorder="1" applyAlignment="1">
      <alignment horizontal="justify" vertical="top" wrapText="1"/>
    </xf>
    <xf numFmtId="0" fontId="10" fillId="0" borderId="9" xfId="0" applyFont="1" applyBorder="1" applyAlignment="1">
      <alignment horizontal="left" vertical="top"/>
    </xf>
    <xf numFmtId="0" fontId="9" fillId="0" borderId="9"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vertical="center"/>
    </xf>
    <xf numFmtId="0" fontId="9" fillId="0" borderId="19" xfId="0" applyFont="1" applyBorder="1" applyAlignment="1">
      <alignment horizontal="justify" vertical="center" wrapText="1"/>
    </xf>
    <xf numFmtId="0" fontId="9" fillId="0" borderId="19" xfId="0" applyFont="1" applyBorder="1" applyAlignment="1">
      <alignment horizontal="center" vertical="center" wrapText="1"/>
    </xf>
    <xf numFmtId="0" fontId="9" fillId="0" borderId="19" xfId="0" applyFont="1" applyBorder="1" applyAlignment="1">
      <alignment vertical="center"/>
    </xf>
    <xf numFmtId="0" fontId="9" fillId="0" borderId="18" xfId="0" applyFont="1" applyBorder="1" applyAlignment="1">
      <alignment horizontal="center" vertical="center" wrapText="1"/>
    </xf>
    <xf numFmtId="0" fontId="9" fillId="0" borderId="21" xfId="0" applyFont="1" applyBorder="1" applyAlignment="1">
      <alignment horizontal="justify" vertical="center" wrapText="1"/>
    </xf>
    <xf numFmtId="0" fontId="11"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23" xfId="0" applyFont="1" applyBorder="1" applyAlignment="1">
      <alignment vertical="center"/>
    </xf>
    <xf numFmtId="0" fontId="3" fillId="0" borderId="24" xfId="0" applyFont="1" applyBorder="1" applyAlignment="1">
      <alignment vertical="center"/>
    </xf>
    <xf numFmtId="0" fontId="3" fillId="0" borderId="0" xfId="0" applyFont="1" applyAlignment="1">
      <alignment horizontal="center"/>
    </xf>
    <xf numFmtId="0" fontId="6" fillId="0" borderId="25" xfId="0" applyFont="1" applyBorder="1" applyAlignment="1">
      <alignment horizontal="right"/>
    </xf>
    <xf numFmtId="0" fontId="4" fillId="0" borderId="0" xfId="0" applyFont="1" applyAlignment="1">
      <alignment wrapText="1"/>
    </xf>
    <xf numFmtId="0" fontId="4" fillId="0" borderId="0" xfId="0" applyFont="1"/>
    <xf numFmtId="0" fontId="10" fillId="0" borderId="0" xfId="0" applyFont="1" applyAlignment="1">
      <alignment horizontal="left" wrapText="1"/>
    </xf>
    <xf numFmtId="166" fontId="3" fillId="0" borderId="0" xfId="0" applyNumberFormat="1" applyFont="1" applyAlignment="1">
      <alignment wrapText="1"/>
    </xf>
    <xf numFmtId="0" fontId="3" fillId="0" borderId="0" xfId="0" applyFont="1" applyAlignment="1">
      <alignment horizontal="center"/>
    </xf>
    <xf numFmtId="0" fontId="0" fillId="0" borderId="0" xfId="0" applyAlignment="1">
      <alignment horizontal="center"/>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CBB8-2BD8-43E4-89F3-1E785CFF311A}">
  <dimension ref="A1:Q30"/>
  <sheetViews>
    <sheetView tabSelected="1" workbookViewId="0">
      <selection sqref="A1:XFD1048576"/>
    </sheetView>
  </sheetViews>
  <sheetFormatPr defaultColWidth="8.77734375" defaultRowHeight="14.4" x14ac:dyDescent="0.3"/>
  <cols>
    <col min="1" max="1" width="5.44140625" style="73" customWidth="1"/>
    <col min="2" max="2" width="28.77734375" style="74" customWidth="1"/>
    <col min="3" max="3" width="7.77734375" style="74" customWidth="1"/>
    <col min="4" max="4" width="7.6640625" style="74" customWidth="1"/>
    <col min="5" max="6" width="5.6640625" customWidth="1"/>
    <col min="7" max="7" width="6.44140625" customWidth="1"/>
    <col min="8" max="8" width="6.6640625" customWidth="1"/>
    <col min="9" max="10" width="5.6640625" customWidth="1"/>
    <col min="11" max="11" width="6.109375" customWidth="1"/>
    <col min="12" max="12" width="9.109375" customWidth="1"/>
    <col min="13" max="14" width="5.6640625" customWidth="1"/>
    <col min="15" max="15" width="6.44140625" customWidth="1"/>
    <col min="16" max="16" width="7.109375" customWidth="1"/>
    <col min="17" max="17" width="18.6640625" customWidth="1"/>
  </cols>
  <sheetData>
    <row r="1" spans="1:17" ht="15.6" x14ac:dyDescent="0.3">
      <c r="A1" s="1" t="s">
        <v>0</v>
      </c>
      <c r="B1" s="1"/>
      <c r="C1" s="2"/>
      <c r="D1" s="3"/>
      <c r="E1" s="4"/>
      <c r="F1" s="4"/>
      <c r="G1" s="4"/>
      <c r="H1" s="4"/>
      <c r="I1" s="4"/>
      <c r="J1" s="4"/>
      <c r="K1" s="4"/>
      <c r="L1" s="4"/>
      <c r="M1" s="4"/>
      <c r="N1" s="4"/>
      <c r="O1" s="4"/>
      <c r="P1" s="4"/>
      <c r="Q1" s="5" t="s">
        <v>1</v>
      </c>
    </row>
    <row r="2" spans="1:17" ht="15.6" x14ac:dyDescent="0.3">
      <c r="A2" s="6" t="s">
        <v>2</v>
      </c>
      <c r="B2" s="6"/>
      <c r="C2" s="7"/>
      <c r="D2" s="3"/>
      <c r="E2" s="8"/>
      <c r="F2" s="8"/>
      <c r="G2" s="8"/>
      <c r="H2" s="8"/>
      <c r="I2" s="8"/>
      <c r="J2" s="8"/>
      <c r="K2" s="8"/>
      <c r="L2" s="8"/>
      <c r="M2" s="8"/>
      <c r="N2" s="8"/>
      <c r="O2" s="8"/>
      <c r="P2" s="8"/>
      <c r="Q2" s="9"/>
    </row>
    <row r="3" spans="1:17" x14ac:dyDescent="0.3">
      <c r="A3" s="10" t="s">
        <v>3</v>
      </c>
      <c r="B3" s="10"/>
      <c r="C3" s="10"/>
      <c r="D3" s="10"/>
      <c r="E3" s="10"/>
      <c r="F3" s="10"/>
      <c r="G3" s="10"/>
      <c r="H3" s="10"/>
      <c r="I3" s="10"/>
      <c r="J3" s="10"/>
      <c r="K3" s="10"/>
      <c r="L3" s="10"/>
      <c r="M3" s="10"/>
      <c r="N3" s="10"/>
      <c r="O3" s="10"/>
      <c r="P3" s="10"/>
      <c r="Q3" s="10"/>
    </row>
    <row r="4" spans="1:17" ht="15" thickBot="1" x14ac:dyDescent="0.35">
      <c r="A4" s="11"/>
      <c r="B4" s="11"/>
      <c r="C4" s="11"/>
      <c r="D4" s="11"/>
      <c r="E4" s="11"/>
      <c r="F4" s="11"/>
      <c r="G4" s="11"/>
      <c r="H4" s="12" t="s">
        <v>4</v>
      </c>
      <c r="I4" s="12"/>
      <c r="J4" s="12"/>
      <c r="K4" s="12"/>
      <c r="L4" s="12"/>
      <c r="M4" s="12"/>
      <c r="N4" s="12"/>
      <c r="O4" s="12"/>
      <c r="P4" s="12"/>
      <c r="Q4" s="12"/>
    </row>
    <row r="5" spans="1:17" ht="15" thickTop="1" x14ac:dyDescent="0.3">
      <c r="A5" s="13" t="s">
        <v>5</v>
      </c>
      <c r="B5" s="14" t="s">
        <v>6</v>
      </c>
      <c r="C5" s="15"/>
      <c r="D5" s="14" t="s">
        <v>7</v>
      </c>
      <c r="E5" s="16" t="s">
        <v>8</v>
      </c>
      <c r="F5" s="16"/>
      <c r="G5" s="16"/>
      <c r="H5" s="16"/>
      <c r="I5" s="16" t="s">
        <v>9</v>
      </c>
      <c r="J5" s="16"/>
      <c r="K5" s="16"/>
      <c r="L5" s="16"/>
      <c r="M5" s="16" t="s">
        <v>10</v>
      </c>
      <c r="N5" s="16"/>
      <c r="O5" s="16"/>
      <c r="P5" s="16"/>
      <c r="Q5" s="17" t="s">
        <v>11</v>
      </c>
    </row>
    <row r="6" spans="1:17" ht="52.8" x14ac:dyDescent="0.3">
      <c r="A6" s="18"/>
      <c r="B6" s="19"/>
      <c r="C6" s="20" t="s">
        <v>12</v>
      </c>
      <c r="D6" s="19"/>
      <c r="E6" s="20" t="s">
        <v>13</v>
      </c>
      <c r="F6" s="20" t="s">
        <v>14</v>
      </c>
      <c r="G6" s="20" t="s">
        <v>15</v>
      </c>
      <c r="H6" s="20" t="s">
        <v>16</v>
      </c>
      <c r="I6" s="20" t="s">
        <v>13</v>
      </c>
      <c r="J6" s="20" t="s">
        <v>14</v>
      </c>
      <c r="K6" s="20" t="s">
        <v>15</v>
      </c>
      <c r="L6" s="20" t="s">
        <v>16</v>
      </c>
      <c r="M6" s="20" t="s">
        <v>13</v>
      </c>
      <c r="N6" s="20" t="s">
        <v>14</v>
      </c>
      <c r="O6" s="20" t="s">
        <v>15</v>
      </c>
      <c r="P6" s="20" t="s">
        <v>16</v>
      </c>
      <c r="Q6" s="21"/>
    </row>
    <row r="7" spans="1:17" x14ac:dyDescent="0.3">
      <c r="A7" s="22" t="s">
        <v>17</v>
      </c>
      <c r="B7" s="23" t="s">
        <v>18</v>
      </c>
      <c r="C7" s="23"/>
      <c r="D7" s="24" t="s">
        <v>19</v>
      </c>
      <c r="E7" s="24" t="s">
        <v>20</v>
      </c>
      <c r="F7" s="24" t="s">
        <v>21</v>
      </c>
      <c r="G7" s="24" t="s">
        <v>22</v>
      </c>
      <c r="H7" s="24" t="s">
        <v>23</v>
      </c>
      <c r="I7" s="24" t="s">
        <v>24</v>
      </c>
      <c r="J7" s="24" t="s">
        <v>25</v>
      </c>
      <c r="K7" s="24" t="s">
        <v>26</v>
      </c>
      <c r="L7" s="25" t="s">
        <v>27</v>
      </c>
      <c r="M7" s="24" t="s">
        <v>28</v>
      </c>
      <c r="N7" s="24" t="s">
        <v>29</v>
      </c>
      <c r="O7" s="24" t="s">
        <v>30</v>
      </c>
      <c r="P7" s="24" t="s">
        <v>31</v>
      </c>
      <c r="Q7" s="26" t="s">
        <v>32</v>
      </c>
    </row>
    <row r="8" spans="1:17" s="31" customFormat="1" ht="26.4" x14ac:dyDescent="0.3">
      <c r="A8" s="27"/>
      <c r="B8" s="28" t="s">
        <v>33</v>
      </c>
      <c r="C8" s="28"/>
      <c r="D8" s="29"/>
      <c r="E8" s="29"/>
      <c r="F8" s="29"/>
      <c r="G8" s="29"/>
      <c r="H8" s="29"/>
      <c r="I8" s="29"/>
      <c r="J8" s="29"/>
      <c r="K8" s="29"/>
      <c r="L8" s="29"/>
      <c r="M8" s="29"/>
      <c r="N8" s="29"/>
      <c r="O8" s="29"/>
      <c r="P8" s="29"/>
      <c r="Q8" s="30"/>
    </row>
    <row r="9" spans="1:17" x14ac:dyDescent="0.3">
      <c r="A9" s="32"/>
      <c r="B9" s="33" t="s">
        <v>34</v>
      </c>
      <c r="C9" s="33"/>
      <c r="D9" s="34"/>
      <c r="E9" s="34"/>
      <c r="F9" s="34"/>
      <c r="G9" s="34"/>
      <c r="H9" s="34"/>
      <c r="I9" s="34"/>
      <c r="J9" s="34"/>
      <c r="K9" s="34"/>
      <c r="L9" s="34"/>
      <c r="M9" s="34"/>
      <c r="N9" s="34"/>
      <c r="O9" s="34"/>
      <c r="P9" s="34"/>
      <c r="Q9" s="35"/>
    </row>
    <row r="10" spans="1:17" x14ac:dyDescent="0.3">
      <c r="A10" s="32"/>
      <c r="B10" s="33" t="s">
        <v>35</v>
      </c>
      <c r="C10" s="33"/>
      <c r="D10" s="34"/>
      <c r="E10" s="34"/>
      <c r="F10" s="34"/>
      <c r="G10" s="34"/>
      <c r="H10" s="34"/>
      <c r="I10" s="34"/>
      <c r="J10" s="34"/>
      <c r="K10" s="34"/>
      <c r="L10" s="34"/>
      <c r="M10" s="34"/>
      <c r="N10" s="34"/>
      <c r="O10" s="34"/>
      <c r="P10" s="34"/>
      <c r="Q10" s="35"/>
    </row>
    <row r="11" spans="1:17" ht="26.4" x14ac:dyDescent="0.3">
      <c r="A11" s="32"/>
      <c r="B11" s="33" t="s">
        <v>36</v>
      </c>
      <c r="C11" s="33"/>
      <c r="D11" s="34"/>
      <c r="E11" s="34"/>
      <c r="F11" s="34"/>
      <c r="G11" s="34"/>
      <c r="H11" s="34"/>
      <c r="I11" s="34"/>
      <c r="J11" s="34"/>
      <c r="K11" s="34"/>
      <c r="L11" s="34"/>
      <c r="M11" s="34"/>
      <c r="N11" s="34"/>
      <c r="O11" s="34"/>
      <c r="P11" s="34"/>
      <c r="Q11" s="35"/>
    </row>
    <row r="12" spans="1:17" ht="26.4" x14ac:dyDescent="0.3">
      <c r="A12" s="32"/>
      <c r="B12" s="33" t="s">
        <v>37</v>
      </c>
      <c r="C12" s="33"/>
      <c r="D12" s="34"/>
      <c r="E12" s="34"/>
      <c r="F12" s="34"/>
      <c r="G12" s="34"/>
      <c r="H12" s="34"/>
      <c r="I12" s="34"/>
      <c r="J12" s="34"/>
      <c r="K12" s="34"/>
      <c r="L12" s="34"/>
      <c r="M12" s="34"/>
      <c r="N12" s="34"/>
      <c r="O12" s="34"/>
      <c r="P12" s="34"/>
      <c r="Q12" s="35"/>
    </row>
    <row r="13" spans="1:17" ht="26.4" x14ac:dyDescent="0.3">
      <c r="A13" s="32"/>
      <c r="B13" s="33" t="s">
        <v>38</v>
      </c>
      <c r="C13" s="33"/>
      <c r="D13" s="34"/>
      <c r="E13" s="34"/>
      <c r="F13" s="34"/>
      <c r="G13" s="34"/>
      <c r="H13" s="34"/>
      <c r="I13" s="34"/>
      <c r="J13" s="34"/>
      <c r="K13" s="34"/>
      <c r="L13" s="34"/>
      <c r="M13" s="34"/>
      <c r="N13" s="34"/>
      <c r="O13" s="34"/>
      <c r="P13" s="34"/>
      <c r="Q13" s="35"/>
    </row>
    <row r="14" spans="1:17" s="41" customFormat="1" ht="13.2" x14ac:dyDescent="0.3">
      <c r="A14" s="36"/>
      <c r="B14" s="37"/>
      <c r="C14" s="37"/>
      <c r="D14" s="38"/>
      <c r="E14" s="39"/>
      <c r="F14" s="39"/>
      <c r="G14" s="39"/>
      <c r="H14" s="39"/>
      <c r="I14" s="39"/>
      <c r="J14" s="39"/>
      <c r="K14" s="39"/>
      <c r="L14" s="39"/>
      <c r="M14" s="39"/>
      <c r="N14" s="39"/>
      <c r="O14" s="39"/>
      <c r="P14" s="39"/>
      <c r="Q14" s="40"/>
    </row>
    <row r="15" spans="1:17" s="41" customFormat="1" ht="13.2" x14ac:dyDescent="0.3">
      <c r="A15" s="42">
        <v>1</v>
      </c>
      <c r="B15" s="43" t="s">
        <v>39</v>
      </c>
      <c r="C15" s="44">
        <v>3.99</v>
      </c>
      <c r="D15" s="45" t="s">
        <v>40</v>
      </c>
      <c r="E15" s="46">
        <f t="shared" ref="E15:E22" si="0">F15+G15+H15</f>
        <v>535</v>
      </c>
      <c r="F15" s="46">
        <v>270</v>
      </c>
      <c r="G15" s="46">
        <f t="shared" ref="G15:G24" si="1">IF(C15&lt;3.33,165,IF(C15&lt;4.32,175,IF(C15&lt;4.4,200,IF(C15&lt;5.76,220,IF(C15&lt;6.2,260,315)))))</f>
        <v>175</v>
      </c>
      <c r="H15" s="46">
        <f t="shared" ref="H15:H24" si="2">IF(C15&lt;3.33,70,IF(C15&lt;4.32,90,IF(C15&lt;4.4,100,120)))</f>
        <v>90</v>
      </c>
      <c r="I15" s="46">
        <f t="shared" ref="I15:I22" si="3">J15+K15+L15</f>
        <v>89</v>
      </c>
      <c r="J15" s="46">
        <f>IF(D15="CTHSVT",F15*0.6,IF(D15="TK",F15*0.3,IF(D15="PK",F15*0.25,IF(OR(D15="TBM",D15="BTLCD"),F15*0.2,IF(OR(D15="PCTCD",D15="CTCD"),F15*0.1,IF(OR(D15="TLĐT",D15="CVHT"),F15*0.15,IF(D15="NCS",F15*0.7,0)))))))</f>
        <v>54</v>
      </c>
      <c r="K15" s="46">
        <f>IF(D15="CTHSVT",G15*0.6,IF(D15="TK",G15*0.3,IF(D15="PK",G15*0.25,IF(OR(D15="TBM",D15="BTLCD"),G15*0.2,IF(OR(D15="PCTCD",D15="CTCD"),F15*0.1,IF(OR(D15="TLĐT",D15="NCS,TLĐT",D15="NCS,CVHT",D15="CVHT"),G15*0.15,0))))))</f>
        <v>35</v>
      </c>
      <c r="L15" s="46">
        <f t="shared" ref="L15:L24" si="4">IF(OR(D15="NCS",D15="NCS,TLĐT"),H15*0.7,0)</f>
        <v>0</v>
      </c>
      <c r="M15" s="46">
        <f t="shared" ref="M15:M22" si="5">N15+O15+P15</f>
        <v>446</v>
      </c>
      <c r="N15" s="46">
        <f t="shared" ref="N15:P24" si="6">F15-J15</f>
        <v>216</v>
      </c>
      <c r="O15" s="46">
        <f t="shared" si="6"/>
        <v>140</v>
      </c>
      <c r="P15" s="46">
        <f t="shared" si="6"/>
        <v>90</v>
      </c>
      <c r="Q15" s="47" t="s">
        <v>41</v>
      </c>
    </row>
    <row r="16" spans="1:17" s="41" customFormat="1" ht="13.2" x14ac:dyDescent="0.3">
      <c r="A16" s="36">
        <v>2</v>
      </c>
      <c r="B16" s="43" t="s">
        <v>42</v>
      </c>
      <c r="C16" s="44">
        <v>3.66</v>
      </c>
      <c r="D16" s="45" t="s">
        <v>43</v>
      </c>
      <c r="E16" s="46">
        <f t="shared" si="0"/>
        <v>535</v>
      </c>
      <c r="F16" s="46">
        <v>270</v>
      </c>
      <c r="G16" s="46">
        <f t="shared" si="1"/>
        <v>175</v>
      </c>
      <c r="H16" s="46">
        <f t="shared" si="2"/>
        <v>90</v>
      </c>
      <c r="I16" s="46">
        <f t="shared" si="3"/>
        <v>252</v>
      </c>
      <c r="J16" s="46">
        <f t="shared" ref="J16:J24" si="7">IF(D16="CTHSVT",F16*0.6,IF(D16="TK",F16*0.3,IF(D16="PK",F16*0.25,IF(OR(D16="TBM",D16="BTLCD"),F16*0.2,IF(OR(D16="PCTCD",D16="CTCD"),F16*0.1,IF(OR(D16="TLĐT",D16="CVHT"),F16*0.15,IF(D16="NCS",F16*0.7,0)))))))</f>
        <v>189</v>
      </c>
      <c r="K16" s="46">
        <f t="shared" ref="K16:K24" si="8">IF(D16="CTHSVT",G16*0.6,IF(D16="TK",G16*0.3,IF(D16="PK",G16*0.25,IF(OR(D16="TBM",D16="BTLCD"),G16*0.2,IF(OR(D16="PCTCD",D16="CTCD"),F16*0.1,IF(OR(D16="TLĐT",D16="NCS,TLĐT",D16="NCS,CVHT",D16="CVHT"),G16*0.15,0))))))</f>
        <v>0</v>
      </c>
      <c r="L16" s="46">
        <f t="shared" si="4"/>
        <v>62.999999999999993</v>
      </c>
      <c r="M16" s="46">
        <f t="shared" si="5"/>
        <v>283</v>
      </c>
      <c r="N16" s="46">
        <f t="shared" si="6"/>
        <v>81</v>
      </c>
      <c r="O16" s="46">
        <f t="shared" si="6"/>
        <v>175</v>
      </c>
      <c r="P16" s="46">
        <f t="shared" si="6"/>
        <v>27.000000000000007</v>
      </c>
      <c r="Q16" s="47" t="s">
        <v>44</v>
      </c>
    </row>
    <row r="17" spans="1:17" s="41" customFormat="1" ht="13.2" x14ac:dyDescent="0.3">
      <c r="A17" s="36">
        <v>3</v>
      </c>
      <c r="B17" s="43" t="s">
        <v>45</v>
      </c>
      <c r="C17" s="48">
        <v>3.99</v>
      </c>
      <c r="D17" s="45"/>
      <c r="E17" s="46">
        <f t="shared" si="0"/>
        <v>535</v>
      </c>
      <c r="F17" s="46">
        <v>270</v>
      </c>
      <c r="G17" s="46">
        <f t="shared" si="1"/>
        <v>175</v>
      </c>
      <c r="H17" s="46">
        <f t="shared" si="2"/>
        <v>90</v>
      </c>
      <c r="I17" s="46">
        <f t="shared" si="3"/>
        <v>0</v>
      </c>
      <c r="J17" s="46">
        <f t="shared" si="7"/>
        <v>0</v>
      </c>
      <c r="K17" s="46">
        <f t="shared" si="8"/>
        <v>0</v>
      </c>
      <c r="L17" s="46">
        <f t="shared" si="4"/>
        <v>0</v>
      </c>
      <c r="M17" s="46">
        <f t="shared" si="5"/>
        <v>535</v>
      </c>
      <c r="N17" s="46">
        <f t="shared" si="6"/>
        <v>270</v>
      </c>
      <c r="O17" s="46">
        <f t="shared" si="6"/>
        <v>175</v>
      </c>
      <c r="P17" s="46">
        <f t="shared" si="6"/>
        <v>90</v>
      </c>
      <c r="Q17" s="47" t="s">
        <v>44</v>
      </c>
    </row>
    <row r="18" spans="1:17" s="41" customFormat="1" ht="13.2" x14ac:dyDescent="0.3">
      <c r="A18" s="36">
        <v>4</v>
      </c>
      <c r="B18" s="43" t="s">
        <v>46</v>
      </c>
      <c r="C18" s="44">
        <v>3.66</v>
      </c>
      <c r="D18" s="45" t="s">
        <v>43</v>
      </c>
      <c r="E18" s="46">
        <f t="shared" si="0"/>
        <v>535</v>
      </c>
      <c r="F18" s="46">
        <v>270</v>
      </c>
      <c r="G18" s="46">
        <f t="shared" si="1"/>
        <v>175</v>
      </c>
      <c r="H18" s="46">
        <f t="shared" si="2"/>
        <v>90</v>
      </c>
      <c r="I18" s="46">
        <f t="shared" si="3"/>
        <v>252</v>
      </c>
      <c r="J18" s="46">
        <f t="shared" si="7"/>
        <v>189</v>
      </c>
      <c r="K18" s="46">
        <f t="shared" si="8"/>
        <v>0</v>
      </c>
      <c r="L18" s="46">
        <f t="shared" si="4"/>
        <v>62.999999999999993</v>
      </c>
      <c r="M18" s="46">
        <f t="shared" si="5"/>
        <v>283</v>
      </c>
      <c r="N18" s="46">
        <f t="shared" si="6"/>
        <v>81</v>
      </c>
      <c r="O18" s="46">
        <f t="shared" si="6"/>
        <v>175</v>
      </c>
      <c r="P18" s="46">
        <f t="shared" si="6"/>
        <v>27.000000000000007</v>
      </c>
      <c r="Q18" s="47" t="s">
        <v>44</v>
      </c>
    </row>
    <row r="19" spans="1:17" s="41" customFormat="1" ht="13.2" x14ac:dyDescent="0.3">
      <c r="A19" s="36">
        <v>5</v>
      </c>
      <c r="B19" s="43" t="s">
        <v>47</v>
      </c>
      <c r="C19" s="44">
        <v>3.66</v>
      </c>
      <c r="D19" s="45" t="s">
        <v>48</v>
      </c>
      <c r="E19" s="46">
        <f t="shared" si="0"/>
        <v>535</v>
      </c>
      <c r="F19" s="46">
        <v>270</v>
      </c>
      <c r="G19" s="46">
        <f t="shared" si="1"/>
        <v>175</v>
      </c>
      <c r="H19" s="46">
        <f t="shared" si="2"/>
        <v>90</v>
      </c>
      <c r="I19" s="46">
        <f t="shared" si="3"/>
        <v>66.75</v>
      </c>
      <c r="J19" s="46">
        <f t="shared" si="7"/>
        <v>40.5</v>
      </c>
      <c r="K19" s="46">
        <f t="shared" si="8"/>
        <v>26.25</v>
      </c>
      <c r="L19" s="46">
        <f t="shared" si="4"/>
        <v>0</v>
      </c>
      <c r="M19" s="46">
        <f t="shared" si="5"/>
        <v>468.25</v>
      </c>
      <c r="N19" s="46">
        <f t="shared" si="6"/>
        <v>229.5</v>
      </c>
      <c r="O19" s="46">
        <f t="shared" si="6"/>
        <v>148.75</v>
      </c>
      <c r="P19" s="46">
        <f t="shared" si="6"/>
        <v>90</v>
      </c>
      <c r="Q19" s="47" t="s">
        <v>49</v>
      </c>
    </row>
    <row r="20" spans="1:17" s="41" customFormat="1" ht="13.2" x14ac:dyDescent="0.3">
      <c r="A20" s="36">
        <v>6</v>
      </c>
      <c r="B20" s="49" t="s">
        <v>50</v>
      </c>
      <c r="C20" s="44">
        <v>3.33</v>
      </c>
      <c r="D20" s="45"/>
      <c r="E20" s="46">
        <f t="shared" si="0"/>
        <v>535</v>
      </c>
      <c r="F20" s="46">
        <v>270</v>
      </c>
      <c r="G20" s="46">
        <f t="shared" si="1"/>
        <v>175</v>
      </c>
      <c r="H20" s="46">
        <f t="shared" si="2"/>
        <v>90</v>
      </c>
      <c r="I20" s="46">
        <f t="shared" si="3"/>
        <v>0</v>
      </c>
      <c r="J20" s="46">
        <f t="shared" si="7"/>
        <v>0</v>
      </c>
      <c r="K20" s="46">
        <f t="shared" si="8"/>
        <v>0</v>
      </c>
      <c r="L20" s="46">
        <f t="shared" si="4"/>
        <v>0</v>
      </c>
      <c r="M20" s="46">
        <f t="shared" si="5"/>
        <v>535</v>
      </c>
      <c r="N20" s="46">
        <f t="shared" si="6"/>
        <v>270</v>
      </c>
      <c r="O20" s="46">
        <f t="shared" si="6"/>
        <v>175</v>
      </c>
      <c r="P20" s="46">
        <f t="shared" si="6"/>
        <v>90</v>
      </c>
      <c r="Q20" s="50"/>
    </row>
    <row r="21" spans="1:17" s="41" customFormat="1" ht="13.2" x14ac:dyDescent="0.3">
      <c r="A21" s="36">
        <v>7</v>
      </c>
      <c r="B21" s="43" t="s">
        <v>51</v>
      </c>
      <c r="C21" s="51">
        <v>4.6500000000000004</v>
      </c>
      <c r="D21" s="45"/>
      <c r="E21" s="46">
        <f t="shared" si="0"/>
        <v>610</v>
      </c>
      <c r="F21" s="46">
        <v>270</v>
      </c>
      <c r="G21" s="46">
        <f t="shared" si="1"/>
        <v>220</v>
      </c>
      <c r="H21" s="46">
        <f t="shared" si="2"/>
        <v>120</v>
      </c>
      <c r="I21" s="46">
        <f t="shared" si="3"/>
        <v>0</v>
      </c>
      <c r="J21" s="46">
        <f t="shared" si="7"/>
        <v>0</v>
      </c>
      <c r="K21" s="46">
        <f t="shared" si="8"/>
        <v>0</v>
      </c>
      <c r="L21" s="46">
        <f t="shared" si="4"/>
        <v>0</v>
      </c>
      <c r="M21" s="46">
        <f t="shared" si="5"/>
        <v>610</v>
      </c>
      <c r="N21" s="46">
        <f t="shared" si="6"/>
        <v>270</v>
      </c>
      <c r="O21" s="46">
        <f t="shared" si="6"/>
        <v>220</v>
      </c>
      <c r="P21" s="46">
        <f t="shared" si="6"/>
        <v>120</v>
      </c>
      <c r="Q21" s="47"/>
    </row>
    <row r="22" spans="1:17" s="41" customFormat="1" ht="13.2" x14ac:dyDescent="0.3">
      <c r="A22" s="36">
        <v>8</v>
      </c>
      <c r="B22" s="43" t="s">
        <v>52</v>
      </c>
      <c r="C22" s="44">
        <v>4.9800000000000004</v>
      </c>
      <c r="D22" s="52"/>
      <c r="E22" s="46">
        <f t="shared" si="0"/>
        <v>610</v>
      </c>
      <c r="F22" s="46">
        <v>270</v>
      </c>
      <c r="G22" s="46">
        <f t="shared" si="1"/>
        <v>220</v>
      </c>
      <c r="H22" s="46">
        <f t="shared" si="2"/>
        <v>120</v>
      </c>
      <c r="I22" s="46">
        <f t="shared" si="3"/>
        <v>0</v>
      </c>
      <c r="J22" s="46">
        <f t="shared" si="7"/>
        <v>0</v>
      </c>
      <c r="K22" s="46">
        <f t="shared" si="8"/>
        <v>0</v>
      </c>
      <c r="L22" s="46">
        <f t="shared" si="4"/>
        <v>0</v>
      </c>
      <c r="M22" s="46">
        <f t="shared" si="5"/>
        <v>610</v>
      </c>
      <c r="N22" s="46">
        <f t="shared" si="6"/>
        <v>270</v>
      </c>
      <c r="O22" s="46">
        <f t="shared" si="6"/>
        <v>220</v>
      </c>
      <c r="P22" s="46">
        <f t="shared" si="6"/>
        <v>120</v>
      </c>
      <c r="Q22" s="53"/>
    </row>
    <row r="23" spans="1:17" s="41" customFormat="1" ht="13.2" x14ac:dyDescent="0.3">
      <c r="A23" s="36">
        <v>9</v>
      </c>
      <c r="B23" s="54" t="s">
        <v>53</v>
      </c>
      <c r="C23" s="55">
        <v>2.67</v>
      </c>
      <c r="D23" s="45"/>
      <c r="E23" s="56">
        <v>535</v>
      </c>
      <c r="F23" s="56">
        <v>270</v>
      </c>
      <c r="G23" s="46">
        <f t="shared" si="1"/>
        <v>165</v>
      </c>
      <c r="H23" s="46">
        <f t="shared" si="2"/>
        <v>70</v>
      </c>
      <c r="I23" s="56">
        <v>0</v>
      </c>
      <c r="J23" s="46">
        <f t="shared" si="7"/>
        <v>0</v>
      </c>
      <c r="K23" s="46">
        <f t="shared" si="8"/>
        <v>0</v>
      </c>
      <c r="L23" s="46">
        <f t="shared" si="4"/>
        <v>0</v>
      </c>
      <c r="M23" s="46">
        <f>N23+O23+P23</f>
        <v>505</v>
      </c>
      <c r="N23" s="46">
        <f t="shared" si="6"/>
        <v>270</v>
      </c>
      <c r="O23" s="46">
        <f t="shared" si="6"/>
        <v>165</v>
      </c>
      <c r="P23" s="46">
        <f t="shared" si="6"/>
        <v>70</v>
      </c>
      <c r="Q23" s="53"/>
    </row>
    <row r="24" spans="1:17" s="41" customFormat="1" ht="13.2" x14ac:dyDescent="0.3">
      <c r="A24" s="57">
        <v>10</v>
      </c>
      <c r="B24" s="58" t="s">
        <v>54</v>
      </c>
      <c r="C24" s="59">
        <v>2.34</v>
      </c>
      <c r="D24" s="45" t="s">
        <v>55</v>
      </c>
      <c r="E24" s="46">
        <f t="shared" ref="E24" si="9">F24+G24+H24</f>
        <v>505</v>
      </c>
      <c r="F24" s="46">
        <v>270</v>
      </c>
      <c r="G24" s="46">
        <f t="shared" si="1"/>
        <v>165</v>
      </c>
      <c r="H24" s="46">
        <f t="shared" si="2"/>
        <v>70</v>
      </c>
      <c r="I24" s="46">
        <f t="shared" ref="I24" si="10">J24+K24+L24</f>
        <v>261</v>
      </c>
      <c r="J24" s="46">
        <f t="shared" si="7"/>
        <v>162</v>
      </c>
      <c r="K24" s="46">
        <f t="shared" si="8"/>
        <v>99</v>
      </c>
      <c r="L24" s="46">
        <f t="shared" si="4"/>
        <v>0</v>
      </c>
      <c r="M24" s="46">
        <f t="shared" ref="M24" si="11">N24+O24+P24</f>
        <v>244</v>
      </c>
      <c r="N24" s="46">
        <f t="shared" si="6"/>
        <v>108</v>
      </c>
      <c r="O24" s="46">
        <f t="shared" si="6"/>
        <v>66</v>
      </c>
      <c r="P24" s="46">
        <f t="shared" si="6"/>
        <v>70</v>
      </c>
      <c r="Q24" s="50" t="s">
        <v>56</v>
      </c>
    </row>
    <row r="25" spans="1:17" s="41" customFormat="1" thickBot="1" x14ac:dyDescent="0.35">
      <c r="A25" s="60" t="s">
        <v>57</v>
      </c>
      <c r="B25" s="61"/>
      <c r="C25" s="62"/>
      <c r="D25" s="63"/>
      <c r="E25" s="64">
        <f t="shared" ref="E25:P25" si="12">SUM(E15:E24)</f>
        <v>5470</v>
      </c>
      <c r="F25" s="64">
        <f t="shared" si="12"/>
        <v>2700</v>
      </c>
      <c r="G25" s="64">
        <f t="shared" si="12"/>
        <v>1820</v>
      </c>
      <c r="H25" s="64">
        <f t="shared" si="12"/>
        <v>920</v>
      </c>
      <c r="I25" s="64">
        <f t="shared" si="12"/>
        <v>920.75</v>
      </c>
      <c r="J25" s="64">
        <f t="shared" si="12"/>
        <v>634.5</v>
      </c>
      <c r="K25" s="64">
        <f t="shared" si="12"/>
        <v>160.25</v>
      </c>
      <c r="L25" s="64">
        <f t="shared" si="12"/>
        <v>125.99999999999999</v>
      </c>
      <c r="M25" s="64">
        <f t="shared" si="12"/>
        <v>4519.25</v>
      </c>
      <c r="N25" s="64">
        <f t="shared" si="12"/>
        <v>2065.5</v>
      </c>
      <c r="O25" s="64">
        <f t="shared" si="12"/>
        <v>1659.75</v>
      </c>
      <c r="P25" s="64">
        <f t="shared" si="12"/>
        <v>794</v>
      </c>
      <c r="Q25" s="65"/>
    </row>
    <row r="26" spans="1:17" ht="15" thickTop="1" x14ac:dyDescent="0.3">
      <c r="A26" s="66"/>
      <c r="B26" s="3"/>
      <c r="C26" s="3"/>
      <c r="D26" s="3"/>
      <c r="E26" s="67" t="s">
        <v>58</v>
      </c>
      <c r="F26" s="67"/>
      <c r="G26" s="67"/>
      <c r="H26" s="67"/>
      <c r="I26" s="67"/>
      <c r="J26" s="67"/>
      <c r="K26" s="67"/>
      <c r="L26" s="67"/>
      <c r="M26" s="67"/>
      <c r="N26" s="67"/>
      <c r="O26" s="67"/>
      <c r="P26" s="67"/>
      <c r="Q26" s="67"/>
    </row>
    <row r="27" spans="1:17" x14ac:dyDescent="0.3">
      <c r="A27" s="66"/>
      <c r="B27" s="68"/>
      <c r="C27" s="68"/>
      <c r="D27" s="3"/>
      <c r="F27" s="69"/>
      <c r="G27" s="69"/>
      <c r="H27" s="69"/>
      <c r="I27" s="69"/>
      <c r="J27" s="69"/>
      <c r="K27" s="69"/>
      <c r="L27" s="69"/>
      <c r="M27" s="69"/>
      <c r="N27" s="6"/>
      <c r="O27" s="6"/>
      <c r="P27" s="6"/>
      <c r="Q27" s="6"/>
    </row>
    <row r="28" spans="1:17" x14ac:dyDescent="0.3">
      <c r="A28" s="70" t="s">
        <v>59</v>
      </c>
      <c r="B28" s="70"/>
      <c r="C28" s="70"/>
      <c r="D28" s="70"/>
      <c r="E28" s="70"/>
      <c r="F28" s="70"/>
      <c r="G28" s="70"/>
      <c r="H28" s="70"/>
      <c r="I28" s="70"/>
      <c r="J28" s="70"/>
      <c r="K28" s="70"/>
      <c r="L28" s="70"/>
      <c r="M28" s="70"/>
      <c r="N28" s="9"/>
      <c r="O28" s="9"/>
      <c r="P28" s="9"/>
      <c r="Q28" s="9"/>
    </row>
    <row r="29" spans="1:17" x14ac:dyDescent="0.3">
      <c r="A29" s="66"/>
      <c r="B29" s="71"/>
      <c r="C29" s="71"/>
      <c r="D29" s="3"/>
      <c r="E29" s="6"/>
      <c r="F29" s="6"/>
      <c r="G29" s="6"/>
      <c r="H29" s="6"/>
      <c r="I29" s="6"/>
      <c r="J29" s="6"/>
      <c r="K29" s="6"/>
      <c r="L29" s="6"/>
      <c r="M29" s="6"/>
      <c r="N29" s="6"/>
      <c r="O29" s="6"/>
      <c r="P29" s="6"/>
      <c r="Q29" s="6"/>
    </row>
    <row r="30" spans="1:17" x14ac:dyDescent="0.3">
      <c r="A30" s="66"/>
      <c r="B30" s="3"/>
      <c r="C30" s="3"/>
      <c r="D30" s="3"/>
      <c r="E30" s="72"/>
      <c r="F30" s="72"/>
      <c r="G30" s="72"/>
      <c r="H30" s="72"/>
      <c r="I30" s="72"/>
      <c r="J30" s="72"/>
      <c r="K30" s="72"/>
      <c r="L30" s="72"/>
      <c r="M30" s="72"/>
      <c r="N30" s="72"/>
      <c r="O30" s="72"/>
      <c r="P30" s="72"/>
      <c r="Q30" s="72"/>
    </row>
  </sheetData>
  <mergeCells count="19">
    <mergeCell ref="E30:Q30"/>
    <mergeCell ref="Q5:Q6"/>
    <mergeCell ref="A25:B25"/>
    <mergeCell ref="E26:Q26"/>
    <mergeCell ref="N27:Q27"/>
    <mergeCell ref="A28:M28"/>
    <mergeCell ref="E29:Q29"/>
    <mergeCell ref="A5:A6"/>
    <mergeCell ref="B5:B6"/>
    <mergeCell ref="D5:D6"/>
    <mergeCell ref="E5:H5"/>
    <mergeCell ref="I5:L5"/>
    <mergeCell ref="M5:P5"/>
    <mergeCell ref="A1:B1"/>
    <mergeCell ref="E1:P1"/>
    <mergeCell ref="A2:B2"/>
    <mergeCell ref="E2:P2"/>
    <mergeCell ref="A3:Q3"/>
    <mergeCell ref="H4: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Thị Thúy Nga</dc:creator>
  <cp:lastModifiedBy>Trần Thị Thúy Nga</cp:lastModifiedBy>
  <dcterms:created xsi:type="dcterms:W3CDTF">2024-07-17T14:32:39Z</dcterms:created>
  <dcterms:modified xsi:type="dcterms:W3CDTF">2024-07-17T14:33:26Z</dcterms:modified>
</cp:coreProperties>
</file>