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DHV_DBCL\TT KDCL\Hoat dong\Ke hoach\Ke hoach nam hoc\2020\Lap ke hoach nam hoc 2020 - 2021\1. Form ke hoach nam hoc\"/>
    </mc:Choice>
  </mc:AlternateContent>
  <bookViews>
    <workbookView xWindow="0" yWindow="0" windowWidth="24000" windowHeight="9645" tabRatio="889" activeTab="4"/>
  </bookViews>
  <sheets>
    <sheet name="Bieu 2B" sheetId="38" r:id="rId1"/>
    <sheet name="Bieu5" sheetId="11" r:id="rId2"/>
    <sheet name="Bieu 9" sheetId="19" r:id="rId3"/>
    <sheet name="Bieu 10" sheetId="17" r:id="rId4"/>
    <sheet name="Bieu11" sheetId="18" r:id="rId5"/>
    <sheet name="Bieu 12" sheetId="32" r:id="rId6"/>
  </sheets>
  <definedNames>
    <definedName name="_xlnm.Print_Area" localSheetId="3">'Bieu 10'!$A$1:$D$37</definedName>
    <definedName name="_xlnm.Print_Area" localSheetId="0">'Bieu 2B'!$A$1:$G$30</definedName>
    <definedName name="_xlnm.Print_Area" localSheetId="1">Bieu5!$A$1:$F$21</definedName>
    <definedName name="_xlnm.Print_Titles" localSheetId="5">'Bieu 12'!$4:$4</definedName>
    <definedName name="_xlnm.Print_Titles" localSheetId="1">Bieu5!$6:$6</definedName>
  </definedNames>
  <calcPr calcId="162913"/>
</workbook>
</file>

<file path=xl/calcChain.xml><?xml version="1.0" encoding="utf-8"?>
<calcChain xmlns="http://schemas.openxmlformats.org/spreadsheetml/2006/main">
  <c r="F9" i="38" l="1"/>
  <c r="C8" i="17"/>
  <c r="C27" i="17"/>
  <c r="C23" i="17"/>
  <c r="F10" i="38"/>
  <c r="F12" i="38"/>
  <c r="C24" i="17" l="1"/>
  <c r="C17" i="17"/>
  <c r="E13" i="11"/>
  <c r="F18" i="38" l="1"/>
  <c r="E17" i="19"/>
  <c r="E18" i="19"/>
  <c r="E15" i="19"/>
  <c r="E43" i="32"/>
  <c r="D43" i="32"/>
  <c r="C43" i="32"/>
  <c r="F42" i="32"/>
  <c r="F41" i="32"/>
  <c r="F40" i="32"/>
  <c r="F39" i="32"/>
  <c r="F38" i="32"/>
  <c r="F37" i="32"/>
  <c r="F36" i="32"/>
  <c r="F35" i="32"/>
  <c r="F34" i="32"/>
  <c r="F33" i="32"/>
  <c r="F32" i="32"/>
  <c r="F31" i="32"/>
  <c r="C9" i="17" s="1"/>
  <c r="F30" i="32"/>
  <c r="F29" i="32"/>
  <c r="F28" i="32"/>
  <c r="F27" i="32"/>
  <c r="F26" i="32"/>
  <c r="F25" i="32"/>
  <c r="F24" i="32"/>
  <c r="F23" i="32"/>
  <c r="F22" i="32"/>
  <c r="F21" i="32"/>
  <c r="F20" i="32"/>
  <c r="F19" i="32"/>
  <c r="F18" i="32"/>
  <c r="F17" i="32"/>
  <c r="F16" i="32"/>
  <c r="F15" i="32"/>
  <c r="F14" i="32"/>
  <c r="F13" i="32"/>
  <c r="F12" i="32"/>
  <c r="F11" i="32"/>
  <c r="F10" i="32"/>
  <c r="F9" i="32"/>
  <c r="F8" i="32"/>
  <c r="F7" i="32"/>
  <c r="F6" i="32"/>
  <c r="F5" i="32"/>
  <c r="F11" i="38"/>
  <c r="F43" i="32" l="1"/>
  <c r="F13" i="38"/>
  <c r="E12" i="19" l="1"/>
  <c r="E13" i="19"/>
  <c r="F8" i="38"/>
  <c r="F7" i="38"/>
  <c r="C13" i="18"/>
  <c r="E19" i="19"/>
  <c r="E14" i="19"/>
  <c r="E16" i="19"/>
  <c r="E9" i="19" l="1"/>
  <c r="C9" i="18" s="1"/>
  <c r="F23" i="38"/>
  <c r="C25" i="17"/>
  <c r="C16" i="18"/>
  <c r="C21" i="17" l="1"/>
  <c r="C16" i="17" s="1"/>
  <c r="C7" i="17" s="1"/>
  <c r="C15" i="18"/>
  <c r="E7" i="19"/>
  <c r="C14" i="18" l="1"/>
  <c r="C12" i="18" s="1"/>
  <c r="C8" i="18"/>
  <c r="C7" i="18" s="1"/>
  <c r="C17" i="18" l="1"/>
</calcChain>
</file>

<file path=xl/sharedStrings.xml><?xml version="1.0" encoding="utf-8"?>
<sst xmlns="http://schemas.openxmlformats.org/spreadsheetml/2006/main" count="215" uniqueCount="164">
  <si>
    <t>STT</t>
  </si>
  <si>
    <t>Đơn vị tính</t>
  </si>
  <si>
    <t>Ghi chú</t>
  </si>
  <si>
    <t>TRƯỜNG ĐẠI HỌC VINH</t>
  </si>
  <si>
    <t>A</t>
  </si>
  <si>
    <t>I</t>
  </si>
  <si>
    <t>II</t>
  </si>
  <si>
    <t>Cộng</t>
  </si>
  <si>
    <t>Khác</t>
  </si>
  <si>
    <t>B</t>
  </si>
  <si>
    <t>TRƯỞNG ĐƠN VỊ</t>
  </si>
  <si>
    <t>Tổng cộng:</t>
  </si>
  <si>
    <t>Các nội dung cần mua sắm tài sản</t>
  </si>
  <si>
    <t>Đơn giá</t>
  </si>
  <si>
    <t>Thành tiền</t>
  </si>
  <si>
    <t>Biểu số 5</t>
  </si>
  <si>
    <t>Nội dung</t>
  </si>
  <si>
    <t>Trang thiết bị văn phòng</t>
  </si>
  <si>
    <t>Tài liệu giáo trình</t>
  </si>
  <si>
    <t xml:space="preserve">Sửa chữa, bảo dưỡng tài sản có giá trị </t>
  </si>
  <si>
    <t>Mua sắm, sửa chữa</t>
  </si>
  <si>
    <t>Chi cho chuyên môn</t>
  </si>
  <si>
    <t>Chi cho con người</t>
  </si>
  <si>
    <t>Các khoản thu khác</t>
  </si>
  <si>
    <t>Dịch vụ</t>
  </si>
  <si>
    <t>Học phí</t>
  </si>
  <si>
    <t>A - CÁC KHOẢN THU</t>
  </si>
  <si>
    <t>TT</t>
  </si>
  <si>
    <t xml:space="preserve">Mở lớp ngắn hạn, cấp chứng chỉ, </t>
  </si>
  <si>
    <t>Đoàn ra, đoàn vào</t>
  </si>
  <si>
    <t>Công tác phí</t>
  </si>
  <si>
    <t>Tiền điện thoại, sách báo tạp chí, Internet</t>
  </si>
  <si>
    <t>Tiền VPP, mua sắm dụng cụ văn phòng</t>
  </si>
  <si>
    <t>Trợ cấp khó khăn, thăm viếng, nghỉ phép</t>
  </si>
  <si>
    <t>Tiền thưởng các loại (Cấp trường, tỉnh,bộ, cá nhân, tập thể…)</t>
  </si>
  <si>
    <t>Làm thêm giờ, trực đêm, ngày lễ, dạy thừa giờ</t>
  </si>
  <si>
    <t>ĐVT: Nghìn đồng</t>
  </si>
  <si>
    <t xml:space="preserve">Số tiền </t>
  </si>
  <si>
    <t>Đơn vị tính: Nghìn đồng</t>
  </si>
  <si>
    <t>Đơn vị</t>
  </si>
  <si>
    <t>Tiếp khách</t>
  </si>
  <si>
    <t>Các khoản chi khác</t>
  </si>
  <si>
    <t>Chi khác</t>
  </si>
  <si>
    <t>BỘ GIÁO DỤC VÀ ĐÀO TẠO</t>
  </si>
  <si>
    <t>Tổng các khoản chi</t>
  </si>
  <si>
    <t>Các khoản đóng góp theo lương 22% lương đóng BHXH</t>
  </si>
  <si>
    <t>CÁC KHOẢN THU CỦA ĐƠN VỊ</t>
  </si>
  <si>
    <t>2.1</t>
  </si>
  <si>
    <t>2.2</t>
  </si>
  <si>
    <t>2.3</t>
  </si>
  <si>
    <t>2.4</t>
  </si>
  <si>
    <t>2.5</t>
  </si>
  <si>
    <t>2.6</t>
  </si>
  <si>
    <t xml:space="preserve"> B - CÁC KHOẢN CHI</t>
  </si>
  <si>
    <t>CÁC KHOẢN CHI TRỰC TIẾP TẠI ĐƠN VỊ</t>
  </si>
  <si>
    <t>Tổng kinh phí lương, các khoản có tính chất lương chi trả hàng tháng (chưa trừ BHXH)</t>
  </si>
  <si>
    <t>Các khoản phúc lợi khác (3 tháng lương cuối năm + 1,5 tháng phúc lợi lễ, tết)</t>
  </si>
  <si>
    <t xml:space="preserve">Phòng Đào tạo </t>
  </si>
  <si>
    <t xml:space="preserve">Phòng Đào tạo Sau Đại học </t>
  </si>
  <si>
    <t xml:space="preserve">Phòng Hành chính Tổng hợp </t>
  </si>
  <si>
    <t xml:space="preserve">Phòng Khoa học và Hợp tác quốc tế </t>
  </si>
  <si>
    <t xml:space="preserve">Trung tâm Công nghệ thông tin </t>
  </si>
  <si>
    <t xml:space="preserve">Trung tâm Đảm bảo chất lượng </t>
  </si>
  <si>
    <t xml:space="preserve">Trung tâm Giáo dục Thường xuyên </t>
  </si>
  <si>
    <t xml:space="preserve">Trung tâm Nội trú </t>
  </si>
  <si>
    <t xml:space="preserve">Trung tâm Thực hành - Thí nghiệm </t>
  </si>
  <si>
    <t xml:space="preserve">Viện Công nghệ Hóa sinh - Môi trường </t>
  </si>
  <si>
    <t xml:space="preserve">Viện Kỹ thuật - Công nghệ </t>
  </si>
  <si>
    <t>Các khoản chi lương, tiền công, phụ cấp, TN tăng thêm, phúc lợi, lễ tết và các khoản đóng góp BHXH</t>
  </si>
  <si>
    <t>Chi cho chuyên môn, nghiệp vụ</t>
  </si>
  <si>
    <t>Điều hoà, máy tinh, máy phôto, sửa chữa các công trình</t>
  </si>
  <si>
    <t xml:space="preserve">Học bổng sinh viên, trợ cấp xã hội, miễn giảm học phí </t>
  </si>
  <si>
    <t>Số lượt TC theo KH đào tạo (ĐVT)</t>
  </si>
  <si>
    <t>Học phí bình quân/1 TC (Số lượng ĐVT)</t>
  </si>
  <si>
    <t>Biểu số 9</t>
  </si>
  <si>
    <t>Biểu số 10</t>
  </si>
  <si>
    <t>Biểu số 11</t>
  </si>
  <si>
    <t>Biểu số 12</t>
  </si>
  <si>
    <t xml:space="preserve">Khoa Kinh tế </t>
  </si>
  <si>
    <t xml:space="preserve">Khoa Luật </t>
  </si>
  <si>
    <t xml:space="preserve">Trung tâm Dịch vụ, hỗ trợ sinh viên </t>
  </si>
  <si>
    <t xml:space="preserve">Viện Nông nghiệp và Tài nguyên </t>
  </si>
  <si>
    <t>Đơn vị tính: nghìn đồng</t>
  </si>
  <si>
    <t>Kinh phí đề tài khoa học thực hiện trong năm</t>
  </si>
  <si>
    <t>Biểu 12</t>
  </si>
  <si>
    <t>Biểu 2</t>
  </si>
  <si>
    <t>Biểu 9</t>
  </si>
  <si>
    <t>QC CTNB về khen thưởng cá nhân và đơn vị</t>
  </si>
  <si>
    <t>Hướng dẫn số 706/2018 và QCCTNB, điều 29-tr45</t>
  </si>
  <si>
    <t>Văn phòng phẩm</t>
  </si>
  <si>
    <t>Biểu 5</t>
  </si>
  <si>
    <t>Theo QC CTNB</t>
  </si>
  <si>
    <t>Theo QCCTNB</t>
  </si>
  <si>
    <t>Biểu 4</t>
  </si>
  <si>
    <t>Công lệnh khoa</t>
  </si>
  <si>
    <t>CHÊNH LỆCH THU - CHI</t>
  </si>
  <si>
    <t xml:space="preserve">Phòng Thanh tra - Pháp chế </t>
  </si>
  <si>
    <t>Trung tâm Kiểm định chất lượng giáo dục</t>
  </si>
  <si>
    <t>Trần Đình Quang</t>
  </si>
  <si>
    <t>Bảo dưỡng máy tính, máy in, photocopy, máy fax</t>
  </si>
  <si>
    <t>Gói</t>
  </si>
  <si>
    <t>Trưởng đơn vị</t>
  </si>
  <si>
    <t>Hợp đồng tư vấn tự đánh giá</t>
  </si>
  <si>
    <t xml:space="preserve">            TRƯỜNG ĐẠI HỌC VINH</t>
  </si>
  <si>
    <r>
      <t xml:space="preserve">Các khoản hỗ trợ đi học thạc sĩ, tiến sĩ, đào tạo ngắn hạn
(Dự thi lấy thẻ kiểm định viên: 3 chuyên viên </t>
    </r>
    <r>
      <rPr>
        <sz val="12"/>
        <color theme="1"/>
        <rFont val="Calibri"/>
        <family val="2"/>
      </rPr>
      <t>×</t>
    </r>
    <r>
      <rPr>
        <sz val="12"/>
        <color theme="1"/>
        <rFont val="Times New Roman"/>
        <family val="1"/>
      </rPr>
      <t xml:space="preserve"> 2 triệu/người)</t>
    </r>
  </si>
  <si>
    <t>Loại hợp đồng</t>
  </si>
  <si>
    <t>Họp hội đồng Kiểm định chất lượng giáo dục</t>
  </si>
  <si>
    <t>Khảo sát sơ bộ</t>
  </si>
  <si>
    <t>Khảo sát chính thức</t>
  </si>
  <si>
    <t>- Vé máy bay</t>
  </si>
  <si>
    <t>- Phòng ở</t>
  </si>
  <si>
    <t>- Taxi</t>
  </si>
  <si>
    <t>- Lưu trú</t>
  </si>
  <si>
    <t>Tổng chi</t>
  </si>
  <si>
    <t>Biểu số 2B</t>
  </si>
  <si>
    <t>Số ch.gia</t>
  </si>
  <si>
    <t>Định mức</t>
  </si>
  <si>
    <t>Số lượt</t>
  </si>
  <si>
    <t>Biểu 10 hoặc 12</t>
  </si>
  <si>
    <t>Biểu 2B</t>
  </si>
  <si>
    <t>Tư vấn tự đánh giá (3 triệu/ngày × 3 ngày)</t>
  </si>
  <si>
    <t>- Lưu trú (150k × 2 ngày/đợt)</t>
  </si>
  <si>
    <t>Thẩm định báo cáo tự đánh giá CSGD</t>
  </si>
  <si>
    <t>Thẩm định báo cáo tự đánh giá CTĐT</t>
  </si>
  <si>
    <t>Đánh giá ngoài CSGD</t>
  </si>
  <si>
    <t>Đánh giá ngoài CTĐT</t>
  </si>
  <si>
    <t>Nghệ An, ngày 15 tháng 8 năm 2020</t>
  </si>
  <si>
    <t>BẢNG TỔNG HỢP TÀI SẢN, CÔNG CỤ, DỤNG CỤ ĐỀ NGHỊ NHÀ TRƯỜNG MUA SẮM 
NĂM HỌC 2020-2021</t>
  </si>
  <si>
    <t>CHI PHÍ TIỀN LƯƠNG, CÁC KHOẢN TRÍCH THEO LƯƠNG, THU NHẬP TĂNG THÊM VÀ PHÚC LỢI NGÀY LỄ TẾT CỦA CÁC ĐƠN VỊ TÍNH THEO MỨC LƯƠNG CƠ BẢN 1.600.000 ĐỒNG NĂM HỌC 2020-2021 ( THEO DANH SÁCH, HỆ SỐ LƯƠNG THÁNG 7.2020</t>
  </si>
  <si>
    <t xml:space="preserve"> Ban quản lý cơ sở II </t>
  </si>
  <si>
    <t xml:space="preserve"> Nhà Xuất bản </t>
  </si>
  <si>
    <t xml:space="preserve"> Trạm Y tế </t>
  </si>
  <si>
    <t xml:space="preserve"> Trung tâm GDQPAN Vinh </t>
  </si>
  <si>
    <t xml:space="preserve"> Văn phòng đại diện tỉnh Thanh Hóa </t>
  </si>
  <si>
    <t xml:space="preserve"> Văn phòng Đảng - Đoàn thể </t>
  </si>
  <si>
    <t xml:space="preserve">Khoa Giáo dục </t>
  </si>
  <si>
    <t xml:space="preserve">Khoa Giáo dục thể chất </t>
  </si>
  <si>
    <t xml:space="preserve">Khoa Sư phạm Ngoại ngữ </t>
  </si>
  <si>
    <t xml:space="preserve">Khoa Xây dựng </t>
  </si>
  <si>
    <t xml:space="preserve">Phòng Công tác Chính trị và HS-SV </t>
  </si>
  <si>
    <t xml:space="preserve">Phòng Kế hoạch-Tài chính </t>
  </si>
  <si>
    <t xml:space="preserve">Phòng Quản Trị và Đầu tư </t>
  </si>
  <si>
    <t xml:space="preserve">Phòng Tổ chức Cán bộ </t>
  </si>
  <si>
    <t xml:space="preserve">Trung tâm Bồi dưỡng Nghiệp vụ sư phạm </t>
  </si>
  <si>
    <t xml:space="preserve">Trung tâm Kiểm định chất lượng giáo dục </t>
  </si>
  <si>
    <t xml:space="preserve">Trung tâm Thông tin - Thư viện </t>
  </si>
  <si>
    <t xml:space="preserve">Trường Thực hành sư phạm </t>
  </si>
  <si>
    <t xml:space="preserve">Trường Trung học Phổ thông Chuyên </t>
  </si>
  <si>
    <t xml:space="preserve">Viện Khoa học Xã hội và Nhân văn </t>
  </si>
  <si>
    <t xml:space="preserve">Viện Sư phạm Tự nhiên </t>
  </si>
  <si>
    <t xml:space="preserve">Viện Sư phạm Xã hội </t>
  </si>
  <si>
    <t>Hợp đồng thẩm định báo cáo tự đánh giá CSGD</t>
  </si>
  <si>
    <t>Hợp đồng thẩm định báo cáo tự đánh giá CTĐT</t>
  </si>
  <si>
    <t>Hợp đồng đánh giá ngoài CSGD</t>
  </si>
  <si>
    <t>Hợp đồng đánh giá ngoài CTĐT</t>
  </si>
  <si>
    <t>Hợp đồng thẩm định kết quả đánh giá CSGD</t>
  </si>
  <si>
    <t>Hợp đồng thẩm định kết quả đánh giá CTĐT</t>
  </si>
  <si>
    <t>TỔNG HỢP THU CHI NĂM HỌC 2020-2021</t>
  </si>
  <si>
    <t>TỔNG HỢP CÁC KHOẢN  CHI NĂM HỌC 2020-2021</t>
  </si>
  <si>
    <t>TỔNG HỢP CÁC KHOẢN THU NĂM HỌC 2020-2021</t>
  </si>
  <si>
    <t>Thuê chuyên gia</t>
  </si>
  <si>
    <t>- Taxi (300.000 đầu Vinh + 500.000 đầu kia)</t>
  </si>
  <si>
    <t>THUÊ CHUYÊN GIA VÀ CÔNG TÁC PHÍ TRONG NĂM HỌC 2020-2021</t>
  </si>
  <si>
    <t>Tổ chức các hội nghị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</si>
</sst>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0.0000"/>
  </numFmts>
  <fonts count="25" x14ac:knownFonts="1">
    <font>
      <sz val="10"/>
      <name val="Arial"/>
    </font>
    <font>
      <sz val="10"/>
      <name val="Arial"/>
      <family val="2"/>
    </font>
    <font>
      <sz val="10"/>
      <name val="Arial"/>
      <family val="2"/>
    </font>
    <font>
      <b/>
      <sz val="10"/>
      <name val="Times New Roman"/>
      <family val="1"/>
    </font>
    <font>
      <sz val="12"/>
      <name val="Times New Roman"/>
      <family val="1"/>
    </font>
    <font>
      <sz val="12"/>
      <color indexed="8"/>
      <name val="Times New Roman"/>
      <family val="1"/>
    </font>
    <font>
      <b/>
      <sz val="12"/>
      <name val="Times New Roman"/>
      <family val="1"/>
    </font>
    <font>
      <i/>
      <sz val="12"/>
      <name val="Times New Roman"/>
      <family val="1"/>
    </font>
    <font>
      <sz val="14"/>
      <name val="Times New Roman"/>
      <family val="1"/>
    </font>
    <font>
      <sz val="8"/>
      <name val="MS Sans Serif"/>
      <family val="2"/>
    </font>
    <font>
      <sz val="11"/>
      <color theme="1"/>
      <name val="Calibri"/>
      <family val="2"/>
      <scheme val="minor"/>
    </font>
    <font>
      <b/>
      <sz val="11"/>
      <color theme="1"/>
      <name val="Calibri"/>
      <family val="2"/>
      <scheme val="minor"/>
    </font>
    <font>
      <sz val="10"/>
      <color theme="1"/>
      <name val="Times New Roman"/>
      <family val="1"/>
    </font>
    <font>
      <b/>
      <sz val="12"/>
      <color theme="1"/>
      <name val="Times New Roman"/>
      <family val="1"/>
    </font>
    <font>
      <sz val="12"/>
      <color theme="1"/>
      <name val="Times New Roman"/>
      <family val="1"/>
    </font>
    <font>
      <sz val="14"/>
      <color theme="1"/>
      <name val="Times New Roman"/>
      <family val="1"/>
    </font>
    <font>
      <i/>
      <sz val="12"/>
      <color theme="1"/>
      <name val="Times New Roman"/>
      <family val="1"/>
    </font>
    <font>
      <b/>
      <sz val="12"/>
      <color rgb="FFFF0000"/>
      <name val="Times New Roman"/>
      <family val="1"/>
    </font>
    <font>
      <sz val="12"/>
      <color theme="1"/>
      <name val="Calibri"/>
      <family val="2"/>
    </font>
    <font>
      <sz val="12"/>
      <name val="Arial"/>
      <family val="2"/>
    </font>
    <font>
      <i/>
      <sz val="12"/>
      <color rgb="FFFF0000"/>
      <name val="Times New Roman"/>
      <family val="1"/>
    </font>
    <font>
      <b/>
      <sz val="12"/>
      <name val="Arial"/>
      <family val="2"/>
    </font>
    <font>
      <b/>
      <i/>
      <sz val="12"/>
      <color theme="1"/>
      <name val="Times New Roman"/>
      <family val="1"/>
    </font>
    <font>
      <b/>
      <sz val="13"/>
      <color theme="1"/>
      <name val="Times New Roman"/>
      <family val="1"/>
    </font>
    <font>
      <b/>
      <sz val="13"/>
      <name val="Times New Roman"/>
      <family val="1"/>
    </font>
  </fonts>
  <fills count="3">
    <fill>
      <patternFill patternType="none"/>
    </fill>
    <fill>
      <patternFill patternType="gray125"/>
    </fill>
    <fill>
      <patternFill patternType="solid">
        <fgColor rgb="FFFFFF00"/>
        <bgColor indexed="64"/>
      </patternFill>
    </fill>
  </fills>
  <borders count="48">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diagonal/>
    </border>
    <border>
      <left/>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thin">
        <color indexed="64"/>
      </bottom>
      <diagonal/>
    </border>
    <border>
      <left/>
      <right/>
      <top/>
      <bottom style="double">
        <color indexed="64"/>
      </bottom>
      <diagonal/>
    </border>
    <border>
      <left style="thin">
        <color indexed="64"/>
      </left>
      <right style="double">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43" fontId="1" fillId="0" borderId="0" applyFont="0" applyFill="0" applyBorder="0" applyAlignment="0" applyProtection="0"/>
    <xf numFmtId="43" fontId="2" fillId="0" borderId="0" applyFont="0" applyFill="0" applyBorder="0" applyAlignment="0" applyProtection="0"/>
    <xf numFmtId="0" fontId="10" fillId="0" borderId="0"/>
    <xf numFmtId="0" fontId="2" fillId="0" borderId="0"/>
    <xf numFmtId="0" fontId="9" fillId="0" borderId="0" applyAlignment="0">
      <alignment vertical="top" wrapText="1"/>
      <protection locked="0"/>
    </xf>
    <xf numFmtId="0" fontId="9" fillId="0" borderId="0" applyAlignment="0">
      <alignment vertical="top" wrapText="1"/>
      <protection locked="0"/>
    </xf>
    <xf numFmtId="0" fontId="9" fillId="0" borderId="0" applyAlignment="0">
      <alignment vertical="top" wrapText="1"/>
      <protection locked="0"/>
    </xf>
  </cellStyleXfs>
  <cellXfs count="227">
    <xf numFmtId="0" fontId="0" fillId="0" borderId="0" xfId="0"/>
    <xf numFmtId="0" fontId="14" fillId="0" borderId="3" xfId="0" applyFont="1" applyBorder="1" applyAlignment="1">
      <alignment vertical="center"/>
    </xf>
    <xf numFmtId="0" fontId="14" fillId="0" borderId="2" xfId="0" applyFont="1" applyBorder="1" applyAlignment="1">
      <alignment horizontal="center" vertical="center"/>
    </xf>
    <xf numFmtId="0" fontId="14" fillId="0" borderId="2" xfId="0" applyFont="1" applyBorder="1" applyAlignment="1">
      <alignment vertical="center"/>
    </xf>
    <xf numFmtId="0" fontId="15" fillId="0" borderId="0" xfId="0" applyFont="1" applyAlignment="1">
      <alignment vertical="center"/>
    </xf>
    <xf numFmtId="0" fontId="14" fillId="0" borderId="0" xfId="0" applyFont="1" applyAlignment="1">
      <alignment vertical="center"/>
    </xf>
    <xf numFmtId="0" fontId="14" fillId="0" borderId="3" xfId="0" applyFont="1" applyBorder="1" applyAlignment="1">
      <alignment vertical="center" wrapText="1"/>
    </xf>
    <xf numFmtId="0" fontId="13" fillId="0" borderId="0" xfId="0" applyFont="1" applyAlignment="1">
      <alignment vertical="center"/>
    </xf>
    <xf numFmtId="0" fontId="13" fillId="0" borderId="1" xfId="0" applyFont="1" applyBorder="1" applyAlignment="1">
      <alignment vertical="center"/>
    </xf>
    <xf numFmtId="0" fontId="13" fillId="0" borderId="0" xfId="0" applyFont="1" applyAlignment="1">
      <alignment horizontal="center" vertical="center"/>
    </xf>
    <xf numFmtId="0" fontId="13" fillId="0" borderId="2" xfId="0" applyFont="1" applyBorder="1" applyAlignment="1">
      <alignment vertical="center"/>
    </xf>
    <xf numFmtId="0" fontId="13" fillId="0" borderId="3" xfId="0" applyFont="1" applyBorder="1" applyAlignment="1">
      <alignment vertical="center" wrapText="1"/>
    </xf>
    <xf numFmtId="0" fontId="14" fillId="0" borderId="2" xfId="0" applyFont="1" applyBorder="1" applyAlignment="1">
      <alignment vertical="center" wrapText="1"/>
    </xf>
    <xf numFmtId="0" fontId="6" fillId="0" borderId="0" xfId="0" applyFont="1" applyAlignment="1">
      <alignment horizontal="right" vertical="center"/>
    </xf>
    <xf numFmtId="0" fontId="8" fillId="0" borderId="0" xfId="0" applyFont="1" applyAlignment="1">
      <alignment vertical="center"/>
    </xf>
    <xf numFmtId="0" fontId="6" fillId="0" borderId="0" xfId="0" applyFont="1" applyAlignment="1">
      <alignment horizontal="center" vertical="center"/>
    </xf>
    <xf numFmtId="0" fontId="6" fillId="0" borderId="1" xfId="0" applyFont="1" applyBorder="1" applyAlignment="1">
      <alignment vertical="center"/>
    </xf>
    <xf numFmtId="0" fontId="6" fillId="0" borderId="0" xfId="0" applyFont="1" applyAlignment="1">
      <alignment vertical="center"/>
    </xf>
    <xf numFmtId="0" fontId="4" fillId="0" borderId="4" xfId="0" applyFont="1" applyBorder="1" applyAlignment="1">
      <alignment vertical="center"/>
    </xf>
    <xf numFmtId="0" fontId="4" fillId="0" borderId="0" xfId="0" applyFont="1" applyAlignment="1">
      <alignment vertical="center"/>
    </xf>
    <xf numFmtId="0" fontId="4" fillId="0" borderId="2" xfId="0" applyFont="1" applyBorder="1" applyAlignment="1">
      <alignment vertical="center"/>
    </xf>
    <xf numFmtId="0" fontId="4" fillId="0" borderId="5" xfId="0" applyFont="1" applyBorder="1" applyAlignment="1">
      <alignment vertical="center"/>
    </xf>
    <xf numFmtId="0" fontId="4" fillId="0" borderId="3" xfId="0" applyFont="1" applyBorder="1" applyAlignment="1">
      <alignment vertical="center" wrapText="1"/>
    </xf>
    <xf numFmtId="0" fontId="13" fillId="0" borderId="0" xfId="0" applyFont="1" applyAlignment="1">
      <alignment horizontal="center" vertical="center"/>
    </xf>
    <xf numFmtId="0" fontId="14" fillId="0" borderId="12" xfId="0" applyFont="1" applyBorder="1" applyAlignment="1">
      <alignment horizontal="center" vertical="center"/>
    </xf>
    <xf numFmtId="0" fontId="13" fillId="0" borderId="12" xfId="0" applyFont="1" applyBorder="1" applyAlignment="1">
      <alignment horizontal="center" vertical="center"/>
    </xf>
    <xf numFmtId="0" fontId="16" fillId="0" borderId="0" xfId="0" applyFont="1" applyAlignment="1">
      <alignment vertical="center"/>
    </xf>
    <xf numFmtId="3" fontId="14" fillId="0" borderId="0" xfId="3" applyNumberFormat="1" applyFont="1" applyFill="1"/>
    <xf numFmtId="0" fontId="14" fillId="0" borderId="0" xfId="3" applyFont="1" applyFill="1"/>
    <xf numFmtId="0" fontId="13" fillId="0" borderId="0" xfId="3" applyFont="1" applyFill="1"/>
    <xf numFmtId="3" fontId="14" fillId="0" borderId="10" xfId="3" applyNumberFormat="1" applyFont="1" applyFill="1" applyBorder="1"/>
    <xf numFmtId="0" fontId="10" fillId="0" borderId="0" xfId="3" applyFill="1"/>
    <xf numFmtId="0" fontId="10" fillId="0" borderId="0" xfId="3" applyFill="1" applyAlignment="1">
      <alignment horizontal="center"/>
    </xf>
    <xf numFmtId="3" fontId="10" fillId="0" borderId="0" xfId="3" applyNumberFormat="1" applyFill="1"/>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xf>
    <xf numFmtId="0" fontId="6" fillId="0" borderId="11" xfId="0" applyFont="1" applyBorder="1" applyAlignment="1">
      <alignment vertical="center"/>
    </xf>
    <xf numFmtId="0" fontId="6" fillId="0" borderId="16" xfId="0" applyFont="1" applyBorder="1" applyAlignment="1">
      <alignment vertical="center"/>
    </xf>
    <xf numFmtId="0" fontId="4" fillId="0" borderId="21" xfId="0" applyFont="1" applyBorder="1" applyAlignment="1">
      <alignment horizontal="center" vertical="center"/>
    </xf>
    <xf numFmtId="0" fontId="4" fillId="0" borderId="22" xfId="0" applyFont="1" applyBorder="1" applyAlignment="1">
      <alignment vertical="center"/>
    </xf>
    <xf numFmtId="0" fontId="4" fillId="0" borderId="12" xfId="0" applyFont="1" applyBorder="1" applyAlignment="1">
      <alignment horizontal="center" vertical="center"/>
    </xf>
    <xf numFmtId="0" fontId="4" fillId="0" borderId="13" xfId="0" applyFont="1" applyBorder="1" applyAlignment="1">
      <alignment vertical="center"/>
    </xf>
    <xf numFmtId="0" fontId="4" fillId="0" borderId="12" xfId="0" quotePrefix="1" applyFont="1" applyBorder="1" applyAlignment="1">
      <alignment horizontal="center" vertical="center"/>
    </xf>
    <xf numFmtId="0" fontId="7" fillId="0" borderId="12" xfId="0" quotePrefix="1" applyFont="1" applyBorder="1" applyAlignment="1">
      <alignment horizontal="center" vertical="center"/>
    </xf>
    <xf numFmtId="0" fontId="4" fillId="0" borderId="23" xfId="0" applyFont="1" applyBorder="1" applyAlignment="1">
      <alignment vertical="center"/>
    </xf>
    <xf numFmtId="0" fontId="4" fillId="0" borderId="17" xfId="0" quotePrefix="1" applyFont="1" applyBorder="1" applyAlignment="1">
      <alignment horizontal="center" vertical="center"/>
    </xf>
    <xf numFmtId="0" fontId="4" fillId="0" borderId="18" xfId="0" applyFont="1" applyBorder="1" applyAlignment="1">
      <alignment vertical="center"/>
    </xf>
    <xf numFmtId="0" fontId="4" fillId="0" borderId="20" xfId="0" quotePrefix="1" applyFont="1" applyBorder="1" applyAlignment="1">
      <alignment horizontal="center" vertical="center"/>
    </xf>
    <xf numFmtId="0" fontId="4" fillId="0" borderId="15" xfId="0" applyFont="1" applyBorder="1" applyAlignment="1">
      <alignment vertical="center"/>
    </xf>
    <xf numFmtId="0" fontId="6" fillId="0" borderId="21" xfId="0" applyFont="1" applyBorder="1" applyAlignment="1">
      <alignment horizontal="center" vertical="center"/>
    </xf>
    <xf numFmtId="0" fontId="6" fillId="0" borderId="22" xfId="0" applyFont="1" applyBorder="1" applyAlignment="1">
      <alignment vertical="center"/>
    </xf>
    <xf numFmtId="0" fontId="14" fillId="0" borderId="13" xfId="0" applyFont="1" applyBorder="1" applyAlignment="1">
      <alignment vertical="center"/>
    </xf>
    <xf numFmtId="0" fontId="16" fillId="0" borderId="12" xfId="0" applyFont="1" applyBorder="1" applyAlignment="1">
      <alignment horizontal="center" vertical="center"/>
    </xf>
    <xf numFmtId="0" fontId="14" fillId="0" borderId="18" xfId="0" applyFont="1" applyBorder="1" applyAlignment="1">
      <alignment vertical="center"/>
    </xf>
    <xf numFmtId="0" fontId="13" fillId="0" borderId="17" xfId="0" quotePrefix="1" applyFont="1" applyBorder="1" applyAlignment="1">
      <alignment horizontal="center" vertical="center"/>
    </xf>
    <xf numFmtId="0" fontId="14" fillId="0" borderId="17" xfId="0" quotePrefix="1" applyFont="1" applyBorder="1" applyAlignment="1">
      <alignment horizontal="center" vertical="center"/>
    </xf>
    <xf numFmtId="0" fontId="14" fillId="0" borderId="20" xfId="0" applyFont="1" applyBorder="1" applyAlignment="1">
      <alignment horizontal="center" vertical="center"/>
    </xf>
    <xf numFmtId="0" fontId="14" fillId="0" borderId="14" xfId="0" applyFont="1" applyBorder="1" applyAlignment="1">
      <alignment vertical="center"/>
    </xf>
    <xf numFmtId="0" fontId="14" fillId="0" borderId="15" xfId="0" applyFont="1" applyBorder="1" applyAlignment="1">
      <alignment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8" xfId="0" applyFont="1" applyBorder="1" applyAlignment="1">
      <alignment horizontal="center" vertical="center" wrapText="1"/>
    </xf>
    <xf numFmtId="0" fontId="13" fillId="0" borderId="9" xfId="0" applyFont="1" applyBorder="1" applyAlignment="1">
      <alignment horizontal="center" vertical="center"/>
    </xf>
    <xf numFmtId="0" fontId="13" fillId="0" borderId="11" xfId="0" applyFont="1" applyBorder="1" applyAlignment="1">
      <alignment vertical="center"/>
    </xf>
    <xf numFmtId="0" fontId="14" fillId="0" borderId="12" xfId="0" quotePrefix="1" applyFont="1" applyBorder="1" applyAlignment="1">
      <alignment horizontal="center" vertical="center"/>
    </xf>
    <xf numFmtId="0" fontId="14" fillId="0" borderId="20" xfId="0" quotePrefix="1" applyFont="1" applyBorder="1" applyAlignment="1">
      <alignment horizontal="center" vertical="center"/>
    </xf>
    <xf numFmtId="0" fontId="13" fillId="0" borderId="10" xfId="3" applyFont="1" applyFill="1" applyBorder="1" applyAlignment="1">
      <alignment horizontal="center" vertical="center" wrapText="1"/>
    </xf>
    <xf numFmtId="3" fontId="13" fillId="0" borderId="10" xfId="3" applyNumberFormat="1" applyFont="1" applyFill="1" applyBorder="1" applyAlignment="1">
      <alignment horizontal="center" vertical="center" wrapText="1"/>
    </xf>
    <xf numFmtId="0" fontId="10" fillId="0" borderId="10" xfId="3" applyFill="1" applyBorder="1" applyAlignment="1">
      <alignment horizontal="center"/>
    </xf>
    <xf numFmtId="3" fontId="12" fillId="0" borderId="10" xfId="3" applyNumberFormat="1" applyFont="1" applyFill="1" applyBorder="1"/>
    <xf numFmtId="3" fontId="13" fillId="0" borderId="10" xfId="3" applyNumberFormat="1" applyFont="1" applyFill="1" applyBorder="1"/>
    <xf numFmtId="0" fontId="11" fillId="0" borderId="0" xfId="3" applyFont="1" applyFill="1"/>
    <xf numFmtId="0" fontId="15" fillId="0" borderId="14" xfId="0" applyFont="1" applyBorder="1" applyAlignment="1">
      <alignment vertical="center"/>
    </xf>
    <xf numFmtId="0" fontId="6" fillId="0" borderId="6" xfId="0" applyFont="1" applyBorder="1" applyAlignment="1">
      <alignment vertical="center"/>
    </xf>
    <xf numFmtId="0" fontId="14" fillId="0" borderId="4" xfId="0" applyFont="1" applyBorder="1" applyAlignment="1">
      <alignment vertical="center"/>
    </xf>
    <xf numFmtId="0" fontId="4" fillId="0" borderId="2" xfId="0" applyFont="1" applyBorder="1" applyAlignment="1">
      <alignment horizontal="left" vertical="center" wrapText="1"/>
    </xf>
    <xf numFmtId="0" fontId="13" fillId="0" borderId="0" xfId="3" applyFont="1" applyFill="1" applyAlignment="1">
      <alignment horizontal="right"/>
    </xf>
    <xf numFmtId="0" fontId="14" fillId="0" borderId="0" xfId="0" applyFont="1" applyFill="1" applyAlignment="1">
      <alignment vertical="center"/>
    </xf>
    <xf numFmtId="0" fontId="13" fillId="0" borderId="8"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3"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3" xfId="0" applyFont="1" applyBorder="1" applyAlignment="1">
      <alignment vertical="center" wrapText="1"/>
    </xf>
    <xf numFmtId="0" fontId="6" fillId="0" borderId="14" xfId="0" applyFont="1" applyBorder="1" applyAlignment="1">
      <alignment vertical="center" wrapText="1"/>
    </xf>
    <xf numFmtId="0" fontId="13" fillId="0" borderId="0" xfId="0" applyFont="1" applyAlignment="1">
      <alignment horizontal="center" vertical="center"/>
    </xf>
    <xf numFmtId="0" fontId="13" fillId="0" borderId="3" xfId="0" applyFont="1" applyBorder="1" applyAlignment="1">
      <alignment horizontal="center" vertical="center"/>
    </xf>
    <xf numFmtId="0" fontId="13" fillId="0" borderId="14" xfId="0" applyFont="1" applyBorder="1" applyAlignment="1">
      <alignment horizontal="center" vertical="center"/>
    </xf>
    <xf numFmtId="3" fontId="14" fillId="0" borderId="3" xfId="0" applyNumberFormat="1" applyFont="1" applyBorder="1" applyAlignment="1">
      <alignment horizontal="center" vertical="center"/>
    </xf>
    <xf numFmtId="3" fontId="14" fillId="0" borderId="14" xfId="0" applyNumberFormat="1" applyFont="1" applyBorder="1" applyAlignment="1">
      <alignment horizontal="center" vertical="center"/>
    </xf>
    <xf numFmtId="3" fontId="14" fillId="0" borderId="3" xfId="0" applyNumberFormat="1" applyFont="1" applyFill="1" applyBorder="1" applyAlignment="1">
      <alignment horizontal="center" vertical="center"/>
    </xf>
    <xf numFmtId="3" fontId="14" fillId="0" borderId="14" xfId="0" applyNumberFormat="1" applyFont="1" applyFill="1" applyBorder="1" applyAlignment="1">
      <alignment horizontal="center" vertical="center"/>
    </xf>
    <xf numFmtId="3" fontId="13" fillId="0" borderId="2" xfId="0" applyNumberFormat="1" applyFont="1" applyBorder="1" applyAlignment="1">
      <alignment vertical="center"/>
    </xf>
    <xf numFmtId="3" fontId="14" fillId="0" borderId="2" xfId="0" applyNumberFormat="1" applyFont="1" applyBorder="1" applyAlignment="1">
      <alignment vertical="center"/>
    </xf>
    <xf numFmtId="3" fontId="14" fillId="0" borderId="3" xfId="0" applyNumberFormat="1" applyFont="1" applyBorder="1" applyAlignment="1">
      <alignment vertical="center"/>
    </xf>
    <xf numFmtId="0" fontId="10" fillId="2" borderId="10" xfId="3" applyFill="1" applyBorder="1" applyAlignment="1">
      <alignment horizontal="center"/>
    </xf>
    <xf numFmtId="3" fontId="14" fillId="2" borderId="10" xfId="3" applyNumberFormat="1" applyFont="1" applyFill="1" applyBorder="1"/>
    <xf numFmtId="3" fontId="6" fillId="0" borderId="4" xfId="0" applyNumberFormat="1" applyFont="1" applyBorder="1" applyAlignment="1">
      <alignment vertical="center"/>
    </xf>
    <xf numFmtId="3" fontId="6" fillId="0" borderId="1" xfId="0" applyNumberFormat="1" applyFont="1" applyBorder="1" applyAlignment="1">
      <alignment vertical="center"/>
    </xf>
    <xf numFmtId="3" fontId="13" fillId="0" borderId="3" xfId="0" applyNumberFormat="1" applyFont="1" applyBorder="1" applyAlignment="1">
      <alignment vertical="center"/>
    </xf>
    <xf numFmtId="3" fontId="4" fillId="0" borderId="4" xfId="0" applyNumberFormat="1" applyFont="1" applyBorder="1" applyAlignment="1">
      <alignment vertical="center"/>
    </xf>
    <xf numFmtId="3" fontId="4" fillId="0" borderId="2" xfId="0" applyNumberFormat="1" applyFont="1" applyBorder="1" applyAlignment="1">
      <alignment vertical="center"/>
    </xf>
    <xf numFmtId="3" fontId="4" fillId="0" borderId="5" xfId="0" applyNumberFormat="1" applyFont="1" applyBorder="1" applyAlignment="1">
      <alignment vertical="center"/>
    </xf>
    <xf numFmtId="3" fontId="4" fillId="0" borderId="3" xfId="0" applyNumberFormat="1" applyFont="1" applyBorder="1" applyAlignment="1">
      <alignment vertical="center"/>
    </xf>
    <xf numFmtId="3" fontId="17" fillId="0" borderId="14" xfId="0" applyNumberFormat="1" applyFont="1" applyBorder="1" applyAlignment="1">
      <alignment vertical="center"/>
    </xf>
    <xf numFmtId="165" fontId="4" fillId="0" borderId="0" xfId="0" applyNumberFormat="1" applyFont="1" applyAlignment="1">
      <alignment vertical="center"/>
    </xf>
    <xf numFmtId="0" fontId="13" fillId="0" borderId="0" xfId="0" applyFont="1" applyBorder="1" applyAlignment="1">
      <alignment horizontal="center" vertical="center" wrapText="1"/>
    </xf>
    <xf numFmtId="0" fontId="14" fillId="0" borderId="0" xfId="0" applyFont="1" applyBorder="1" applyAlignment="1">
      <alignment horizontal="left" vertical="center" wrapText="1"/>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6" fillId="0" borderId="0" xfId="0" applyFont="1" applyBorder="1" applyAlignment="1">
      <alignment horizontal="center" vertical="center"/>
    </xf>
    <xf numFmtId="0" fontId="14" fillId="0" borderId="25" xfId="0" applyFont="1" applyBorder="1" applyAlignment="1">
      <alignment horizontal="center" vertical="center" wrapText="1"/>
    </xf>
    <xf numFmtId="0" fontId="6" fillId="0" borderId="0" xfId="0" applyFont="1" applyAlignment="1">
      <alignment horizontal="right" vertical="center"/>
    </xf>
    <xf numFmtId="0" fontId="4" fillId="0" borderId="0" xfId="0" applyFont="1" applyAlignment="1">
      <alignment horizontal="center" vertical="center"/>
    </xf>
    <xf numFmtId="0" fontId="13" fillId="0" borderId="0" xfId="0" applyFont="1" applyBorder="1" applyAlignment="1">
      <alignment horizontal="center" vertical="center" wrapText="1"/>
    </xf>
    <xf numFmtId="0" fontId="4" fillId="0" borderId="0" xfId="0" applyFont="1"/>
    <xf numFmtId="0" fontId="6" fillId="0" borderId="0" xfId="0" applyFont="1"/>
    <xf numFmtId="0" fontId="19" fillId="0" borderId="0" xfId="0" applyFont="1" applyAlignment="1">
      <alignment vertical="center" wrapText="1"/>
    </xf>
    <xf numFmtId="0" fontId="19" fillId="0" borderId="0" xfId="0" applyFont="1" applyBorder="1" applyAlignment="1">
      <alignment vertical="center"/>
    </xf>
    <xf numFmtId="0" fontId="19" fillId="0" borderId="0" xfId="0" applyFont="1" applyAlignment="1">
      <alignment vertical="center"/>
    </xf>
    <xf numFmtId="0" fontId="14" fillId="0" borderId="1" xfId="0" applyFont="1" applyBorder="1" applyAlignment="1">
      <alignment vertical="center"/>
    </xf>
    <xf numFmtId="164" fontId="14" fillId="0" borderId="1" xfId="1" applyNumberFormat="1" applyFont="1" applyBorder="1" applyAlignment="1">
      <alignment horizontal="center" vertical="center" wrapText="1"/>
    </xf>
    <xf numFmtId="3" fontId="14" fillId="0" borderId="1" xfId="1" applyNumberFormat="1" applyFont="1" applyBorder="1" applyAlignment="1">
      <alignment horizontal="center" vertical="center" wrapText="1"/>
    </xf>
    <xf numFmtId="164" fontId="14" fillId="0" borderId="2" xfId="1" applyNumberFormat="1" applyFont="1" applyBorder="1" applyAlignment="1">
      <alignment horizontal="center" vertical="center" wrapText="1"/>
    </xf>
    <xf numFmtId="3" fontId="14" fillId="0" borderId="2" xfId="1" applyNumberFormat="1" applyFont="1" applyBorder="1" applyAlignment="1">
      <alignment horizontal="center" vertical="center" wrapText="1"/>
    </xf>
    <xf numFmtId="0" fontId="14" fillId="0" borderId="2" xfId="0" applyFont="1" applyBorder="1" applyAlignment="1">
      <alignment horizontal="justify" vertical="center" wrapText="1"/>
    </xf>
    <xf numFmtId="3" fontId="14" fillId="0" borderId="2" xfId="0" applyNumberFormat="1" applyFont="1" applyBorder="1" applyAlignment="1">
      <alignment horizontal="center" vertical="center" wrapText="1"/>
    </xf>
    <xf numFmtId="0" fontId="21" fillId="0" borderId="0" xfId="0" applyFont="1" applyBorder="1" applyAlignment="1">
      <alignment vertical="center"/>
    </xf>
    <xf numFmtId="0" fontId="21" fillId="0" borderId="0" xfId="0" applyFont="1" applyAlignment="1">
      <alignment vertical="center"/>
    </xf>
    <xf numFmtId="0" fontId="21" fillId="0" borderId="19" xfId="0" applyFont="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vertical="center" wrapText="1"/>
    </xf>
    <xf numFmtId="0" fontId="14" fillId="0" borderId="0" xfId="0" applyFont="1" applyAlignment="1">
      <alignment vertical="center" wrapText="1"/>
    </xf>
    <xf numFmtId="0" fontId="4" fillId="0" borderId="0" xfId="0" applyFont="1" applyAlignment="1">
      <alignment vertical="center" wrapText="1"/>
    </xf>
    <xf numFmtId="0" fontId="19" fillId="0" borderId="0" xfId="0" applyFont="1" applyAlignment="1">
      <alignment horizontal="center" vertical="center"/>
    </xf>
    <xf numFmtId="0" fontId="13" fillId="0" borderId="1" xfId="0" applyFont="1" applyBorder="1" applyAlignment="1">
      <alignment horizontal="center" vertical="center"/>
    </xf>
    <xf numFmtId="3" fontId="13" fillId="0" borderId="1" xfId="0" applyNumberFormat="1" applyFont="1" applyBorder="1" applyAlignment="1">
      <alignment horizontal="center" vertical="center"/>
    </xf>
    <xf numFmtId="0" fontId="13" fillId="0" borderId="16" xfId="0" applyFont="1" applyBorder="1" applyAlignment="1">
      <alignment horizontal="center" vertical="center"/>
    </xf>
    <xf numFmtId="0" fontId="13" fillId="0" borderId="2" xfId="0" applyFont="1" applyBorder="1" applyAlignment="1">
      <alignment horizontal="center" vertical="center"/>
    </xf>
    <xf numFmtId="3" fontId="13" fillId="0" borderId="2" xfId="0" applyNumberFormat="1" applyFont="1" applyBorder="1" applyAlignment="1">
      <alignment horizontal="center" vertical="center"/>
    </xf>
    <xf numFmtId="3" fontId="14" fillId="0" borderId="2" xfId="0" applyNumberFormat="1" applyFont="1" applyBorder="1" applyAlignment="1">
      <alignment horizontal="center" vertical="center"/>
    </xf>
    <xf numFmtId="0" fontId="14" fillId="0" borderId="13" xfId="0" applyFont="1" applyBorder="1" applyAlignment="1">
      <alignment horizontal="center" vertical="center"/>
    </xf>
    <xf numFmtId="0" fontId="13" fillId="0" borderId="13" xfId="0" applyFont="1" applyBorder="1" applyAlignment="1">
      <alignment horizontal="center" vertical="center"/>
    </xf>
    <xf numFmtId="0" fontId="14" fillId="0" borderId="18" xfId="0" applyFont="1" applyBorder="1" applyAlignment="1">
      <alignment horizontal="center" vertical="center"/>
    </xf>
    <xf numFmtId="0" fontId="14" fillId="0" borderId="15" xfId="0" applyFont="1" applyBorder="1" applyAlignment="1">
      <alignment horizontal="center" vertical="center"/>
    </xf>
    <xf numFmtId="0" fontId="10" fillId="2" borderId="0" xfId="3" applyFill="1"/>
    <xf numFmtId="0" fontId="4" fillId="0" borderId="10" xfId="0" applyFont="1" applyBorder="1" applyAlignment="1">
      <alignment horizontal="center" vertical="center"/>
    </xf>
    <xf numFmtId="0" fontId="4" fillId="0" borderId="10" xfId="0" applyFont="1" applyBorder="1" applyAlignment="1">
      <alignment horizontal="left" vertical="center"/>
    </xf>
    <xf numFmtId="3" fontId="4" fillId="0" borderId="10" xfId="0" applyNumberFormat="1" applyFont="1" applyBorder="1" applyAlignment="1">
      <alignment horizontal="center" vertical="center"/>
    </xf>
    <xf numFmtId="0" fontId="4" fillId="0" borderId="0" xfId="0" applyFont="1" applyAlignment="1">
      <alignment horizontal="right"/>
    </xf>
    <xf numFmtId="0" fontId="7" fillId="0" borderId="10" xfId="0" applyFont="1" applyBorder="1" applyAlignment="1">
      <alignment horizontal="center" vertical="center"/>
    </xf>
    <xf numFmtId="0" fontId="7" fillId="0" borderId="10" xfId="0" quotePrefix="1" applyFont="1" applyBorder="1" applyAlignment="1">
      <alignment horizontal="left" vertical="center"/>
    </xf>
    <xf numFmtId="0" fontId="7" fillId="0" borderId="0" xfId="0" applyFont="1"/>
    <xf numFmtId="3" fontId="7" fillId="0" borderId="10" xfId="0" applyNumberFormat="1" applyFont="1" applyBorder="1" applyAlignment="1">
      <alignment horizontal="right" vertical="center"/>
    </xf>
    <xf numFmtId="164" fontId="4" fillId="0" borderId="10" xfId="1" applyNumberFormat="1" applyFont="1" applyBorder="1" applyAlignment="1">
      <alignment horizontal="center" vertical="center"/>
    </xf>
    <xf numFmtId="164" fontId="7" fillId="0" borderId="10" xfId="1" applyNumberFormat="1" applyFont="1" applyBorder="1" applyAlignment="1">
      <alignment horizontal="center" vertical="center"/>
    </xf>
    <xf numFmtId="3" fontId="14" fillId="0" borderId="2" xfId="1" applyNumberFormat="1" applyFont="1" applyBorder="1" applyAlignment="1">
      <alignment horizontal="right" vertical="center" wrapText="1"/>
    </xf>
    <xf numFmtId="3" fontId="14" fillId="0" borderId="2" xfId="0" applyNumberFormat="1" applyFont="1" applyBorder="1" applyAlignment="1">
      <alignment horizontal="right" vertical="center" wrapText="1"/>
    </xf>
    <xf numFmtId="0" fontId="20" fillId="0" borderId="0" xfId="0" applyFont="1" applyBorder="1" applyAlignment="1">
      <alignment vertical="center"/>
    </xf>
    <xf numFmtId="164" fontId="13" fillId="0" borderId="29" xfId="1" applyNumberFormat="1" applyFont="1" applyBorder="1" applyAlignment="1">
      <alignment horizontal="center" vertical="center" wrapText="1"/>
    </xf>
    <xf numFmtId="164" fontId="13" fillId="0" borderId="30" xfId="1" applyNumberFormat="1" applyFont="1" applyBorder="1" applyAlignment="1">
      <alignment horizontal="center" vertical="center" wrapText="1"/>
    </xf>
    <xf numFmtId="164" fontId="13" fillId="0" borderId="31" xfId="1" applyNumberFormat="1" applyFont="1" applyBorder="1" applyAlignment="1">
      <alignment horizontal="center" vertical="center" wrapText="1"/>
    </xf>
    <xf numFmtId="0" fontId="14" fillId="0" borderId="32" xfId="0" applyFont="1" applyBorder="1" applyAlignment="1">
      <alignment horizontal="center" vertical="center"/>
    </xf>
    <xf numFmtId="164" fontId="14" fillId="0" borderId="33" xfId="1" applyNumberFormat="1" applyFont="1" applyBorder="1" applyAlignment="1">
      <alignment horizontal="center" vertical="center" wrapText="1"/>
    </xf>
    <xf numFmtId="0" fontId="14" fillId="0" borderId="34" xfId="0" applyFont="1" applyBorder="1" applyAlignment="1">
      <alignment horizontal="center" vertical="center"/>
    </xf>
    <xf numFmtId="164" fontId="14" fillId="0" borderId="35" xfId="1" applyNumberFormat="1" applyFont="1" applyBorder="1" applyAlignment="1">
      <alignment horizontal="center" vertical="center" wrapText="1"/>
    </xf>
    <xf numFmtId="0" fontId="14" fillId="0" borderId="35" xfId="0" applyFont="1" applyBorder="1" applyAlignment="1">
      <alignment vertical="center"/>
    </xf>
    <xf numFmtId="0" fontId="14" fillId="0" borderId="38" xfId="0" applyFont="1" applyBorder="1" applyAlignment="1">
      <alignment horizontal="justify" vertical="center" wrapText="1"/>
    </xf>
    <xf numFmtId="3" fontId="13" fillId="0" borderId="38" xfId="0" applyNumberFormat="1" applyFont="1" applyBorder="1" applyAlignment="1">
      <alignment horizontal="right" vertical="center" wrapText="1"/>
    </xf>
    <xf numFmtId="0" fontId="14" fillId="0" borderId="39" xfId="0" applyFont="1" applyBorder="1" applyAlignment="1">
      <alignment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4" fillId="0" borderId="45" xfId="0" applyFont="1" applyBorder="1" applyAlignment="1">
      <alignment horizontal="center" vertical="center"/>
    </xf>
    <xf numFmtId="0" fontId="6" fillId="0" borderId="46" xfId="0" quotePrefix="1" applyFont="1" applyBorder="1" applyAlignment="1">
      <alignment horizontal="right" vertical="center"/>
    </xf>
    <xf numFmtId="0" fontId="4" fillId="0" borderId="46" xfId="0" applyFont="1" applyBorder="1" applyAlignment="1">
      <alignment horizontal="center" vertical="center"/>
    </xf>
    <xf numFmtId="3" fontId="4" fillId="0" borderId="46" xfId="0" applyNumberFormat="1" applyFont="1" applyBorder="1" applyAlignment="1">
      <alignment horizontal="center" vertical="center"/>
    </xf>
    <xf numFmtId="164" fontId="6" fillId="0" borderId="46" xfId="1" applyNumberFormat="1" applyFont="1" applyBorder="1" applyAlignment="1">
      <alignment horizontal="center" vertical="center"/>
    </xf>
    <xf numFmtId="0" fontId="4" fillId="0" borderId="47" xfId="0" applyFont="1" applyBorder="1" applyAlignment="1">
      <alignment horizontal="center" vertical="center"/>
    </xf>
    <xf numFmtId="43" fontId="13" fillId="0" borderId="2" xfId="1" applyFont="1" applyBorder="1" applyAlignment="1">
      <alignment horizontal="center" vertical="center"/>
    </xf>
    <xf numFmtId="43" fontId="14" fillId="0" borderId="2" xfId="1" applyFont="1" applyBorder="1" applyAlignment="1">
      <alignment vertical="center"/>
    </xf>
    <xf numFmtId="164" fontId="14" fillId="0" borderId="2" xfId="1" applyNumberFormat="1" applyFont="1" applyBorder="1" applyAlignment="1">
      <alignment vertical="center"/>
    </xf>
    <xf numFmtId="43" fontId="14" fillId="0" borderId="3" xfId="1" applyFont="1" applyBorder="1" applyAlignment="1">
      <alignment vertical="center"/>
    </xf>
    <xf numFmtId="164" fontId="14" fillId="0" borderId="3" xfId="1" applyNumberFormat="1" applyFont="1" applyBorder="1" applyAlignment="1">
      <alignment vertical="center"/>
    </xf>
    <xf numFmtId="0" fontId="16" fillId="0" borderId="0" xfId="0" applyFont="1" applyBorder="1" applyAlignment="1">
      <alignment vertical="center" wrapText="1"/>
    </xf>
    <xf numFmtId="0" fontId="13" fillId="0" borderId="0" xfId="0" applyFont="1" applyBorder="1" applyAlignment="1">
      <alignment vertical="center" wrapText="1"/>
    </xf>
    <xf numFmtId="0" fontId="13" fillId="0" borderId="0" xfId="0" applyFont="1" applyBorder="1" applyAlignment="1">
      <alignment wrapText="1"/>
    </xf>
    <xf numFmtId="0" fontId="6" fillId="0" borderId="0" xfId="0" applyFont="1" applyAlignment="1">
      <alignment horizontal="center"/>
    </xf>
    <xf numFmtId="0" fontId="13" fillId="0" borderId="0" xfId="0" applyFont="1" applyFill="1" applyAlignment="1">
      <alignment horizontal="center" wrapText="1"/>
    </xf>
    <xf numFmtId="0" fontId="7" fillId="0" borderId="0" xfId="0" applyFont="1" applyAlignment="1">
      <alignment horizontal="center"/>
    </xf>
    <xf numFmtId="0" fontId="24" fillId="0" borderId="0" xfId="0" applyFont="1" applyAlignment="1">
      <alignment horizontal="center"/>
    </xf>
    <xf numFmtId="0" fontId="4" fillId="0" borderId="0" xfId="0" applyFont="1" applyAlignment="1">
      <alignment horizontal="center"/>
    </xf>
    <xf numFmtId="0" fontId="13" fillId="0" borderId="0" xfId="0" applyFont="1" applyBorder="1" applyAlignment="1">
      <alignment horizontal="center" vertical="center" wrapText="1"/>
    </xf>
    <xf numFmtId="0" fontId="7" fillId="0" borderId="0" xfId="0" applyFont="1" applyBorder="1" applyAlignment="1">
      <alignment horizontal="right" vertical="center"/>
    </xf>
    <xf numFmtId="0" fontId="4" fillId="0" borderId="0" xfId="0" applyFont="1" applyAlignment="1">
      <alignment horizontal="center" vertical="center"/>
    </xf>
    <xf numFmtId="0" fontId="23" fillId="0" borderId="0" xfId="0" applyFont="1" applyAlignment="1">
      <alignment horizontal="center" vertical="center"/>
    </xf>
    <xf numFmtId="0" fontId="13" fillId="0" borderId="0" xfId="0" applyFont="1" applyAlignment="1">
      <alignment horizontal="center" vertical="center" wrapText="1"/>
    </xf>
    <xf numFmtId="0" fontId="22" fillId="0" borderId="36" xfId="0" applyFont="1" applyBorder="1" applyAlignment="1">
      <alignment horizontal="center" vertical="center" wrapText="1"/>
    </xf>
    <xf numFmtId="0" fontId="22" fillId="0" borderId="37" xfId="0" applyFont="1" applyBorder="1" applyAlignment="1">
      <alignment horizontal="center" vertical="center" wrapText="1"/>
    </xf>
    <xf numFmtId="0" fontId="14" fillId="0" borderId="0" xfId="0" applyFont="1" applyBorder="1" applyAlignment="1">
      <alignment horizontal="left" vertical="center" wrapText="1"/>
    </xf>
    <xf numFmtId="0" fontId="16" fillId="0" borderId="0" xfId="0" applyFont="1" applyBorder="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5" fillId="0" borderId="0" xfId="0" applyFont="1" applyBorder="1" applyAlignment="1">
      <alignment horizontal="center" vertical="center" wrapText="1"/>
    </xf>
    <xf numFmtId="0" fontId="13" fillId="0" borderId="0" xfId="0" applyFont="1" applyBorder="1" applyAlignment="1">
      <alignment horizontal="center" wrapText="1"/>
    </xf>
    <xf numFmtId="0" fontId="16" fillId="0" borderId="0" xfId="0" applyFont="1" applyBorder="1" applyAlignment="1">
      <alignment horizontal="center" vertical="center"/>
    </xf>
    <xf numFmtId="0" fontId="16" fillId="0" borderId="0" xfId="0" applyFont="1" applyBorder="1" applyAlignment="1">
      <alignment horizontal="right" wrapText="1"/>
    </xf>
    <xf numFmtId="0" fontId="4"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0" fontId="7" fillId="0" borderId="24" xfId="0" applyFont="1" applyBorder="1" applyAlignment="1">
      <alignment horizontal="right" vertical="center"/>
    </xf>
    <xf numFmtId="0" fontId="16" fillId="0" borderId="0" xfId="0" applyFont="1" applyBorder="1" applyAlignment="1">
      <alignment horizontal="right" vertical="center" wrapText="1"/>
    </xf>
    <xf numFmtId="0" fontId="3" fillId="0" borderId="0" xfId="0" applyFont="1" applyAlignment="1">
      <alignment horizontal="center" wrapText="1"/>
    </xf>
    <xf numFmtId="0" fontId="7" fillId="0" borderId="0" xfId="0" applyFont="1" applyBorder="1" applyAlignment="1">
      <alignment horizontal="right" wrapText="1"/>
    </xf>
    <xf numFmtId="0" fontId="14" fillId="0" borderId="0" xfId="3" applyFont="1" applyFill="1" applyAlignment="1">
      <alignment horizontal="center"/>
    </xf>
    <xf numFmtId="0" fontId="13" fillId="0" borderId="0" xfId="3" applyFont="1" applyFill="1" applyAlignment="1">
      <alignment horizontal="center"/>
    </xf>
    <xf numFmtId="0" fontId="11" fillId="0" borderId="26" xfId="3" applyFont="1" applyFill="1" applyBorder="1" applyAlignment="1">
      <alignment horizontal="center"/>
    </xf>
    <xf numFmtId="0" fontId="11" fillId="0" borderId="27" xfId="3" applyFont="1" applyFill="1" applyBorder="1" applyAlignment="1">
      <alignment horizontal="center"/>
    </xf>
    <xf numFmtId="0" fontId="13" fillId="0" borderId="28" xfId="3" applyFont="1" applyFill="1" applyBorder="1" applyAlignment="1">
      <alignment horizontal="center" vertical="center" wrapText="1"/>
    </xf>
  </cellXfs>
  <cellStyles count="8">
    <cellStyle name="Comma" xfId="1" builtinId="3"/>
    <cellStyle name="Comma 2" xfId="2"/>
    <cellStyle name="Normal" xfId="0" builtinId="0"/>
    <cellStyle name="Normal 2" xfId="3"/>
    <cellStyle name="Normal 3" xfId="4"/>
    <cellStyle name="Normal 5" xfId="5"/>
    <cellStyle name="Normal 6" xfId="6"/>
    <cellStyle name="Normal 8"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view="pageLayout" topLeftCell="A4" zoomScaleNormal="100" workbookViewId="0">
      <selection activeCell="A5" sqref="A5"/>
    </sheetView>
  </sheetViews>
  <sheetFormatPr defaultRowHeight="15.75" x14ac:dyDescent="0.25"/>
  <cols>
    <col min="1" max="1" width="3.85546875" style="118" customWidth="1"/>
    <col min="2" max="2" width="43" style="118" customWidth="1"/>
    <col min="3" max="3" width="10" style="118" customWidth="1"/>
    <col min="4" max="4" width="7.85546875" style="118" customWidth="1"/>
    <col min="5" max="5" width="12.7109375" style="118" customWidth="1"/>
    <col min="6" max="6" width="13.28515625" style="118" customWidth="1"/>
    <col min="7" max="7" width="12" style="118" customWidth="1"/>
    <col min="8" max="16384" width="9.140625" style="118"/>
  </cols>
  <sheetData>
    <row r="1" spans="1:9" ht="16.5" customHeight="1" x14ac:dyDescent="0.25">
      <c r="A1" s="198" t="s">
        <v>3</v>
      </c>
      <c r="B1" s="198"/>
      <c r="C1" s="198"/>
      <c r="G1" s="195" t="s">
        <v>114</v>
      </c>
    </row>
    <row r="2" spans="1:9" ht="16.5" customHeight="1" x14ac:dyDescent="0.25">
      <c r="A2" s="197" t="s">
        <v>97</v>
      </c>
      <c r="B2" s="197"/>
      <c r="C2" s="197"/>
      <c r="G2" s="195"/>
    </row>
    <row r="3" spans="1:9" ht="16.5" customHeight="1" x14ac:dyDescent="0.25">
      <c r="G3" s="152" t="s">
        <v>38</v>
      </c>
    </row>
    <row r="4" spans="1:9" ht="16.5" customHeight="1" x14ac:dyDescent="0.25">
      <c r="A4" s="194" t="s">
        <v>162</v>
      </c>
      <c r="B4" s="194"/>
      <c r="C4" s="194"/>
      <c r="D4" s="194"/>
      <c r="E4" s="194"/>
      <c r="F4" s="194"/>
      <c r="G4" s="194"/>
    </row>
    <row r="5" spans="1:9" ht="9" customHeight="1" thickBot="1" x14ac:dyDescent="0.3"/>
    <row r="6" spans="1:9" ht="41.25" customHeight="1" x14ac:dyDescent="0.25">
      <c r="A6" s="173" t="s">
        <v>27</v>
      </c>
      <c r="B6" s="174" t="s">
        <v>105</v>
      </c>
      <c r="C6" s="174" t="s">
        <v>115</v>
      </c>
      <c r="D6" s="174" t="s">
        <v>117</v>
      </c>
      <c r="E6" s="174" t="s">
        <v>116</v>
      </c>
      <c r="F6" s="174" t="s">
        <v>113</v>
      </c>
      <c r="G6" s="175" t="s">
        <v>2</v>
      </c>
    </row>
    <row r="7" spans="1:9" ht="16.5" customHeight="1" x14ac:dyDescent="0.25">
      <c r="A7" s="176">
        <v>1</v>
      </c>
      <c r="B7" s="150" t="s">
        <v>120</v>
      </c>
      <c r="C7" s="149">
        <v>1</v>
      </c>
      <c r="D7" s="149">
        <v>10</v>
      </c>
      <c r="E7" s="151">
        <v>9000</v>
      </c>
      <c r="F7" s="157">
        <f>C7*D7*E7</f>
        <v>90000</v>
      </c>
      <c r="G7" s="177"/>
    </row>
    <row r="8" spans="1:9" ht="16.5" customHeight="1" x14ac:dyDescent="0.25">
      <c r="A8" s="176">
        <v>2</v>
      </c>
      <c r="B8" s="150" t="s">
        <v>122</v>
      </c>
      <c r="C8" s="149">
        <v>3</v>
      </c>
      <c r="D8" s="149">
        <v>5</v>
      </c>
      <c r="E8" s="151">
        <v>6000</v>
      </c>
      <c r="F8" s="157">
        <f>C8*D8*E8</f>
        <v>90000</v>
      </c>
      <c r="G8" s="177"/>
    </row>
    <row r="9" spans="1:9" ht="16.5" customHeight="1" x14ac:dyDescent="0.25">
      <c r="A9" s="176">
        <v>3</v>
      </c>
      <c r="B9" s="150" t="s">
        <v>123</v>
      </c>
      <c r="C9" s="149">
        <v>9</v>
      </c>
      <c r="D9" s="149">
        <v>20</v>
      </c>
      <c r="E9" s="151">
        <v>4000</v>
      </c>
      <c r="F9" s="157">
        <f>C9*D9*E9</f>
        <v>720000</v>
      </c>
      <c r="G9" s="177"/>
    </row>
    <row r="10" spans="1:9" ht="16.5" customHeight="1" x14ac:dyDescent="0.25">
      <c r="A10" s="176">
        <v>4</v>
      </c>
      <c r="B10" s="150" t="s">
        <v>124</v>
      </c>
      <c r="C10" s="149"/>
      <c r="D10" s="149">
        <v>5</v>
      </c>
      <c r="E10" s="151">
        <v>120000</v>
      </c>
      <c r="F10" s="157">
        <f>D10*E10</f>
        <v>600000</v>
      </c>
      <c r="G10" s="177"/>
    </row>
    <row r="11" spans="1:9" ht="16.5" customHeight="1" x14ac:dyDescent="0.25">
      <c r="A11" s="176">
        <v>5</v>
      </c>
      <c r="B11" s="150" t="s">
        <v>125</v>
      </c>
      <c r="C11" s="149"/>
      <c r="D11" s="149">
        <v>20</v>
      </c>
      <c r="E11" s="151">
        <v>160000</v>
      </c>
      <c r="F11" s="157">
        <f>D11*E11</f>
        <v>3200000</v>
      </c>
      <c r="G11" s="177"/>
    </row>
    <row r="12" spans="1:9" ht="16.5" customHeight="1" x14ac:dyDescent="0.25">
      <c r="A12" s="176">
        <v>6</v>
      </c>
      <c r="B12" s="150" t="s">
        <v>106</v>
      </c>
      <c r="C12" s="149"/>
      <c r="D12" s="149">
        <v>4</v>
      </c>
      <c r="E12" s="151">
        <v>150000</v>
      </c>
      <c r="F12" s="157">
        <f>D12*E12</f>
        <v>600000</v>
      </c>
      <c r="G12" s="177"/>
    </row>
    <row r="13" spans="1:9" ht="16.5" customHeight="1" x14ac:dyDescent="0.25">
      <c r="A13" s="176">
        <v>7</v>
      </c>
      <c r="B13" s="150" t="s">
        <v>107</v>
      </c>
      <c r="C13" s="149">
        <v>1</v>
      </c>
      <c r="D13" s="149">
        <v>25</v>
      </c>
      <c r="E13" s="151">
        <v>7100</v>
      </c>
      <c r="F13" s="157">
        <f>C13*D13*E13</f>
        <v>177500</v>
      </c>
      <c r="G13" s="177"/>
    </row>
    <row r="14" spans="1:9" s="155" customFormat="1" ht="16.5" customHeight="1" x14ac:dyDescent="0.25">
      <c r="A14" s="178"/>
      <c r="B14" s="154" t="s">
        <v>109</v>
      </c>
      <c r="C14" s="153">
        <v>1</v>
      </c>
      <c r="D14" s="153">
        <v>25</v>
      </c>
      <c r="E14" s="156">
        <v>4000</v>
      </c>
      <c r="F14" s="158"/>
      <c r="G14" s="179"/>
      <c r="I14" s="118"/>
    </row>
    <row r="15" spans="1:9" s="155" customFormat="1" ht="16.5" customHeight="1" x14ac:dyDescent="0.25">
      <c r="A15" s="178"/>
      <c r="B15" s="154" t="s">
        <v>110</v>
      </c>
      <c r="C15" s="153">
        <v>1</v>
      </c>
      <c r="D15" s="153">
        <v>25</v>
      </c>
      <c r="E15" s="156">
        <v>2000</v>
      </c>
      <c r="F15" s="158"/>
      <c r="G15" s="179"/>
      <c r="I15" s="118"/>
    </row>
    <row r="16" spans="1:9" s="155" customFormat="1" ht="16.5" customHeight="1" x14ac:dyDescent="0.25">
      <c r="A16" s="178"/>
      <c r="B16" s="154" t="s">
        <v>161</v>
      </c>
      <c r="C16" s="153">
        <v>1</v>
      </c>
      <c r="D16" s="153">
        <v>25</v>
      </c>
      <c r="E16" s="156">
        <v>800</v>
      </c>
      <c r="F16" s="158"/>
      <c r="G16" s="179"/>
      <c r="I16" s="118"/>
    </row>
    <row r="17" spans="1:9" s="155" customFormat="1" ht="16.5" customHeight="1" x14ac:dyDescent="0.25">
      <c r="A17" s="178"/>
      <c r="B17" s="154" t="s">
        <v>121</v>
      </c>
      <c r="C17" s="153">
        <v>1</v>
      </c>
      <c r="D17" s="153">
        <v>25</v>
      </c>
      <c r="E17" s="156">
        <v>300</v>
      </c>
      <c r="F17" s="158"/>
      <c r="G17" s="179"/>
      <c r="I17" s="118"/>
    </row>
    <row r="18" spans="1:9" ht="16.5" customHeight="1" x14ac:dyDescent="0.25">
      <c r="A18" s="176">
        <v>8</v>
      </c>
      <c r="B18" s="150" t="s">
        <v>108</v>
      </c>
      <c r="C18" s="149">
        <v>1</v>
      </c>
      <c r="D18" s="149">
        <v>25</v>
      </c>
      <c r="E18" s="151">
        <v>7100</v>
      </c>
      <c r="F18" s="157">
        <f>C18*D18*E18</f>
        <v>177500</v>
      </c>
      <c r="G18" s="177"/>
    </row>
    <row r="19" spans="1:9" s="155" customFormat="1" ht="16.5" customHeight="1" x14ac:dyDescent="0.25">
      <c r="A19" s="178"/>
      <c r="B19" s="154" t="s">
        <v>109</v>
      </c>
      <c r="C19" s="153">
        <v>1</v>
      </c>
      <c r="D19" s="153">
        <v>25</v>
      </c>
      <c r="E19" s="156">
        <v>4000</v>
      </c>
      <c r="F19" s="158"/>
      <c r="G19" s="179"/>
      <c r="I19" s="118"/>
    </row>
    <row r="20" spans="1:9" s="155" customFormat="1" ht="16.5" customHeight="1" x14ac:dyDescent="0.25">
      <c r="A20" s="178"/>
      <c r="B20" s="154" t="s">
        <v>110</v>
      </c>
      <c r="C20" s="153">
        <v>1</v>
      </c>
      <c r="D20" s="153">
        <v>25</v>
      </c>
      <c r="E20" s="156">
        <v>2000</v>
      </c>
      <c r="F20" s="158"/>
      <c r="G20" s="179"/>
      <c r="I20" s="118"/>
    </row>
    <row r="21" spans="1:9" s="155" customFormat="1" ht="16.5" customHeight="1" x14ac:dyDescent="0.25">
      <c r="A21" s="178"/>
      <c r="B21" s="154" t="s">
        <v>111</v>
      </c>
      <c r="C21" s="153">
        <v>1</v>
      </c>
      <c r="D21" s="153">
        <v>25</v>
      </c>
      <c r="E21" s="156">
        <v>800</v>
      </c>
      <c r="F21" s="158"/>
      <c r="G21" s="179"/>
      <c r="I21" s="118"/>
    </row>
    <row r="22" spans="1:9" s="155" customFormat="1" ht="16.5" customHeight="1" x14ac:dyDescent="0.25">
      <c r="A22" s="178"/>
      <c r="B22" s="154" t="s">
        <v>112</v>
      </c>
      <c r="C22" s="153">
        <v>1</v>
      </c>
      <c r="D22" s="153">
        <v>25</v>
      </c>
      <c r="E22" s="156">
        <v>300</v>
      </c>
      <c r="F22" s="158"/>
      <c r="G22" s="179"/>
      <c r="I22" s="118"/>
    </row>
    <row r="23" spans="1:9" ht="16.5" customHeight="1" thickBot="1" x14ac:dyDescent="0.3">
      <c r="A23" s="180"/>
      <c r="B23" s="181" t="s">
        <v>113</v>
      </c>
      <c r="C23" s="182"/>
      <c r="D23" s="182"/>
      <c r="E23" s="183"/>
      <c r="F23" s="184">
        <f>SUM(F7:F22)</f>
        <v>5655000</v>
      </c>
      <c r="G23" s="185"/>
    </row>
    <row r="24" spans="1:9" ht="6.75" customHeight="1" x14ac:dyDescent="0.25"/>
    <row r="25" spans="1:9" ht="16.5" customHeight="1" x14ac:dyDescent="0.25">
      <c r="E25" s="196" t="s">
        <v>126</v>
      </c>
      <c r="F25" s="196"/>
      <c r="G25" s="196"/>
    </row>
    <row r="26" spans="1:9" ht="16.5" customHeight="1" x14ac:dyDescent="0.25">
      <c r="E26" s="194" t="s">
        <v>10</v>
      </c>
      <c r="F26" s="194"/>
      <c r="G26" s="194"/>
    </row>
    <row r="27" spans="1:9" ht="16.5" customHeight="1" x14ac:dyDescent="0.25">
      <c r="E27" s="119"/>
      <c r="F27" s="119"/>
      <c r="G27" s="119"/>
    </row>
    <row r="28" spans="1:9" ht="16.5" customHeight="1" x14ac:dyDescent="0.25">
      <c r="E28" s="119"/>
      <c r="F28" s="119"/>
      <c r="G28" s="119"/>
    </row>
    <row r="29" spans="1:9" ht="16.5" customHeight="1" x14ac:dyDescent="0.25">
      <c r="E29" s="119"/>
      <c r="F29" s="119"/>
      <c r="G29" s="119"/>
    </row>
    <row r="30" spans="1:9" ht="16.5" customHeight="1" x14ac:dyDescent="0.25">
      <c r="E30" s="194" t="s">
        <v>98</v>
      </c>
      <c r="F30" s="194"/>
      <c r="G30" s="194"/>
    </row>
    <row r="31" spans="1:9" ht="16.5" customHeight="1" x14ac:dyDescent="0.25"/>
    <row r="32" spans="1:9" ht="16.5" customHeight="1" x14ac:dyDescent="0.25"/>
    <row r="33" ht="16.5" customHeight="1" x14ac:dyDescent="0.25"/>
    <row r="34" ht="16.5" customHeight="1" x14ac:dyDescent="0.25"/>
    <row r="35" ht="16.5" customHeight="1" x14ac:dyDescent="0.25"/>
    <row r="36" ht="16.5" customHeight="1" x14ac:dyDescent="0.25"/>
    <row r="37" ht="16.5" customHeight="1" x14ac:dyDescent="0.25"/>
  </sheetData>
  <mergeCells count="7">
    <mergeCell ref="E30:G30"/>
    <mergeCell ref="G1:G2"/>
    <mergeCell ref="A4:G4"/>
    <mergeCell ref="E25:G25"/>
    <mergeCell ref="E26:G26"/>
    <mergeCell ref="A2:C2"/>
    <mergeCell ref="A1:C1"/>
  </mergeCells>
  <pageMargins left="0.6" right="0.35" top="0.35" bottom="0.3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48"/>
  <sheetViews>
    <sheetView view="pageLayout" zoomScaleNormal="115" workbookViewId="0">
      <selection activeCell="A7" sqref="A7"/>
    </sheetView>
  </sheetViews>
  <sheetFormatPr defaultRowHeight="15" x14ac:dyDescent="0.2"/>
  <cols>
    <col min="1" max="1" width="4.140625" style="137" customWidth="1"/>
    <col min="2" max="2" width="46" style="120" customWidth="1"/>
    <col min="3" max="3" width="7.5703125" style="120" customWidth="1"/>
    <col min="4" max="4" width="11.28515625" style="120" customWidth="1"/>
    <col min="5" max="5" width="13" style="120" customWidth="1"/>
    <col min="6" max="6" width="18" style="122" customWidth="1"/>
    <col min="7" max="56" width="9.140625" style="121"/>
    <col min="57" max="16384" width="9.140625" style="122"/>
  </cols>
  <sheetData>
    <row r="1" spans="1:56" ht="15.75" x14ac:dyDescent="0.2">
      <c r="A1" s="201" t="s">
        <v>3</v>
      </c>
      <c r="B1" s="201"/>
      <c r="F1" s="115" t="s">
        <v>15</v>
      </c>
    </row>
    <row r="2" spans="1:56" ht="14.25" customHeight="1" x14ac:dyDescent="0.2">
      <c r="A2" s="202" t="s">
        <v>97</v>
      </c>
      <c r="B2" s="202"/>
      <c r="C2" s="203"/>
      <c r="D2" s="203"/>
      <c r="E2" s="203"/>
      <c r="F2" s="203"/>
    </row>
    <row r="3" spans="1:56" ht="14.25" customHeight="1" x14ac:dyDescent="0.2">
      <c r="A3" s="112"/>
      <c r="B3" s="112"/>
      <c r="C3" s="110"/>
      <c r="D3" s="110"/>
      <c r="E3" s="110"/>
      <c r="F3" s="110"/>
    </row>
    <row r="4" spans="1:56" ht="33.75" customHeight="1" x14ac:dyDescent="0.2">
      <c r="A4" s="203" t="s">
        <v>127</v>
      </c>
      <c r="B4" s="203"/>
      <c r="C4" s="203"/>
      <c r="D4" s="203"/>
      <c r="E4" s="203"/>
      <c r="F4" s="203"/>
    </row>
    <row r="5" spans="1:56" ht="16.5" thickBot="1" x14ac:dyDescent="0.25">
      <c r="A5" s="161"/>
      <c r="B5" s="161"/>
      <c r="C5" s="161"/>
      <c r="D5" s="161"/>
      <c r="E5" s="200" t="s">
        <v>82</v>
      </c>
      <c r="F5" s="200"/>
    </row>
    <row r="6" spans="1:56" ht="38.25" customHeight="1" x14ac:dyDescent="0.2">
      <c r="A6" s="162" t="s">
        <v>27</v>
      </c>
      <c r="B6" s="163" t="s">
        <v>12</v>
      </c>
      <c r="C6" s="163" t="s">
        <v>1</v>
      </c>
      <c r="D6" s="163" t="s">
        <v>13</v>
      </c>
      <c r="E6" s="163" t="s">
        <v>14</v>
      </c>
      <c r="F6" s="164" t="s">
        <v>2</v>
      </c>
    </row>
    <row r="7" spans="1:56" ht="21.95" customHeight="1" x14ac:dyDescent="0.2">
      <c r="A7" s="165">
        <v>1</v>
      </c>
      <c r="B7" s="123" t="s">
        <v>17</v>
      </c>
      <c r="C7" s="124"/>
      <c r="D7" s="125"/>
      <c r="E7" s="125"/>
      <c r="F7" s="166"/>
    </row>
    <row r="8" spans="1:56" ht="21.95" customHeight="1" x14ac:dyDescent="0.2">
      <c r="A8" s="167">
        <v>2</v>
      </c>
      <c r="B8" s="3" t="s">
        <v>18</v>
      </c>
      <c r="C8" s="126"/>
      <c r="D8" s="127"/>
      <c r="E8" s="127"/>
      <c r="F8" s="168"/>
    </row>
    <row r="9" spans="1:56" ht="21.95" customHeight="1" x14ac:dyDescent="0.2">
      <c r="A9" s="167">
        <v>3</v>
      </c>
      <c r="B9" s="3" t="s">
        <v>89</v>
      </c>
      <c r="C9" s="126" t="s">
        <v>100</v>
      </c>
      <c r="D9" s="127">
        <v>10000</v>
      </c>
      <c r="E9" s="159">
        <v>10000</v>
      </c>
      <c r="F9" s="168" t="s">
        <v>91</v>
      </c>
    </row>
    <row r="10" spans="1:56" s="131" customFormat="1" ht="21.95" customHeight="1" x14ac:dyDescent="0.2">
      <c r="A10" s="167">
        <v>4</v>
      </c>
      <c r="B10" s="3" t="s">
        <v>19</v>
      </c>
      <c r="C10" s="128"/>
      <c r="D10" s="129"/>
      <c r="E10" s="160"/>
      <c r="F10" s="169"/>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c r="BD10" s="130"/>
    </row>
    <row r="11" spans="1:56" s="131" customFormat="1" ht="21.95" customHeight="1" x14ac:dyDescent="0.2">
      <c r="A11" s="167"/>
      <c r="B11" s="3" t="s">
        <v>99</v>
      </c>
      <c r="C11" s="128"/>
      <c r="D11" s="129">
        <v>10000</v>
      </c>
      <c r="E11" s="160">
        <v>10000</v>
      </c>
      <c r="F11" s="169"/>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c r="BD11" s="130"/>
    </row>
    <row r="12" spans="1:56" s="132" customFormat="1" ht="21.95" customHeight="1" x14ac:dyDescent="0.2">
      <c r="A12" s="167">
        <v>5</v>
      </c>
      <c r="B12" s="3" t="s">
        <v>8</v>
      </c>
      <c r="C12" s="128"/>
      <c r="D12" s="129"/>
      <c r="E12" s="160"/>
      <c r="F12" s="169"/>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c r="BD12" s="130"/>
    </row>
    <row r="13" spans="1:56" ht="18" customHeight="1" thickBot="1" x14ac:dyDescent="0.25">
      <c r="A13" s="204" t="s">
        <v>11</v>
      </c>
      <c r="B13" s="205"/>
      <c r="C13" s="170"/>
      <c r="D13" s="170"/>
      <c r="E13" s="171">
        <f>SUM(E7:E12)</f>
        <v>20000</v>
      </c>
      <c r="F13" s="172"/>
    </row>
    <row r="14" spans="1:56" s="121" customFormat="1" ht="9" customHeight="1" x14ac:dyDescent="0.2">
      <c r="A14" s="133"/>
      <c r="B14" s="134"/>
      <c r="C14" s="134"/>
      <c r="D14" s="134"/>
      <c r="E14" s="134"/>
      <c r="F14" s="113"/>
    </row>
    <row r="15" spans="1:56" s="121" customFormat="1" ht="15.75" customHeight="1" x14ac:dyDescent="0.2">
      <c r="D15" s="207" t="s">
        <v>126</v>
      </c>
      <c r="E15" s="207"/>
      <c r="F15" s="207"/>
    </row>
    <row r="16" spans="1:56" s="121" customFormat="1" ht="15" customHeight="1" x14ac:dyDescent="0.2">
      <c r="A16" s="206"/>
      <c r="B16" s="206"/>
      <c r="C16" s="109"/>
      <c r="D16" s="199" t="s">
        <v>10</v>
      </c>
      <c r="E16" s="199"/>
      <c r="F16" s="199"/>
    </row>
    <row r="17" spans="1:6" s="121" customFormat="1" ht="15" customHeight="1" x14ac:dyDescent="0.2">
      <c r="A17" s="109"/>
      <c r="B17" s="109"/>
      <c r="C17" s="109"/>
      <c r="D17" s="109"/>
      <c r="E17" s="108"/>
      <c r="F17" s="108"/>
    </row>
    <row r="18" spans="1:6" s="121" customFormat="1" ht="15" customHeight="1" x14ac:dyDescent="0.2">
      <c r="A18" s="109"/>
      <c r="B18" s="109"/>
      <c r="C18" s="109"/>
      <c r="D18" s="109"/>
      <c r="E18" s="108"/>
      <c r="F18" s="108"/>
    </row>
    <row r="19" spans="1:6" s="121" customFormat="1" ht="15" customHeight="1" x14ac:dyDescent="0.2">
      <c r="A19" s="109"/>
      <c r="B19" s="109"/>
      <c r="C19" s="109"/>
      <c r="D19" s="109"/>
      <c r="E19" s="108"/>
      <c r="F19" s="108"/>
    </row>
    <row r="20" spans="1:6" s="121" customFormat="1" ht="15" customHeight="1" x14ac:dyDescent="0.2">
      <c r="A20" s="109"/>
      <c r="B20" s="109"/>
      <c r="C20" s="109"/>
      <c r="D20" s="109"/>
      <c r="E20" s="108"/>
      <c r="F20" s="108"/>
    </row>
    <row r="21" spans="1:6" s="121" customFormat="1" ht="15" customHeight="1" x14ac:dyDescent="0.2">
      <c r="A21" s="109"/>
      <c r="B21" s="109"/>
      <c r="C21" s="109"/>
      <c r="D21" s="199" t="s">
        <v>98</v>
      </c>
      <c r="E21" s="199"/>
      <c r="F21" s="199"/>
    </row>
    <row r="22" spans="1:6" s="121" customFormat="1" ht="15.75" x14ac:dyDescent="0.2">
      <c r="D22" s="134"/>
      <c r="E22" s="134"/>
      <c r="F22" s="133"/>
    </row>
    <row r="23" spans="1:6" ht="15.75" x14ac:dyDescent="0.2">
      <c r="A23" s="111"/>
      <c r="B23" s="135"/>
      <c r="C23" s="135"/>
      <c r="D23" s="135"/>
      <c r="E23" s="135"/>
      <c r="F23" s="5"/>
    </row>
    <row r="24" spans="1:6" ht="15.75" x14ac:dyDescent="0.2">
      <c r="A24" s="111"/>
      <c r="B24" s="135"/>
      <c r="C24" s="135"/>
      <c r="D24" s="135"/>
      <c r="E24" s="135"/>
      <c r="F24" s="5"/>
    </row>
    <row r="25" spans="1:6" ht="15.75" x14ac:dyDescent="0.2">
      <c r="A25" s="111"/>
      <c r="B25" s="135"/>
      <c r="C25" s="135"/>
      <c r="D25" s="135"/>
      <c r="E25" s="135"/>
      <c r="F25" s="5"/>
    </row>
    <row r="26" spans="1:6" ht="13.5" customHeight="1" x14ac:dyDescent="0.2">
      <c r="A26" s="111"/>
      <c r="B26" s="135"/>
      <c r="C26" s="135"/>
      <c r="D26" s="135"/>
      <c r="E26" s="135"/>
      <c r="F26" s="5"/>
    </row>
    <row r="27" spans="1:6" ht="15.75" x14ac:dyDescent="0.2">
      <c r="A27" s="111"/>
      <c r="B27" s="135"/>
      <c r="C27" s="135"/>
      <c r="D27" s="135"/>
      <c r="E27" s="135"/>
      <c r="F27" s="5"/>
    </row>
    <row r="28" spans="1:6" ht="15.75" x14ac:dyDescent="0.2">
      <c r="A28" s="111"/>
      <c r="B28" s="135"/>
      <c r="C28" s="135"/>
      <c r="D28" s="135"/>
      <c r="E28" s="135"/>
      <c r="F28" s="5"/>
    </row>
    <row r="29" spans="1:6" ht="15.75" x14ac:dyDescent="0.2">
      <c r="A29" s="111"/>
      <c r="B29" s="135"/>
      <c r="C29" s="135"/>
      <c r="D29" s="135"/>
      <c r="E29" s="135"/>
      <c r="F29" s="5"/>
    </row>
    <row r="30" spans="1:6" ht="15.75" x14ac:dyDescent="0.2">
      <c r="A30" s="111"/>
      <c r="B30" s="135"/>
      <c r="C30" s="135"/>
      <c r="D30" s="135"/>
      <c r="E30" s="135"/>
      <c r="F30" s="5"/>
    </row>
    <row r="31" spans="1:6" ht="15.75" x14ac:dyDescent="0.2">
      <c r="A31" s="111"/>
      <c r="B31" s="135"/>
      <c r="C31" s="135"/>
      <c r="D31" s="135"/>
      <c r="E31" s="135"/>
      <c r="F31" s="5"/>
    </row>
    <row r="32" spans="1:6" ht="15.75" x14ac:dyDescent="0.2">
      <c r="A32" s="111"/>
      <c r="B32" s="135"/>
      <c r="C32" s="135"/>
      <c r="D32" s="135"/>
      <c r="E32" s="135"/>
      <c r="F32" s="5"/>
    </row>
    <row r="33" spans="1:6" ht="15.75" x14ac:dyDescent="0.2">
      <c r="A33" s="111"/>
      <c r="B33" s="135"/>
      <c r="C33" s="135"/>
      <c r="D33" s="135"/>
      <c r="E33" s="135"/>
      <c r="F33" s="5"/>
    </row>
    <row r="34" spans="1:6" ht="15.75" x14ac:dyDescent="0.2">
      <c r="A34" s="111"/>
      <c r="B34" s="135"/>
      <c r="C34" s="135"/>
      <c r="D34" s="135"/>
      <c r="E34" s="135"/>
      <c r="F34" s="5"/>
    </row>
    <row r="35" spans="1:6" ht="15.75" x14ac:dyDescent="0.2">
      <c r="A35" s="111"/>
      <c r="B35" s="135"/>
      <c r="C35" s="135"/>
      <c r="D35" s="135"/>
      <c r="E35" s="135"/>
      <c r="F35" s="5"/>
    </row>
    <row r="36" spans="1:6" ht="15.75" x14ac:dyDescent="0.2">
      <c r="A36" s="111"/>
      <c r="B36" s="135"/>
      <c r="C36" s="135"/>
      <c r="D36" s="135"/>
      <c r="E36" s="135"/>
      <c r="F36" s="5"/>
    </row>
    <row r="37" spans="1:6" ht="15.75" x14ac:dyDescent="0.2">
      <c r="A37" s="111"/>
      <c r="B37" s="135"/>
      <c r="C37" s="135"/>
      <c r="D37" s="135"/>
      <c r="E37" s="135"/>
      <c r="F37" s="5"/>
    </row>
    <row r="38" spans="1:6" ht="15.75" x14ac:dyDescent="0.2">
      <c r="A38" s="111"/>
      <c r="B38" s="135"/>
      <c r="C38" s="135"/>
      <c r="D38" s="135"/>
      <c r="E38" s="135"/>
      <c r="F38" s="5"/>
    </row>
    <row r="39" spans="1:6" ht="15.75" x14ac:dyDescent="0.2">
      <c r="A39" s="111"/>
      <c r="B39" s="135"/>
      <c r="C39" s="135"/>
      <c r="D39" s="135"/>
      <c r="E39" s="135"/>
      <c r="F39" s="5"/>
    </row>
    <row r="40" spans="1:6" ht="15.75" x14ac:dyDescent="0.2">
      <c r="A40" s="111"/>
      <c r="B40" s="135"/>
      <c r="C40" s="135"/>
      <c r="D40" s="135"/>
      <c r="E40" s="135"/>
      <c r="F40" s="5"/>
    </row>
    <row r="41" spans="1:6" ht="15.75" x14ac:dyDescent="0.2">
      <c r="A41" s="111"/>
      <c r="B41" s="135"/>
      <c r="C41" s="135"/>
      <c r="D41" s="135"/>
      <c r="E41" s="135"/>
      <c r="F41" s="5"/>
    </row>
    <row r="42" spans="1:6" ht="15.75" x14ac:dyDescent="0.2">
      <c r="A42" s="111"/>
      <c r="B42" s="135"/>
      <c r="C42" s="135"/>
      <c r="D42" s="135"/>
      <c r="E42" s="135"/>
      <c r="F42" s="5"/>
    </row>
    <row r="43" spans="1:6" ht="15.75" x14ac:dyDescent="0.2">
      <c r="A43" s="111"/>
      <c r="B43" s="135"/>
      <c r="C43" s="135"/>
      <c r="D43" s="135"/>
      <c r="E43" s="135"/>
      <c r="F43" s="5"/>
    </row>
    <row r="44" spans="1:6" ht="15.75" x14ac:dyDescent="0.2">
      <c r="A44" s="111"/>
      <c r="B44" s="135"/>
      <c r="C44" s="135"/>
      <c r="D44" s="135"/>
      <c r="E44" s="135"/>
      <c r="F44" s="5"/>
    </row>
    <row r="45" spans="1:6" ht="15.75" x14ac:dyDescent="0.2">
      <c r="A45" s="111"/>
      <c r="B45" s="135"/>
      <c r="C45" s="135"/>
      <c r="D45" s="135"/>
      <c r="E45" s="135"/>
      <c r="F45" s="5"/>
    </row>
    <row r="46" spans="1:6" ht="15.75" x14ac:dyDescent="0.2">
      <c r="A46" s="111"/>
      <c r="B46" s="135"/>
      <c r="C46" s="135"/>
      <c r="D46" s="135"/>
      <c r="E46" s="135"/>
      <c r="F46" s="5"/>
    </row>
    <row r="47" spans="1:6" ht="15.75" x14ac:dyDescent="0.2">
      <c r="A47" s="111"/>
      <c r="B47" s="135"/>
      <c r="C47" s="135"/>
      <c r="D47" s="135"/>
      <c r="E47" s="135"/>
      <c r="F47" s="5"/>
    </row>
    <row r="48" spans="1:6" ht="15.75" x14ac:dyDescent="0.2">
      <c r="A48" s="116"/>
      <c r="B48" s="136"/>
      <c r="C48" s="136"/>
      <c r="D48" s="136"/>
      <c r="E48" s="136"/>
      <c r="F48" s="19"/>
    </row>
  </sheetData>
  <mergeCells count="10">
    <mergeCell ref="D21:F21"/>
    <mergeCell ref="E5:F5"/>
    <mergeCell ref="A1:B1"/>
    <mergeCell ref="A2:B2"/>
    <mergeCell ref="C2:F2"/>
    <mergeCell ref="A13:B13"/>
    <mergeCell ref="A16:B16"/>
    <mergeCell ref="A4:F4"/>
    <mergeCell ref="D15:F15"/>
    <mergeCell ref="D16:F16"/>
  </mergeCells>
  <pageMargins left="0.81" right="0.43" top="0.5" bottom="0.5" header="0.54" footer="0.21"/>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view="pageLayout" topLeftCell="A4" zoomScaleNormal="100" workbookViewId="0">
      <selection activeCell="A5" sqref="A5"/>
    </sheetView>
  </sheetViews>
  <sheetFormatPr defaultRowHeight="15.75" x14ac:dyDescent="0.2"/>
  <cols>
    <col min="1" max="1" width="4.85546875" style="5" customWidth="1"/>
    <col min="2" max="2" width="44.140625" style="5" customWidth="1"/>
    <col min="3" max="3" width="11.42578125" style="5" customWidth="1"/>
    <col min="4" max="4" width="12.85546875" style="79" customWidth="1"/>
    <col min="5" max="5" width="12.5703125" style="5" customWidth="1"/>
    <col min="6" max="6" width="10.5703125" style="5" customWidth="1"/>
    <col min="7" max="16384" width="9.140625" style="5"/>
  </cols>
  <sheetData>
    <row r="1" spans="1:6" ht="17.100000000000001" customHeight="1" x14ac:dyDescent="0.2">
      <c r="A1" s="208" t="s">
        <v>3</v>
      </c>
      <c r="B1" s="208"/>
      <c r="C1" s="23"/>
      <c r="F1" s="13" t="s">
        <v>74</v>
      </c>
    </row>
    <row r="2" spans="1:6" ht="17.100000000000001" customHeight="1" x14ac:dyDescent="0.2">
      <c r="A2" s="209" t="s">
        <v>97</v>
      </c>
      <c r="B2" s="209"/>
      <c r="C2" s="23"/>
    </row>
    <row r="3" spans="1:6" ht="17.100000000000001" customHeight="1" x14ac:dyDescent="0.2">
      <c r="A3" s="87"/>
      <c r="B3" s="87"/>
      <c r="C3" s="87"/>
    </row>
    <row r="4" spans="1:6" ht="23.25" customHeight="1" x14ac:dyDescent="0.2">
      <c r="A4" s="209" t="s">
        <v>159</v>
      </c>
      <c r="B4" s="209"/>
      <c r="C4" s="209"/>
      <c r="D4" s="209"/>
      <c r="E4" s="209"/>
      <c r="F4" s="209"/>
    </row>
    <row r="5" spans="1:6" ht="16.5" thickBot="1" x14ac:dyDescent="0.25">
      <c r="E5" s="212" t="s">
        <v>38</v>
      </c>
      <c r="F5" s="212"/>
    </row>
    <row r="6" spans="1:6" s="23" customFormat="1" ht="67.5" customHeight="1" thickTop="1" x14ac:dyDescent="0.2">
      <c r="A6" s="61" t="s">
        <v>27</v>
      </c>
      <c r="B6" s="62" t="s">
        <v>16</v>
      </c>
      <c r="C6" s="63" t="s">
        <v>72</v>
      </c>
      <c r="D6" s="80" t="s">
        <v>73</v>
      </c>
      <c r="E6" s="63" t="s">
        <v>14</v>
      </c>
      <c r="F6" s="64" t="s">
        <v>2</v>
      </c>
    </row>
    <row r="7" spans="1:6" s="7" customFormat="1" x14ac:dyDescent="0.2">
      <c r="A7" s="65"/>
      <c r="B7" s="8" t="s">
        <v>26</v>
      </c>
      <c r="C7" s="138"/>
      <c r="D7" s="81"/>
      <c r="E7" s="139">
        <f>SUM(E8+E9)</f>
        <v>13530000</v>
      </c>
      <c r="F7" s="140"/>
    </row>
    <row r="8" spans="1:6" s="7" customFormat="1" ht="15.75" customHeight="1" x14ac:dyDescent="0.2">
      <c r="A8" s="25" t="s">
        <v>5</v>
      </c>
      <c r="B8" s="10" t="s">
        <v>25</v>
      </c>
      <c r="C8" s="141">
        <v>0</v>
      </c>
      <c r="D8" s="82"/>
      <c r="E8" s="186">
        <v>0</v>
      </c>
      <c r="F8" s="114"/>
    </row>
    <row r="9" spans="1:6" s="7" customFormat="1" x14ac:dyDescent="0.2">
      <c r="A9" s="25" t="s">
        <v>6</v>
      </c>
      <c r="B9" s="10" t="s">
        <v>23</v>
      </c>
      <c r="C9" s="141"/>
      <c r="D9" s="83"/>
      <c r="E9" s="142">
        <f>SUM(E10:E19)</f>
        <v>13530000</v>
      </c>
      <c r="F9" s="145"/>
    </row>
    <row r="10" spans="1:6" s="7" customFormat="1" x14ac:dyDescent="0.2">
      <c r="A10" s="24">
        <v>1</v>
      </c>
      <c r="B10" s="3" t="s">
        <v>28</v>
      </c>
      <c r="C10" s="2">
        <v>0</v>
      </c>
      <c r="D10" s="83"/>
      <c r="E10" s="143">
        <v>0</v>
      </c>
      <c r="F10" s="144"/>
    </row>
    <row r="11" spans="1:6" x14ac:dyDescent="0.2">
      <c r="A11" s="66">
        <v>3</v>
      </c>
      <c r="B11" s="3" t="s">
        <v>23</v>
      </c>
      <c r="C11" s="88">
        <v>0</v>
      </c>
      <c r="D11" s="84"/>
      <c r="E11" s="90">
        <v>0</v>
      </c>
      <c r="F11" s="146"/>
    </row>
    <row r="12" spans="1:6" x14ac:dyDescent="0.2">
      <c r="A12" s="66">
        <v>3.1</v>
      </c>
      <c r="B12" s="12" t="s">
        <v>83</v>
      </c>
      <c r="C12" s="88">
        <v>0</v>
      </c>
      <c r="D12" s="92">
        <v>0</v>
      </c>
      <c r="E12" s="90">
        <f>D12</f>
        <v>0</v>
      </c>
      <c r="F12" s="146"/>
    </row>
    <row r="13" spans="1:6" x14ac:dyDescent="0.2">
      <c r="A13" s="57">
        <v>3.2</v>
      </c>
      <c r="B13" s="6" t="s">
        <v>102</v>
      </c>
      <c r="C13" s="88">
        <v>10</v>
      </c>
      <c r="D13" s="92">
        <v>60000</v>
      </c>
      <c r="E13" s="90">
        <f>C13*D13</f>
        <v>600000</v>
      </c>
      <c r="F13" s="146"/>
    </row>
    <row r="14" spans="1:6" ht="18" customHeight="1" x14ac:dyDescent="0.2">
      <c r="A14" s="57">
        <v>3.3</v>
      </c>
      <c r="B14" s="6" t="s">
        <v>151</v>
      </c>
      <c r="C14" s="88">
        <v>5</v>
      </c>
      <c r="D14" s="92">
        <v>26000</v>
      </c>
      <c r="E14" s="90">
        <f t="shared" ref="E14:E18" si="0">C14*D14</f>
        <v>130000</v>
      </c>
      <c r="F14" s="146"/>
    </row>
    <row r="15" spans="1:6" x14ac:dyDescent="0.2">
      <c r="A15" s="57">
        <v>3.4</v>
      </c>
      <c r="B15" s="6" t="s">
        <v>152</v>
      </c>
      <c r="C15" s="88">
        <v>20</v>
      </c>
      <c r="D15" s="92">
        <v>60000</v>
      </c>
      <c r="E15" s="90">
        <f t="shared" si="0"/>
        <v>1200000</v>
      </c>
      <c r="F15" s="146"/>
    </row>
    <row r="16" spans="1:6" x14ac:dyDescent="0.2">
      <c r="A16" s="57">
        <v>3.5</v>
      </c>
      <c r="B16" s="6" t="s">
        <v>153</v>
      </c>
      <c r="C16" s="88">
        <v>5</v>
      </c>
      <c r="D16" s="92">
        <v>300000</v>
      </c>
      <c r="E16" s="90">
        <f t="shared" si="0"/>
        <v>1500000</v>
      </c>
      <c r="F16" s="146"/>
    </row>
    <row r="17" spans="1:6" x14ac:dyDescent="0.2">
      <c r="A17" s="57">
        <v>3.6</v>
      </c>
      <c r="B17" s="6" t="s">
        <v>154</v>
      </c>
      <c r="C17" s="88">
        <v>20</v>
      </c>
      <c r="D17" s="92">
        <v>380000</v>
      </c>
      <c r="E17" s="90">
        <f t="shared" si="0"/>
        <v>7600000</v>
      </c>
      <c r="F17" s="146"/>
    </row>
    <row r="18" spans="1:6" x14ac:dyDescent="0.2">
      <c r="A18" s="57">
        <v>3.7</v>
      </c>
      <c r="B18" s="6" t="s">
        <v>155</v>
      </c>
      <c r="C18" s="88">
        <v>5</v>
      </c>
      <c r="D18" s="92">
        <v>60000</v>
      </c>
      <c r="E18" s="90">
        <f t="shared" si="0"/>
        <v>300000</v>
      </c>
      <c r="F18" s="146"/>
    </row>
    <row r="19" spans="1:6" ht="16.5" thickBot="1" x14ac:dyDescent="0.25">
      <c r="A19" s="67">
        <v>3.8</v>
      </c>
      <c r="B19" s="59" t="s">
        <v>156</v>
      </c>
      <c r="C19" s="89">
        <v>20</v>
      </c>
      <c r="D19" s="93">
        <v>110000</v>
      </c>
      <c r="E19" s="91">
        <f>C19*D19</f>
        <v>2200000</v>
      </c>
      <c r="F19" s="147"/>
    </row>
    <row r="20" spans="1:6" s="26" customFormat="1" ht="21.75" customHeight="1" thickTop="1" x14ac:dyDescent="0.25">
      <c r="D20" s="213" t="s">
        <v>126</v>
      </c>
      <c r="E20" s="213"/>
      <c r="F20" s="213"/>
    </row>
    <row r="21" spans="1:6" x14ac:dyDescent="0.2">
      <c r="A21" s="210"/>
      <c r="B21" s="210"/>
      <c r="C21" s="210"/>
      <c r="D21" s="199" t="s">
        <v>101</v>
      </c>
      <c r="E21" s="199"/>
      <c r="F21" s="199"/>
    </row>
    <row r="22" spans="1:6" ht="77.25" customHeight="1" x14ac:dyDescent="0.25">
      <c r="A22" s="210"/>
      <c r="B22" s="210"/>
      <c r="C22" s="210"/>
      <c r="D22" s="211" t="s">
        <v>98</v>
      </c>
      <c r="E22" s="211"/>
      <c r="F22" s="211"/>
    </row>
  </sheetData>
  <mergeCells count="8">
    <mergeCell ref="A1:B1"/>
    <mergeCell ref="A2:B2"/>
    <mergeCell ref="A4:F4"/>
    <mergeCell ref="A21:C22"/>
    <mergeCell ref="D22:F22"/>
    <mergeCell ref="D21:F21"/>
    <mergeCell ref="E5:F5"/>
    <mergeCell ref="D20:F20"/>
  </mergeCells>
  <pageMargins left="0.65" right="0.4" top="0.4" bottom="0.4" header="0.42" footer="0.22"/>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view="pageLayout" zoomScaleNormal="100" workbookViewId="0">
      <selection activeCell="A5" sqref="A5"/>
    </sheetView>
  </sheetViews>
  <sheetFormatPr defaultRowHeight="18.75" x14ac:dyDescent="0.2"/>
  <cols>
    <col min="1" max="1" width="4.42578125" style="4" customWidth="1"/>
    <col min="2" max="2" width="59" style="4" customWidth="1"/>
    <col min="3" max="3" width="14.7109375" style="4" customWidth="1"/>
    <col min="4" max="4" width="18.5703125" style="4" customWidth="1"/>
    <col min="5" max="16384" width="9.140625" style="4"/>
  </cols>
  <sheetData>
    <row r="1" spans="1:7" x14ac:dyDescent="0.2">
      <c r="A1" s="214" t="s">
        <v>103</v>
      </c>
      <c r="B1" s="214"/>
      <c r="C1" s="216" t="s">
        <v>75</v>
      </c>
      <c r="D1" s="216"/>
      <c r="E1" s="14"/>
      <c r="F1" s="14"/>
      <c r="G1" s="14"/>
    </row>
    <row r="2" spans="1:7" x14ac:dyDescent="0.2">
      <c r="A2" s="215" t="s">
        <v>97</v>
      </c>
      <c r="B2" s="215"/>
      <c r="C2" s="14"/>
      <c r="D2" s="14"/>
      <c r="E2" s="14"/>
      <c r="F2" s="14"/>
      <c r="G2" s="14"/>
    </row>
    <row r="3" spans="1:7" ht="8.25" customHeight="1" x14ac:dyDescent="0.2">
      <c r="A3" s="14"/>
      <c r="B3" s="14"/>
      <c r="C3" s="14"/>
      <c r="D3" s="14"/>
      <c r="E3" s="14"/>
      <c r="F3" s="14"/>
      <c r="G3" s="14"/>
    </row>
    <row r="4" spans="1:7" ht="24.75" customHeight="1" x14ac:dyDescent="0.2">
      <c r="A4" s="217" t="s">
        <v>158</v>
      </c>
      <c r="B4" s="217"/>
      <c r="C4" s="217"/>
      <c r="D4" s="217"/>
      <c r="E4" s="14"/>
      <c r="F4" s="14"/>
      <c r="G4" s="14"/>
    </row>
    <row r="5" spans="1:7" ht="19.5" thickBot="1" x14ac:dyDescent="0.25">
      <c r="A5" s="14"/>
      <c r="B5" s="14"/>
      <c r="C5" s="218" t="s">
        <v>36</v>
      </c>
      <c r="D5" s="218"/>
      <c r="E5" s="14"/>
      <c r="F5" s="14"/>
      <c r="G5" s="14"/>
    </row>
    <row r="6" spans="1:7" s="23" customFormat="1" ht="16.5" thickTop="1" x14ac:dyDescent="0.2">
      <c r="A6" s="34" t="s">
        <v>27</v>
      </c>
      <c r="B6" s="35" t="s">
        <v>16</v>
      </c>
      <c r="C6" s="36" t="s">
        <v>14</v>
      </c>
      <c r="D6" s="37" t="s">
        <v>2</v>
      </c>
      <c r="E6" s="15"/>
      <c r="F6" s="15"/>
      <c r="G6" s="15"/>
    </row>
    <row r="7" spans="1:7" s="7" customFormat="1" ht="15.75" x14ac:dyDescent="0.2">
      <c r="A7" s="38"/>
      <c r="B7" s="16" t="s">
        <v>53</v>
      </c>
      <c r="C7" s="100">
        <f>C8+C16+C23+C27</f>
        <v>7357689.2869008193</v>
      </c>
      <c r="D7" s="39"/>
      <c r="E7" s="17"/>
      <c r="F7" s="17"/>
      <c r="G7" s="17"/>
    </row>
    <row r="8" spans="1:7" s="7" customFormat="1" ht="17.100000000000001" customHeight="1" x14ac:dyDescent="0.2">
      <c r="A8" s="51">
        <v>1</v>
      </c>
      <c r="B8" s="75" t="s">
        <v>22</v>
      </c>
      <c r="C8" s="99">
        <f>SUM(C9:C15)</f>
        <v>1402689.2869008193</v>
      </c>
      <c r="D8" s="52"/>
      <c r="E8" s="17"/>
      <c r="F8" s="17"/>
      <c r="G8" s="17"/>
    </row>
    <row r="9" spans="1:7" s="5" customFormat="1" ht="34.5" customHeight="1" x14ac:dyDescent="0.2">
      <c r="A9" s="24">
        <v>1.1000000000000001</v>
      </c>
      <c r="B9" s="77" t="s">
        <v>68</v>
      </c>
      <c r="C9" s="188">
        <f>'Bieu 12'!F31/1000</f>
        <v>1361689.2869008193</v>
      </c>
      <c r="D9" s="53" t="s">
        <v>84</v>
      </c>
    </row>
    <row r="10" spans="1:7" s="5" customFormat="1" ht="17.100000000000001" customHeight="1" x14ac:dyDescent="0.2">
      <c r="A10" s="24">
        <v>1.2</v>
      </c>
      <c r="B10" s="76" t="s">
        <v>35</v>
      </c>
      <c r="C10" s="187">
        <v>0</v>
      </c>
      <c r="D10" s="53" t="s">
        <v>85</v>
      </c>
    </row>
    <row r="11" spans="1:7" s="5" customFormat="1" ht="17.100000000000001" customHeight="1" x14ac:dyDescent="0.2">
      <c r="A11" s="24">
        <v>1.3</v>
      </c>
      <c r="B11" s="3" t="s">
        <v>71</v>
      </c>
      <c r="C11" s="187">
        <v>0</v>
      </c>
      <c r="D11" s="53" t="s">
        <v>86</v>
      </c>
    </row>
    <row r="12" spans="1:7" s="5" customFormat="1" ht="47.25" x14ac:dyDescent="0.2">
      <c r="A12" s="24">
        <v>1.4</v>
      </c>
      <c r="B12" s="3" t="s">
        <v>34</v>
      </c>
      <c r="C12" s="188">
        <v>35000</v>
      </c>
      <c r="D12" s="85" t="s">
        <v>87</v>
      </c>
    </row>
    <row r="13" spans="1:7" s="5" customFormat="1" ht="17.100000000000001" customHeight="1" x14ac:dyDescent="0.2">
      <c r="A13" s="24">
        <v>1.5</v>
      </c>
      <c r="B13" s="3" t="s">
        <v>33</v>
      </c>
      <c r="C13" s="3"/>
      <c r="D13" s="53"/>
    </row>
    <row r="14" spans="1:7" s="5" customFormat="1" ht="63" x14ac:dyDescent="0.2">
      <c r="A14" s="24">
        <v>1.6</v>
      </c>
      <c r="B14" s="12" t="s">
        <v>104</v>
      </c>
      <c r="C14" s="188">
        <v>6000</v>
      </c>
      <c r="D14" s="85" t="s">
        <v>88</v>
      </c>
    </row>
    <row r="15" spans="1:7" s="5" customFormat="1" ht="17.100000000000001" customHeight="1" x14ac:dyDescent="0.2">
      <c r="A15" s="24">
        <v>1.7</v>
      </c>
      <c r="B15" s="3" t="s">
        <v>8</v>
      </c>
      <c r="C15" s="3"/>
      <c r="D15" s="53"/>
    </row>
    <row r="16" spans="1:7" s="5" customFormat="1" ht="17.100000000000001" customHeight="1" x14ac:dyDescent="0.2">
      <c r="A16" s="25">
        <v>2</v>
      </c>
      <c r="B16" s="10" t="s">
        <v>69</v>
      </c>
      <c r="C16" s="94">
        <f>SUM(C17:C22)</f>
        <v>5895000</v>
      </c>
      <c r="D16" s="53"/>
    </row>
    <row r="17" spans="1:5" s="5" customFormat="1" ht="17.100000000000001" customHeight="1" x14ac:dyDescent="0.2">
      <c r="A17" s="24" t="s">
        <v>47</v>
      </c>
      <c r="B17" s="12" t="s">
        <v>32</v>
      </c>
      <c r="C17" s="95">
        <f>Bieu5!E9</f>
        <v>10000</v>
      </c>
      <c r="D17" s="53" t="s">
        <v>90</v>
      </c>
    </row>
    <row r="18" spans="1:5" s="5" customFormat="1" ht="17.100000000000001" customHeight="1" x14ac:dyDescent="0.2">
      <c r="A18" s="54" t="s">
        <v>48</v>
      </c>
      <c r="B18" s="12" t="s">
        <v>31</v>
      </c>
      <c r="C18" s="190">
        <v>10000</v>
      </c>
      <c r="D18" s="55" t="s">
        <v>92</v>
      </c>
    </row>
    <row r="19" spans="1:5" s="5" customFormat="1" ht="17.100000000000001" customHeight="1" x14ac:dyDescent="0.2">
      <c r="A19" s="24" t="s">
        <v>49</v>
      </c>
      <c r="B19" s="12" t="s">
        <v>163</v>
      </c>
      <c r="C19" s="96">
        <v>200000</v>
      </c>
      <c r="D19" s="55" t="s">
        <v>93</v>
      </c>
    </row>
    <row r="20" spans="1:5" s="5" customFormat="1" ht="17.100000000000001" customHeight="1" x14ac:dyDescent="0.2">
      <c r="A20" s="54" t="s">
        <v>50</v>
      </c>
      <c r="B20" s="12" t="s">
        <v>30</v>
      </c>
      <c r="C20" s="190">
        <v>20000</v>
      </c>
      <c r="D20" s="55" t="s">
        <v>94</v>
      </c>
    </row>
    <row r="21" spans="1:5" s="5" customFormat="1" ht="17.100000000000001" customHeight="1" x14ac:dyDescent="0.2">
      <c r="A21" s="24" t="s">
        <v>51</v>
      </c>
      <c r="B21" s="12" t="s">
        <v>160</v>
      </c>
      <c r="C21" s="96">
        <f>'Bieu 2B'!F23</f>
        <v>5655000</v>
      </c>
      <c r="D21" s="55" t="s">
        <v>85</v>
      </c>
    </row>
    <row r="22" spans="1:5" s="5" customFormat="1" ht="17.100000000000001" customHeight="1" x14ac:dyDescent="0.2">
      <c r="A22" s="54" t="s">
        <v>52</v>
      </c>
      <c r="B22" s="12" t="s">
        <v>29</v>
      </c>
      <c r="C22" s="1"/>
      <c r="D22" s="55"/>
    </row>
    <row r="23" spans="1:5" s="5" customFormat="1" ht="15.75" x14ac:dyDescent="0.2">
      <c r="A23" s="25">
        <v>3</v>
      </c>
      <c r="B23" s="11" t="s">
        <v>20</v>
      </c>
      <c r="C23" s="101">
        <f>C24+C25+C26</f>
        <v>10000</v>
      </c>
      <c r="D23" s="53" t="s">
        <v>90</v>
      </c>
    </row>
    <row r="24" spans="1:5" s="5" customFormat="1" ht="15.75" x14ac:dyDescent="0.2">
      <c r="A24" s="57">
        <v>3.1</v>
      </c>
      <c r="B24" s="6" t="s">
        <v>70</v>
      </c>
      <c r="C24" s="96">
        <f>Bieu5!E11</f>
        <v>10000</v>
      </c>
      <c r="D24" s="55"/>
    </row>
    <row r="25" spans="1:5" s="5" customFormat="1" ht="15.75" x14ac:dyDescent="0.2">
      <c r="A25" s="57">
        <v>3.2</v>
      </c>
      <c r="B25" s="6" t="s">
        <v>18</v>
      </c>
      <c r="C25" s="189">
        <f>Bieu5!E8</f>
        <v>0</v>
      </c>
      <c r="D25" s="55"/>
    </row>
    <row r="26" spans="1:5" s="5" customFormat="1" ht="15.75" x14ac:dyDescent="0.2">
      <c r="A26" s="57">
        <v>3.3</v>
      </c>
      <c r="B26" s="6" t="s">
        <v>42</v>
      </c>
      <c r="C26" s="189">
        <v>0</v>
      </c>
      <c r="D26" s="55"/>
    </row>
    <row r="27" spans="1:5" s="5" customFormat="1" ht="15.75" x14ac:dyDescent="0.2">
      <c r="A27" s="56">
        <v>4</v>
      </c>
      <c r="B27" s="11" t="s">
        <v>42</v>
      </c>
      <c r="C27" s="101">
        <f>C28</f>
        <v>50000</v>
      </c>
      <c r="D27" s="55"/>
    </row>
    <row r="28" spans="1:5" s="5" customFormat="1" ht="15.75" x14ac:dyDescent="0.2">
      <c r="A28" s="57">
        <v>4.0999999999999996</v>
      </c>
      <c r="B28" s="1" t="s">
        <v>40</v>
      </c>
      <c r="C28" s="96">
        <v>50000</v>
      </c>
      <c r="D28" s="55"/>
    </row>
    <row r="29" spans="1:5" s="5" customFormat="1" ht="15.75" x14ac:dyDescent="0.2">
      <c r="A29" s="57">
        <v>4.2</v>
      </c>
      <c r="B29" s="1" t="s">
        <v>41</v>
      </c>
      <c r="C29" s="189">
        <v>0</v>
      </c>
      <c r="D29" s="55"/>
    </row>
    <row r="30" spans="1:5" s="5" customFormat="1" ht="19.5" thickBot="1" x14ac:dyDescent="0.25">
      <c r="A30" s="58"/>
      <c r="B30" s="74"/>
      <c r="C30" s="59"/>
      <c r="D30" s="60"/>
    </row>
    <row r="31" spans="1:5" ht="8.25" customHeight="1" thickTop="1" x14ac:dyDescent="0.2">
      <c r="C31" s="219"/>
      <c r="D31" s="219"/>
    </row>
    <row r="32" spans="1:5" ht="18.75" customHeight="1" x14ac:dyDescent="0.2">
      <c r="C32" s="207" t="s">
        <v>126</v>
      </c>
      <c r="D32" s="207"/>
      <c r="E32" s="191"/>
    </row>
    <row r="33" spans="3:5" x14ac:dyDescent="0.2">
      <c r="C33" s="199" t="s">
        <v>101</v>
      </c>
      <c r="D33" s="199"/>
      <c r="E33" s="192"/>
    </row>
    <row r="34" spans="3:5" x14ac:dyDescent="0.2">
      <c r="C34" s="117"/>
      <c r="D34" s="117"/>
      <c r="E34" s="192"/>
    </row>
    <row r="35" spans="3:5" x14ac:dyDescent="0.2">
      <c r="C35" s="117"/>
      <c r="D35" s="117"/>
      <c r="E35" s="192"/>
    </row>
    <row r="36" spans="3:5" x14ac:dyDescent="0.2">
      <c r="C36" s="117"/>
      <c r="D36" s="117"/>
      <c r="E36" s="192"/>
    </row>
    <row r="37" spans="3:5" x14ac:dyDescent="0.25">
      <c r="C37" s="211" t="s">
        <v>98</v>
      </c>
      <c r="D37" s="211"/>
      <c r="E37" s="193"/>
    </row>
  </sheetData>
  <mergeCells count="9">
    <mergeCell ref="C32:D32"/>
    <mergeCell ref="C33:D33"/>
    <mergeCell ref="C37:D37"/>
    <mergeCell ref="A1:B1"/>
    <mergeCell ref="A2:B2"/>
    <mergeCell ref="C1:D1"/>
    <mergeCell ref="A4:D4"/>
    <mergeCell ref="C5:D5"/>
    <mergeCell ref="C31:D31"/>
  </mergeCells>
  <pageMargins left="0.8" right="0.45" top="0.35" bottom="0.35" header="0.57999999999999996" footer="0.3"/>
  <pageSetup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view="pageLayout" zoomScaleNormal="100" workbookViewId="0">
      <selection activeCell="A3" sqref="A3"/>
    </sheetView>
  </sheetViews>
  <sheetFormatPr defaultRowHeight="18.75" x14ac:dyDescent="0.2"/>
  <cols>
    <col min="1" max="1" width="5" style="4" customWidth="1"/>
    <col min="2" max="2" width="47.28515625" style="4" customWidth="1"/>
    <col min="3" max="4" width="19.5703125" style="4" customWidth="1"/>
    <col min="5" max="16384" width="9.140625" style="4"/>
  </cols>
  <sheetData>
    <row r="1" spans="1:6" x14ac:dyDescent="0.2">
      <c r="A1" s="201" t="s">
        <v>3</v>
      </c>
      <c r="B1" s="201"/>
      <c r="C1" s="14"/>
      <c r="D1" s="13" t="s">
        <v>76</v>
      </c>
      <c r="E1" s="14"/>
      <c r="F1" s="14"/>
    </row>
    <row r="2" spans="1:6" x14ac:dyDescent="0.2">
      <c r="A2" s="217" t="s">
        <v>97</v>
      </c>
      <c r="B2" s="217"/>
      <c r="C2" s="14"/>
      <c r="D2" s="14"/>
      <c r="E2" s="14"/>
      <c r="F2" s="14"/>
    </row>
    <row r="3" spans="1:6" ht="12" customHeight="1" x14ac:dyDescent="0.2">
      <c r="A3" s="14"/>
      <c r="B3" s="14"/>
      <c r="C3" s="14"/>
      <c r="D3" s="14"/>
      <c r="E3" s="14"/>
      <c r="F3" s="14"/>
    </row>
    <row r="4" spans="1:6" ht="24" customHeight="1" x14ac:dyDescent="0.2">
      <c r="A4" s="217" t="s">
        <v>157</v>
      </c>
      <c r="B4" s="217"/>
      <c r="C4" s="217"/>
      <c r="D4" s="217"/>
      <c r="E4" s="14"/>
      <c r="F4" s="14"/>
    </row>
    <row r="5" spans="1:6" ht="19.5" thickBot="1" x14ac:dyDescent="0.25">
      <c r="A5" s="14"/>
      <c r="B5" s="14"/>
      <c r="C5" s="200" t="s">
        <v>36</v>
      </c>
      <c r="D5" s="200"/>
      <c r="E5" s="14"/>
      <c r="F5" s="14"/>
    </row>
    <row r="6" spans="1:6" s="9" customFormat="1" ht="16.5" thickTop="1" x14ac:dyDescent="0.2">
      <c r="A6" s="34" t="s">
        <v>27</v>
      </c>
      <c r="B6" s="35" t="s">
        <v>16</v>
      </c>
      <c r="C6" s="36" t="s">
        <v>37</v>
      </c>
      <c r="D6" s="37" t="s">
        <v>2</v>
      </c>
      <c r="E6" s="15"/>
      <c r="F6" s="15"/>
    </row>
    <row r="7" spans="1:6" s="7" customFormat="1" ht="15.75" x14ac:dyDescent="0.2">
      <c r="A7" s="38" t="s">
        <v>4</v>
      </c>
      <c r="B7" s="16" t="s">
        <v>46</v>
      </c>
      <c r="C7" s="100">
        <f>SUM(C8:C10)</f>
        <v>13530000</v>
      </c>
      <c r="D7" s="39"/>
      <c r="E7" s="17"/>
      <c r="F7" s="17"/>
    </row>
    <row r="8" spans="1:6" s="5" customFormat="1" ht="15.75" x14ac:dyDescent="0.2">
      <c r="A8" s="40">
        <v>1</v>
      </c>
      <c r="B8" s="18" t="s">
        <v>25</v>
      </c>
      <c r="C8" s="102">
        <f>'Bieu 9'!E8</f>
        <v>0</v>
      </c>
      <c r="D8" s="41"/>
      <c r="E8" s="19"/>
      <c r="F8" s="19"/>
    </row>
    <row r="9" spans="1:6" s="5" customFormat="1" ht="15.75" x14ac:dyDescent="0.2">
      <c r="A9" s="42">
        <v>2</v>
      </c>
      <c r="B9" s="20" t="s">
        <v>24</v>
      </c>
      <c r="C9" s="103">
        <f>'Bieu 9'!E9</f>
        <v>13530000</v>
      </c>
      <c r="D9" s="43"/>
      <c r="E9" s="19"/>
      <c r="F9" s="19"/>
    </row>
    <row r="10" spans="1:6" s="5" customFormat="1" ht="15.75" x14ac:dyDescent="0.2">
      <c r="A10" s="44">
        <v>3</v>
      </c>
      <c r="B10" s="20" t="s">
        <v>23</v>
      </c>
      <c r="C10" s="103">
        <v>0</v>
      </c>
      <c r="D10" s="43"/>
      <c r="E10" s="19"/>
      <c r="F10" s="19"/>
    </row>
    <row r="11" spans="1:6" s="5" customFormat="1" ht="15.75" x14ac:dyDescent="0.2">
      <c r="A11" s="45"/>
      <c r="B11" s="21"/>
      <c r="C11" s="104"/>
      <c r="D11" s="46"/>
      <c r="E11" s="19"/>
      <c r="F11" s="19"/>
    </row>
    <row r="12" spans="1:6" s="7" customFormat="1" ht="15.75" x14ac:dyDescent="0.2">
      <c r="A12" s="38" t="s">
        <v>9</v>
      </c>
      <c r="B12" s="16" t="s">
        <v>54</v>
      </c>
      <c r="C12" s="100">
        <f>SUM(C13:C16)</f>
        <v>7357689.2869008193</v>
      </c>
      <c r="D12" s="39"/>
      <c r="E12" s="17"/>
      <c r="F12" s="17"/>
    </row>
    <row r="13" spans="1:6" s="5" customFormat="1" ht="15.75" x14ac:dyDescent="0.2">
      <c r="A13" s="40">
        <v>1</v>
      </c>
      <c r="B13" s="18" t="s">
        <v>22</v>
      </c>
      <c r="C13" s="102">
        <f>'Bieu 10'!C8</f>
        <v>1402689.2869008193</v>
      </c>
      <c r="D13" s="41" t="s">
        <v>118</v>
      </c>
      <c r="E13" s="19"/>
      <c r="F13" s="107"/>
    </row>
    <row r="14" spans="1:6" s="5" customFormat="1" ht="15.75" x14ac:dyDescent="0.2">
      <c r="A14" s="44">
        <v>2</v>
      </c>
      <c r="B14" s="20" t="s">
        <v>21</v>
      </c>
      <c r="C14" s="103">
        <f>'Bieu 10'!C16</f>
        <v>5895000</v>
      </c>
      <c r="D14" s="43" t="s">
        <v>119</v>
      </c>
      <c r="E14" s="19"/>
      <c r="F14" s="107"/>
    </row>
    <row r="15" spans="1:6" s="5" customFormat="1" ht="15.75" x14ac:dyDescent="0.2">
      <c r="A15" s="47">
        <v>3</v>
      </c>
      <c r="B15" s="22" t="s">
        <v>20</v>
      </c>
      <c r="C15" s="105">
        <f>'Bieu 10'!C23</f>
        <v>10000</v>
      </c>
      <c r="D15" s="48" t="s">
        <v>90</v>
      </c>
      <c r="E15" s="19"/>
      <c r="F15" s="107"/>
    </row>
    <row r="16" spans="1:6" s="5" customFormat="1" ht="15.75" x14ac:dyDescent="0.2">
      <c r="A16" s="47">
        <v>4</v>
      </c>
      <c r="B16" s="22" t="s">
        <v>8</v>
      </c>
      <c r="C16" s="105">
        <f>'Bieu 10'!C27</f>
        <v>50000</v>
      </c>
      <c r="D16" s="48" t="s">
        <v>118</v>
      </c>
      <c r="E16" s="19"/>
      <c r="F16" s="107"/>
    </row>
    <row r="17" spans="1:6" s="5" customFormat="1" ht="16.5" thickBot="1" x14ac:dyDescent="0.25">
      <c r="A17" s="49"/>
      <c r="B17" s="86" t="s">
        <v>95</v>
      </c>
      <c r="C17" s="106">
        <f>C7-C12</f>
        <v>6172310.7130991807</v>
      </c>
      <c r="D17" s="50"/>
      <c r="E17" s="19"/>
      <c r="F17" s="19"/>
    </row>
    <row r="18" spans="1:6" ht="19.5" thickTop="1" x14ac:dyDescent="0.25">
      <c r="A18" s="14"/>
      <c r="B18" s="14"/>
      <c r="C18" s="221" t="s">
        <v>126</v>
      </c>
      <c r="D18" s="221"/>
      <c r="E18" s="14"/>
      <c r="F18" s="14"/>
    </row>
    <row r="19" spans="1:6" x14ac:dyDescent="0.2">
      <c r="A19" s="14"/>
      <c r="B19" s="14"/>
      <c r="C19" s="220" t="s">
        <v>10</v>
      </c>
      <c r="D19" s="220"/>
      <c r="E19" s="14"/>
      <c r="F19" s="14"/>
    </row>
    <row r="21" spans="1:6" x14ac:dyDescent="0.2">
      <c r="B21" s="5"/>
    </row>
    <row r="22" spans="1:6" x14ac:dyDescent="0.2">
      <c r="B22" s="5"/>
    </row>
    <row r="23" spans="1:6" x14ac:dyDescent="0.2">
      <c r="B23" s="5"/>
      <c r="C23" s="209" t="s">
        <v>98</v>
      </c>
      <c r="D23" s="209"/>
    </row>
    <row r="24" spans="1:6" x14ac:dyDescent="0.2">
      <c r="B24" s="5"/>
    </row>
  </sheetData>
  <mergeCells count="7">
    <mergeCell ref="C23:D23"/>
    <mergeCell ref="C19:D19"/>
    <mergeCell ref="A1:B1"/>
    <mergeCell ref="A2:B2"/>
    <mergeCell ref="A4:D4"/>
    <mergeCell ref="C5:D5"/>
    <mergeCell ref="C18:D18"/>
  </mergeCells>
  <pageMargins left="0.98" right="0.45" top="0.45" bottom="0.45" header="0.54"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43"/>
  <sheetViews>
    <sheetView workbookViewId="0">
      <pane ySplit="4" topLeftCell="A14" activePane="bottomLeft" state="frozen"/>
      <selection pane="bottomLeft" activeCell="A4" sqref="A4"/>
    </sheetView>
  </sheetViews>
  <sheetFormatPr defaultRowHeight="15" x14ac:dyDescent="0.25"/>
  <cols>
    <col min="1" max="1" width="5.28515625" style="32" customWidth="1"/>
    <col min="2" max="2" width="46" style="31" bestFit="1" customWidth="1"/>
    <col min="3" max="3" width="24.140625" style="33" customWidth="1"/>
    <col min="4" max="4" width="21.85546875" style="33" customWidth="1"/>
    <col min="5" max="5" width="17.28515625" style="33" customWidth="1"/>
    <col min="6" max="6" width="16.5703125" style="33" bestFit="1" customWidth="1"/>
    <col min="7" max="7" width="19" style="31" customWidth="1"/>
    <col min="8" max="256" width="9.140625" style="31"/>
    <col min="257" max="257" width="5.28515625" style="31" customWidth="1"/>
    <col min="258" max="258" width="46" style="31" bestFit="1" customWidth="1"/>
    <col min="259" max="259" width="24.140625" style="31" customWidth="1"/>
    <col min="260" max="260" width="21.85546875" style="31" customWidth="1"/>
    <col min="261" max="261" width="17.28515625" style="31" customWidth="1"/>
    <col min="262" max="262" width="16.5703125" style="31" bestFit="1" customWidth="1"/>
    <col min="263" max="263" width="19" style="31" customWidth="1"/>
    <col min="264" max="512" width="9.140625" style="31"/>
    <col min="513" max="513" width="5.28515625" style="31" customWidth="1"/>
    <col min="514" max="514" width="46" style="31" bestFit="1" customWidth="1"/>
    <col min="515" max="515" width="24.140625" style="31" customWidth="1"/>
    <col min="516" max="516" width="21.85546875" style="31" customWidth="1"/>
    <col min="517" max="517" width="17.28515625" style="31" customWidth="1"/>
    <col min="518" max="518" width="16.5703125" style="31" bestFit="1" customWidth="1"/>
    <col min="519" max="519" width="19" style="31" customWidth="1"/>
    <col min="520" max="768" width="9.140625" style="31"/>
    <col min="769" max="769" width="5.28515625" style="31" customWidth="1"/>
    <col min="770" max="770" width="46" style="31" bestFit="1" customWidth="1"/>
    <col min="771" max="771" width="24.140625" style="31" customWidth="1"/>
    <col min="772" max="772" width="21.85546875" style="31" customWidth="1"/>
    <col min="773" max="773" width="17.28515625" style="31" customWidth="1"/>
    <col min="774" max="774" width="16.5703125" style="31" bestFit="1" customWidth="1"/>
    <col min="775" max="775" width="19" style="31" customWidth="1"/>
    <col min="776" max="1024" width="9.140625" style="31"/>
    <col min="1025" max="1025" width="5.28515625" style="31" customWidth="1"/>
    <col min="1026" max="1026" width="46" style="31" bestFit="1" customWidth="1"/>
    <col min="1027" max="1027" width="24.140625" style="31" customWidth="1"/>
    <col min="1028" max="1028" width="21.85546875" style="31" customWidth="1"/>
    <col min="1029" max="1029" width="17.28515625" style="31" customWidth="1"/>
    <col min="1030" max="1030" width="16.5703125" style="31" bestFit="1" customWidth="1"/>
    <col min="1031" max="1031" width="19" style="31" customWidth="1"/>
    <col min="1032" max="1280" width="9.140625" style="31"/>
    <col min="1281" max="1281" width="5.28515625" style="31" customWidth="1"/>
    <col min="1282" max="1282" width="46" style="31" bestFit="1" customWidth="1"/>
    <col min="1283" max="1283" width="24.140625" style="31" customWidth="1"/>
    <col min="1284" max="1284" width="21.85546875" style="31" customWidth="1"/>
    <col min="1285" max="1285" width="17.28515625" style="31" customWidth="1"/>
    <col min="1286" max="1286" width="16.5703125" style="31" bestFit="1" customWidth="1"/>
    <col min="1287" max="1287" width="19" style="31" customWidth="1"/>
    <col min="1288" max="1536" width="9.140625" style="31"/>
    <col min="1537" max="1537" width="5.28515625" style="31" customWidth="1"/>
    <col min="1538" max="1538" width="46" style="31" bestFit="1" customWidth="1"/>
    <col min="1539" max="1539" width="24.140625" style="31" customWidth="1"/>
    <col min="1540" max="1540" width="21.85546875" style="31" customWidth="1"/>
    <col min="1541" max="1541" width="17.28515625" style="31" customWidth="1"/>
    <col min="1542" max="1542" width="16.5703125" style="31" bestFit="1" customWidth="1"/>
    <col min="1543" max="1543" width="19" style="31" customWidth="1"/>
    <col min="1544" max="1792" width="9.140625" style="31"/>
    <col min="1793" max="1793" width="5.28515625" style="31" customWidth="1"/>
    <col min="1794" max="1794" width="46" style="31" bestFit="1" customWidth="1"/>
    <col min="1795" max="1795" width="24.140625" style="31" customWidth="1"/>
    <col min="1796" max="1796" width="21.85546875" style="31" customWidth="1"/>
    <col min="1797" max="1797" width="17.28515625" style="31" customWidth="1"/>
    <col min="1798" max="1798" width="16.5703125" style="31" bestFit="1" customWidth="1"/>
    <col min="1799" max="1799" width="19" style="31" customWidth="1"/>
    <col min="1800" max="2048" width="9.140625" style="31"/>
    <col min="2049" max="2049" width="5.28515625" style="31" customWidth="1"/>
    <col min="2050" max="2050" width="46" style="31" bestFit="1" customWidth="1"/>
    <col min="2051" max="2051" width="24.140625" style="31" customWidth="1"/>
    <col min="2052" max="2052" width="21.85546875" style="31" customWidth="1"/>
    <col min="2053" max="2053" width="17.28515625" style="31" customWidth="1"/>
    <col min="2054" max="2054" width="16.5703125" style="31" bestFit="1" customWidth="1"/>
    <col min="2055" max="2055" width="19" style="31" customWidth="1"/>
    <col min="2056" max="2304" width="9.140625" style="31"/>
    <col min="2305" max="2305" width="5.28515625" style="31" customWidth="1"/>
    <col min="2306" max="2306" width="46" style="31" bestFit="1" customWidth="1"/>
    <col min="2307" max="2307" width="24.140625" style="31" customWidth="1"/>
    <col min="2308" max="2308" width="21.85546875" style="31" customWidth="1"/>
    <col min="2309" max="2309" width="17.28515625" style="31" customWidth="1"/>
    <col min="2310" max="2310" width="16.5703125" style="31" bestFit="1" customWidth="1"/>
    <col min="2311" max="2311" width="19" style="31" customWidth="1"/>
    <col min="2312" max="2560" width="9.140625" style="31"/>
    <col min="2561" max="2561" width="5.28515625" style="31" customWidth="1"/>
    <col min="2562" max="2562" width="46" style="31" bestFit="1" customWidth="1"/>
    <col min="2563" max="2563" width="24.140625" style="31" customWidth="1"/>
    <col min="2564" max="2564" width="21.85546875" style="31" customWidth="1"/>
    <col min="2565" max="2565" width="17.28515625" style="31" customWidth="1"/>
    <col min="2566" max="2566" width="16.5703125" style="31" bestFit="1" customWidth="1"/>
    <col min="2567" max="2567" width="19" style="31" customWidth="1"/>
    <col min="2568" max="2816" width="9.140625" style="31"/>
    <col min="2817" max="2817" width="5.28515625" style="31" customWidth="1"/>
    <col min="2818" max="2818" width="46" style="31" bestFit="1" customWidth="1"/>
    <col min="2819" max="2819" width="24.140625" style="31" customWidth="1"/>
    <col min="2820" max="2820" width="21.85546875" style="31" customWidth="1"/>
    <col min="2821" max="2821" width="17.28515625" style="31" customWidth="1"/>
    <col min="2822" max="2822" width="16.5703125" style="31" bestFit="1" customWidth="1"/>
    <col min="2823" max="2823" width="19" style="31" customWidth="1"/>
    <col min="2824" max="3072" width="9.140625" style="31"/>
    <col min="3073" max="3073" width="5.28515625" style="31" customWidth="1"/>
    <col min="3074" max="3074" width="46" style="31" bestFit="1" customWidth="1"/>
    <col min="3075" max="3075" width="24.140625" style="31" customWidth="1"/>
    <col min="3076" max="3076" width="21.85546875" style="31" customWidth="1"/>
    <col min="3077" max="3077" width="17.28515625" style="31" customWidth="1"/>
    <col min="3078" max="3078" width="16.5703125" style="31" bestFit="1" customWidth="1"/>
    <col min="3079" max="3079" width="19" style="31" customWidth="1"/>
    <col min="3080" max="3328" width="9.140625" style="31"/>
    <col min="3329" max="3329" width="5.28515625" style="31" customWidth="1"/>
    <col min="3330" max="3330" width="46" style="31" bestFit="1" customWidth="1"/>
    <col min="3331" max="3331" width="24.140625" style="31" customWidth="1"/>
    <col min="3332" max="3332" width="21.85546875" style="31" customWidth="1"/>
    <col min="3333" max="3333" width="17.28515625" style="31" customWidth="1"/>
    <col min="3334" max="3334" width="16.5703125" style="31" bestFit="1" customWidth="1"/>
    <col min="3335" max="3335" width="19" style="31" customWidth="1"/>
    <col min="3336" max="3584" width="9.140625" style="31"/>
    <col min="3585" max="3585" width="5.28515625" style="31" customWidth="1"/>
    <col min="3586" max="3586" width="46" style="31" bestFit="1" customWidth="1"/>
    <col min="3587" max="3587" width="24.140625" style="31" customWidth="1"/>
    <col min="3588" max="3588" width="21.85546875" style="31" customWidth="1"/>
    <col min="3589" max="3589" width="17.28515625" style="31" customWidth="1"/>
    <col min="3590" max="3590" width="16.5703125" style="31" bestFit="1" customWidth="1"/>
    <col min="3591" max="3591" width="19" style="31" customWidth="1"/>
    <col min="3592" max="3840" width="9.140625" style="31"/>
    <col min="3841" max="3841" width="5.28515625" style="31" customWidth="1"/>
    <col min="3842" max="3842" width="46" style="31" bestFit="1" customWidth="1"/>
    <col min="3843" max="3843" width="24.140625" style="31" customWidth="1"/>
    <col min="3844" max="3844" width="21.85546875" style="31" customWidth="1"/>
    <col min="3845" max="3845" width="17.28515625" style="31" customWidth="1"/>
    <col min="3846" max="3846" width="16.5703125" style="31" bestFit="1" customWidth="1"/>
    <col min="3847" max="3847" width="19" style="31" customWidth="1"/>
    <col min="3848" max="4096" width="9.140625" style="31"/>
    <col min="4097" max="4097" width="5.28515625" style="31" customWidth="1"/>
    <col min="4098" max="4098" width="46" style="31" bestFit="1" customWidth="1"/>
    <col min="4099" max="4099" width="24.140625" style="31" customWidth="1"/>
    <col min="4100" max="4100" width="21.85546875" style="31" customWidth="1"/>
    <col min="4101" max="4101" width="17.28515625" style="31" customWidth="1"/>
    <col min="4102" max="4102" width="16.5703125" style="31" bestFit="1" customWidth="1"/>
    <col min="4103" max="4103" width="19" style="31" customWidth="1"/>
    <col min="4104" max="4352" width="9.140625" style="31"/>
    <col min="4353" max="4353" width="5.28515625" style="31" customWidth="1"/>
    <col min="4354" max="4354" width="46" style="31" bestFit="1" customWidth="1"/>
    <col min="4355" max="4355" width="24.140625" style="31" customWidth="1"/>
    <col min="4356" max="4356" width="21.85546875" style="31" customWidth="1"/>
    <col min="4357" max="4357" width="17.28515625" style="31" customWidth="1"/>
    <col min="4358" max="4358" width="16.5703125" style="31" bestFit="1" customWidth="1"/>
    <col min="4359" max="4359" width="19" style="31" customWidth="1"/>
    <col min="4360" max="4608" width="9.140625" style="31"/>
    <col min="4609" max="4609" width="5.28515625" style="31" customWidth="1"/>
    <col min="4610" max="4610" width="46" style="31" bestFit="1" customWidth="1"/>
    <col min="4611" max="4611" width="24.140625" style="31" customWidth="1"/>
    <col min="4612" max="4612" width="21.85546875" style="31" customWidth="1"/>
    <col min="4613" max="4613" width="17.28515625" style="31" customWidth="1"/>
    <col min="4614" max="4614" width="16.5703125" style="31" bestFit="1" customWidth="1"/>
    <col min="4615" max="4615" width="19" style="31" customWidth="1"/>
    <col min="4616" max="4864" width="9.140625" style="31"/>
    <col min="4865" max="4865" width="5.28515625" style="31" customWidth="1"/>
    <col min="4866" max="4866" width="46" style="31" bestFit="1" customWidth="1"/>
    <col min="4867" max="4867" width="24.140625" style="31" customWidth="1"/>
    <col min="4868" max="4868" width="21.85546875" style="31" customWidth="1"/>
    <col min="4869" max="4869" width="17.28515625" style="31" customWidth="1"/>
    <col min="4870" max="4870" width="16.5703125" style="31" bestFit="1" customWidth="1"/>
    <col min="4871" max="4871" width="19" style="31" customWidth="1"/>
    <col min="4872" max="5120" width="9.140625" style="31"/>
    <col min="5121" max="5121" width="5.28515625" style="31" customWidth="1"/>
    <col min="5122" max="5122" width="46" style="31" bestFit="1" customWidth="1"/>
    <col min="5123" max="5123" width="24.140625" style="31" customWidth="1"/>
    <col min="5124" max="5124" width="21.85546875" style="31" customWidth="1"/>
    <col min="5125" max="5125" width="17.28515625" style="31" customWidth="1"/>
    <col min="5126" max="5126" width="16.5703125" style="31" bestFit="1" customWidth="1"/>
    <col min="5127" max="5127" width="19" style="31" customWidth="1"/>
    <col min="5128" max="5376" width="9.140625" style="31"/>
    <col min="5377" max="5377" width="5.28515625" style="31" customWidth="1"/>
    <col min="5378" max="5378" width="46" style="31" bestFit="1" customWidth="1"/>
    <col min="5379" max="5379" width="24.140625" style="31" customWidth="1"/>
    <col min="5380" max="5380" width="21.85546875" style="31" customWidth="1"/>
    <col min="5381" max="5381" width="17.28515625" style="31" customWidth="1"/>
    <col min="5382" max="5382" width="16.5703125" style="31" bestFit="1" customWidth="1"/>
    <col min="5383" max="5383" width="19" style="31" customWidth="1"/>
    <col min="5384" max="5632" width="9.140625" style="31"/>
    <col min="5633" max="5633" width="5.28515625" style="31" customWidth="1"/>
    <col min="5634" max="5634" width="46" style="31" bestFit="1" customWidth="1"/>
    <col min="5635" max="5635" width="24.140625" style="31" customWidth="1"/>
    <col min="5636" max="5636" width="21.85546875" style="31" customWidth="1"/>
    <col min="5637" max="5637" width="17.28515625" style="31" customWidth="1"/>
    <col min="5638" max="5638" width="16.5703125" style="31" bestFit="1" customWidth="1"/>
    <col min="5639" max="5639" width="19" style="31" customWidth="1"/>
    <col min="5640" max="5888" width="9.140625" style="31"/>
    <col min="5889" max="5889" width="5.28515625" style="31" customWidth="1"/>
    <col min="5890" max="5890" width="46" style="31" bestFit="1" customWidth="1"/>
    <col min="5891" max="5891" width="24.140625" style="31" customWidth="1"/>
    <col min="5892" max="5892" width="21.85546875" style="31" customWidth="1"/>
    <col min="5893" max="5893" width="17.28515625" style="31" customWidth="1"/>
    <col min="5894" max="5894" width="16.5703125" style="31" bestFit="1" customWidth="1"/>
    <col min="5895" max="5895" width="19" style="31" customWidth="1"/>
    <col min="5896" max="6144" width="9.140625" style="31"/>
    <col min="6145" max="6145" width="5.28515625" style="31" customWidth="1"/>
    <col min="6146" max="6146" width="46" style="31" bestFit="1" customWidth="1"/>
    <col min="6147" max="6147" width="24.140625" style="31" customWidth="1"/>
    <col min="6148" max="6148" width="21.85546875" style="31" customWidth="1"/>
    <col min="6149" max="6149" width="17.28515625" style="31" customWidth="1"/>
    <col min="6150" max="6150" width="16.5703125" style="31" bestFit="1" customWidth="1"/>
    <col min="6151" max="6151" width="19" style="31" customWidth="1"/>
    <col min="6152" max="6400" width="9.140625" style="31"/>
    <col min="6401" max="6401" width="5.28515625" style="31" customWidth="1"/>
    <col min="6402" max="6402" width="46" style="31" bestFit="1" customWidth="1"/>
    <col min="6403" max="6403" width="24.140625" style="31" customWidth="1"/>
    <col min="6404" max="6404" width="21.85546875" style="31" customWidth="1"/>
    <col min="6405" max="6405" width="17.28515625" style="31" customWidth="1"/>
    <col min="6406" max="6406" width="16.5703125" style="31" bestFit="1" customWidth="1"/>
    <col min="6407" max="6407" width="19" style="31" customWidth="1"/>
    <col min="6408" max="6656" width="9.140625" style="31"/>
    <col min="6657" max="6657" width="5.28515625" style="31" customWidth="1"/>
    <col min="6658" max="6658" width="46" style="31" bestFit="1" customWidth="1"/>
    <col min="6659" max="6659" width="24.140625" style="31" customWidth="1"/>
    <col min="6660" max="6660" width="21.85546875" style="31" customWidth="1"/>
    <col min="6661" max="6661" width="17.28515625" style="31" customWidth="1"/>
    <col min="6662" max="6662" width="16.5703125" style="31" bestFit="1" customWidth="1"/>
    <col min="6663" max="6663" width="19" style="31" customWidth="1"/>
    <col min="6664" max="6912" width="9.140625" style="31"/>
    <col min="6913" max="6913" width="5.28515625" style="31" customWidth="1"/>
    <col min="6914" max="6914" width="46" style="31" bestFit="1" customWidth="1"/>
    <col min="6915" max="6915" width="24.140625" style="31" customWidth="1"/>
    <col min="6916" max="6916" width="21.85546875" style="31" customWidth="1"/>
    <col min="6917" max="6917" width="17.28515625" style="31" customWidth="1"/>
    <col min="6918" max="6918" width="16.5703125" style="31" bestFit="1" customWidth="1"/>
    <col min="6919" max="6919" width="19" style="31" customWidth="1"/>
    <col min="6920" max="7168" width="9.140625" style="31"/>
    <col min="7169" max="7169" width="5.28515625" style="31" customWidth="1"/>
    <col min="7170" max="7170" width="46" style="31" bestFit="1" customWidth="1"/>
    <col min="7171" max="7171" width="24.140625" style="31" customWidth="1"/>
    <col min="7172" max="7172" width="21.85546875" style="31" customWidth="1"/>
    <col min="7173" max="7173" width="17.28515625" style="31" customWidth="1"/>
    <col min="7174" max="7174" width="16.5703125" style="31" bestFit="1" customWidth="1"/>
    <col min="7175" max="7175" width="19" style="31" customWidth="1"/>
    <col min="7176" max="7424" width="9.140625" style="31"/>
    <col min="7425" max="7425" width="5.28515625" style="31" customWidth="1"/>
    <col min="7426" max="7426" width="46" style="31" bestFit="1" customWidth="1"/>
    <col min="7427" max="7427" width="24.140625" style="31" customWidth="1"/>
    <col min="7428" max="7428" width="21.85546875" style="31" customWidth="1"/>
    <col min="7429" max="7429" width="17.28515625" style="31" customWidth="1"/>
    <col min="7430" max="7430" width="16.5703125" style="31" bestFit="1" customWidth="1"/>
    <col min="7431" max="7431" width="19" style="31" customWidth="1"/>
    <col min="7432" max="7680" width="9.140625" style="31"/>
    <col min="7681" max="7681" width="5.28515625" style="31" customWidth="1"/>
    <col min="7682" max="7682" width="46" style="31" bestFit="1" customWidth="1"/>
    <col min="7683" max="7683" width="24.140625" style="31" customWidth="1"/>
    <col min="7684" max="7684" width="21.85546875" style="31" customWidth="1"/>
    <col min="7685" max="7685" width="17.28515625" style="31" customWidth="1"/>
    <col min="7686" max="7686" width="16.5703125" style="31" bestFit="1" customWidth="1"/>
    <col min="7687" max="7687" width="19" style="31" customWidth="1"/>
    <col min="7688" max="7936" width="9.140625" style="31"/>
    <col min="7937" max="7937" width="5.28515625" style="31" customWidth="1"/>
    <col min="7938" max="7938" width="46" style="31" bestFit="1" customWidth="1"/>
    <col min="7939" max="7939" width="24.140625" style="31" customWidth="1"/>
    <col min="7940" max="7940" width="21.85546875" style="31" customWidth="1"/>
    <col min="7941" max="7941" width="17.28515625" style="31" customWidth="1"/>
    <col min="7942" max="7942" width="16.5703125" style="31" bestFit="1" customWidth="1"/>
    <col min="7943" max="7943" width="19" style="31" customWidth="1"/>
    <col min="7944" max="8192" width="9.140625" style="31"/>
    <col min="8193" max="8193" width="5.28515625" style="31" customWidth="1"/>
    <col min="8194" max="8194" width="46" style="31" bestFit="1" customWidth="1"/>
    <col min="8195" max="8195" width="24.140625" style="31" customWidth="1"/>
    <col min="8196" max="8196" width="21.85546875" style="31" customWidth="1"/>
    <col min="8197" max="8197" width="17.28515625" style="31" customWidth="1"/>
    <col min="8198" max="8198" width="16.5703125" style="31" bestFit="1" customWidth="1"/>
    <col min="8199" max="8199" width="19" style="31" customWidth="1"/>
    <col min="8200" max="8448" width="9.140625" style="31"/>
    <col min="8449" max="8449" width="5.28515625" style="31" customWidth="1"/>
    <col min="8450" max="8450" width="46" style="31" bestFit="1" customWidth="1"/>
    <col min="8451" max="8451" width="24.140625" style="31" customWidth="1"/>
    <col min="8452" max="8452" width="21.85546875" style="31" customWidth="1"/>
    <col min="8453" max="8453" width="17.28515625" style="31" customWidth="1"/>
    <col min="8454" max="8454" width="16.5703125" style="31" bestFit="1" customWidth="1"/>
    <col min="8455" max="8455" width="19" style="31" customWidth="1"/>
    <col min="8456" max="8704" width="9.140625" style="31"/>
    <col min="8705" max="8705" width="5.28515625" style="31" customWidth="1"/>
    <col min="8706" max="8706" width="46" style="31" bestFit="1" customWidth="1"/>
    <col min="8707" max="8707" width="24.140625" style="31" customWidth="1"/>
    <col min="8708" max="8708" width="21.85546875" style="31" customWidth="1"/>
    <col min="8709" max="8709" width="17.28515625" style="31" customWidth="1"/>
    <col min="8710" max="8710" width="16.5703125" style="31" bestFit="1" customWidth="1"/>
    <col min="8711" max="8711" width="19" style="31" customWidth="1"/>
    <col min="8712" max="8960" width="9.140625" style="31"/>
    <col min="8961" max="8961" width="5.28515625" style="31" customWidth="1"/>
    <col min="8962" max="8962" width="46" style="31" bestFit="1" customWidth="1"/>
    <col min="8963" max="8963" width="24.140625" style="31" customWidth="1"/>
    <col min="8964" max="8964" width="21.85546875" style="31" customWidth="1"/>
    <col min="8965" max="8965" width="17.28515625" style="31" customWidth="1"/>
    <col min="8966" max="8966" width="16.5703125" style="31" bestFit="1" customWidth="1"/>
    <col min="8967" max="8967" width="19" style="31" customWidth="1"/>
    <col min="8968" max="9216" width="9.140625" style="31"/>
    <col min="9217" max="9217" width="5.28515625" style="31" customWidth="1"/>
    <col min="9218" max="9218" width="46" style="31" bestFit="1" customWidth="1"/>
    <col min="9219" max="9219" width="24.140625" style="31" customWidth="1"/>
    <col min="9220" max="9220" width="21.85546875" style="31" customWidth="1"/>
    <col min="9221" max="9221" width="17.28515625" style="31" customWidth="1"/>
    <col min="9222" max="9222" width="16.5703125" style="31" bestFit="1" customWidth="1"/>
    <col min="9223" max="9223" width="19" style="31" customWidth="1"/>
    <col min="9224" max="9472" width="9.140625" style="31"/>
    <col min="9473" max="9473" width="5.28515625" style="31" customWidth="1"/>
    <col min="9474" max="9474" width="46" style="31" bestFit="1" customWidth="1"/>
    <col min="9475" max="9475" width="24.140625" style="31" customWidth="1"/>
    <col min="9476" max="9476" width="21.85546875" style="31" customWidth="1"/>
    <col min="9477" max="9477" width="17.28515625" style="31" customWidth="1"/>
    <col min="9478" max="9478" width="16.5703125" style="31" bestFit="1" customWidth="1"/>
    <col min="9479" max="9479" width="19" style="31" customWidth="1"/>
    <col min="9480" max="9728" width="9.140625" style="31"/>
    <col min="9729" max="9729" width="5.28515625" style="31" customWidth="1"/>
    <col min="9730" max="9730" width="46" style="31" bestFit="1" customWidth="1"/>
    <col min="9731" max="9731" width="24.140625" style="31" customWidth="1"/>
    <col min="9732" max="9732" width="21.85546875" style="31" customWidth="1"/>
    <col min="9733" max="9733" width="17.28515625" style="31" customWidth="1"/>
    <col min="9734" max="9734" width="16.5703125" style="31" bestFit="1" customWidth="1"/>
    <col min="9735" max="9735" width="19" style="31" customWidth="1"/>
    <col min="9736" max="9984" width="9.140625" style="31"/>
    <col min="9985" max="9985" width="5.28515625" style="31" customWidth="1"/>
    <col min="9986" max="9986" width="46" style="31" bestFit="1" customWidth="1"/>
    <col min="9987" max="9987" width="24.140625" style="31" customWidth="1"/>
    <col min="9988" max="9988" width="21.85546875" style="31" customWidth="1"/>
    <col min="9989" max="9989" width="17.28515625" style="31" customWidth="1"/>
    <col min="9990" max="9990" width="16.5703125" style="31" bestFit="1" customWidth="1"/>
    <col min="9991" max="9991" width="19" style="31" customWidth="1"/>
    <col min="9992" max="10240" width="9.140625" style="31"/>
    <col min="10241" max="10241" width="5.28515625" style="31" customWidth="1"/>
    <col min="10242" max="10242" width="46" style="31" bestFit="1" customWidth="1"/>
    <col min="10243" max="10243" width="24.140625" style="31" customWidth="1"/>
    <col min="10244" max="10244" width="21.85546875" style="31" customWidth="1"/>
    <col min="10245" max="10245" width="17.28515625" style="31" customWidth="1"/>
    <col min="10246" max="10246" width="16.5703125" style="31" bestFit="1" customWidth="1"/>
    <col min="10247" max="10247" width="19" style="31" customWidth="1"/>
    <col min="10248" max="10496" width="9.140625" style="31"/>
    <col min="10497" max="10497" width="5.28515625" style="31" customWidth="1"/>
    <col min="10498" max="10498" width="46" style="31" bestFit="1" customWidth="1"/>
    <col min="10499" max="10499" width="24.140625" style="31" customWidth="1"/>
    <col min="10500" max="10500" width="21.85546875" style="31" customWidth="1"/>
    <col min="10501" max="10501" width="17.28515625" style="31" customWidth="1"/>
    <col min="10502" max="10502" width="16.5703125" style="31" bestFit="1" customWidth="1"/>
    <col min="10503" max="10503" width="19" style="31" customWidth="1"/>
    <col min="10504" max="10752" width="9.140625" style="31"/>
    <col min="10753" max="10753" width="5.28515625" style="31" customWidth="1"/>
    <col min="10754" max="10754" width="46" style="31" bestFit="1" customWidth="1"/>
    <col min="10755" max="10755" width="24.140625" style="31" customWidth="1"/>
    <col min="10756" max="10756" width="21.85546875" style="31" customWidth="1"/>
    <col min="10757" max="10757" width="17.28515625" style="31" customWidth="1"/>
    <col min="10758" max="10758" width="16.5703125" style="31" bestFit="1" customWidth="1"/>
    <col min="10759" max="10759" width="19" style="31" customWidth="1"/>
    <col min="10760" max="11008" width="9.140625" style="31"/>
    <col min="11009" max="11009" width="5.28515625" style="31" customWidth="1"/>
    <col min="11010" max="11010" width="46" style="31" bestFit="1" customWidth="1"/>
    <col min="11011" max="11011" width="24.140625" style="31" customWidth="1"/>
    <col min="11012" max="11012" width="21.85546875" style="31" customWidth="1"/>
    <col min="11013" max="11013" width="17.28515625" style="31" customWidth="1"/>
    <col min="11014" max="11014" width="16.5703125" style="31" bestFit="1" customWidth="1"/>
    <col min="11015" max="11015" width="19" style="31" customWidth="1"/>
    <col min="11016" max="11264" width="9.140625" style="31"/>
    <col min="11265" max="11265" width="5.28515625" style="31" customWidth="1"/>
    <col min="11266" max="11266" width="46" style="31" bestFit="1" customWidth="1"/>
    <col min="11267" max="11267" width="24.140625" style="31" customWidth="1"/>
    <col min="11268" max="11268" width="21.85546875" style="31" customWidth="1"/>
    <col min="11269" max="11269" width="17.28515625" style="31" customWidth="1"/>
    <col min="11270" max="11270" width="16.5703125" style="31" bestFit="1" customWidth="1"/>
    <col min="11271" max="11271" width="19" style="31" customWidth="1"/>
    <col min="11272" max="11520" width="9.140625" style="31"/>
    <col min="11521" max="11521" width="5.28515625" style="31" customWidth="1"/>
    <col min="11522" max="11522" width="46" style="31" bestFit="1" customWidth="1"/>
    <col min="11523" max="11523" width="24.140625" style="31" customWidth="1"/>
    <col min="11524" max="11524" width="21.85546875" style="31" customWidth="1"/>
    <col min="11525" max="11525" width="17.28515625" style="31" customWidth="1"/>
    <col min="11526" max="11526" width="16.5703125" style="31" bestFit="1" customWidth="1"/>
    <col min="11527" max="11527" width="19" style="31" customWidth="1"/>
    <col min="11528" max="11776" width="9.140625" style="31"/>
    <col min="11777" max="11777" width="5.28515625" style="31" customWidth="1"/>
    <col min="11778" max="11778" width="46" style="31" bestFit="1" customWidth="1"/>
    <col min="11779" max="11779" width="24.140625" style="31" customWidth="1"/>
    <col min="11780" max="11780" width="21.85546875" style="31" customWidth="1"/>
    <col min="11781" max="11781" width="17.28515625" style="31" customWidth="1"/>
    <col min="11782" max="11782" width="16.5703125" style="31" bestFit="1" customWidth="1"/>
    <col min="11783" max="11783" width="19" style="31" customWidth="1"/>
    <col min="11784" max="12032" width="9.140625" style="31"/>
    <col min="12033" max="12033" width="5.28515625" style="31" customWidth="1"/>
    <col min="12034" max="12034" width="46" style="31" bestFit="1" customWidth="1"/>
    <col min="12035" max="12035" width="24.140625" style="31" customWidth="1"/>
    <col min="12036" max="12036" width="21.85546875" style="31" customWidth="1"/>
    <col min="12037" max="12037" width="17.28515625" style="31" customWidth="1"/>
    <col min="12038" max="12038" width="16.5703125" style="31" bestFit="1" customWidth="1"/>
    <col min="12039" max="12039" width="19" style="31" customWidth="1"/>
    <col min="12040" max="12288" width="9.140625" style="31"/>
    <col min="12289" max="12289" width="5.28515625" style="31" customWidth="1"/>
    <col min="12290" max="12290" width="46" style="31" bestFit="1" customWidth="1"/>
    <col min="12291" max="12291" width="24.140625" style="31" customWidth="1"/>
    <col min="12292" max="12292" width="21.85546875" style="31" customWidth="1"/>
    <col min="12293" max="12293" width="17.28515625" style="31" customWidth="1"/>
    <col min="12294" max="12294" width="16.5703125" style="31" bestFit="1" customWidth="1"/>
    <col min="12295" max="12295" width="19" style="31" customWidth="1"/>
    <col min="12296" max="12544" width="9.140625" style="31"/>
    <col min="12545" max="12545" width="5.28515625" style="31" customWidth="1"/>
    <col min="12546" max="12546" width="46" style="31" bestFit="1" customWidth="1"/>
    <col min="12547" max="12547" width="24.140625" style="31" customWidth="1"/>
    <col min="12548" max="12548" width="21.85546875" style="31" customWidth="1"/>
    <col min="12549" max="12549" width="17.28515625" style="31" customWidth="1"/>
    <col min="12550" max="12550" width="16.5703125" style="31" bestFit="1" customWidth="1"/>
    <col min="12551" max="12551" width="19" style="31" customWidth="1"/>
    <col min="12552" max="12800" width="9.140625" style="31"/>
    <col min="12801" max="12801" width="5.28515625" style="31" customWidth="1"/>
    <col min="12802" max="12802" width="46" style="31" bestFit="1" customWidth="1"/>
    <col min="12803" max="12803" width="24.140625" style="31" customWidth="1"/>
    <col min="12804" max="12804" width="21.85546875" style="31" customWidth="1"/>
    <col min="12805" max="12805" width="17.28515625" style="31" customWidth="1"/>
    <col min="12806" max="12806" width="16.5703125" style="31" bestFit="1" customWidth="1"/>
    <col min="12807" max="12807" width="19" style="31" customWidth="1"/>
    <col min="12808" max="13056" width="9.140625" style="31"/>
    <col min="13057" max="13057" width="5.28515625" style="31" customWidth="1"/>
    <col min="13058" max="13058" width="46" style="31" bestFit="1" customWidth="1"/>
    <col min="13059" max="13059" width="24.140625" style="31" customWidth="1"/>
    <col min="13060" max="13060" width="21.85546875" style="31" customWidth="1"/>
    <col min="13061" max="13061" width="17.28515625" style="31" customWidth="1"/>
    <col min="13062" max="13062" width="16.5703125" style="31" bestFit="1" customWidth="1"/>
    <col min="13063" max="13063" width="19" style="31" customWidth="1"/>
    <col min="13064" max="13312" width="9.140625" style="31"/>
    <col min="13313" max="13313" width="5.28515625" style="31" customWidth="1"/>
    <col min="13314" max="13314" width="46" style="31" bestFit="1" customWidth="1"/>
    <col min="13315" max="13315" width="24.140625" style="31" customWidth="1"/>
    <col min="13316" max="13316" width="21.85546875" style="31" customWidth="1"/>
    <col min="13317" max="13317" width="17.28515625" style="31" customWidth="1"/>
    <col min="13318" max="13318" width="16.5703125" style="31" bestFit="1" customWidth="1"/>
    <col min="13319" max="13319" width="19" style="31" customWidth="1"/>
    <col min="13320" max="13568" width="9.140625" style="31"/>
    <col min="13569" max="13569" width="5.28515625" style="31" customWidth="1"/>
    <col min="13570" max="13570" width="46" style="31" bestFit="1" customWidth="1"/>
    <col min="13571" max="13571" width="24.140625" style="31" customWidth="1"/>
    <col min="13572" max="13572" width="21.85546875" style="31" customWidth="1"/>
    <col min="13573" max="13573" width="17.28515625" style="31" customWidth="1"/>
    <col min="13574" max="13574" width="16.5703125" style="31" bestFit="1" customWidth="1"/>
    <col min="13575" max="13575" width="19" style="31" customWidth="1"/>
    <col min="13576" max="13824" width="9.140625" style="31"/>
    <col min="13825" max="13825" width="5.28515625" style="31" customWidth="1"/>
    <col min="13826" max="13826" width="46" style="31" bestFit="1" customWidth="1"/>
    <col min="13827" max="13827" width="24.140625" style="31" customWidth="1"/>
    <col min="13828" max="13828" width="21.85546875" style="31" customWidth="1"/>
    <col min="13829" max="13829" width="17.28515625" style="31" customWidth="1"/>
    <col min="13830" max="13830" width="16.5703125" style="31" bestFit="1" customWidth="1"/>
    <col min="13831" max="13831" width="19" style="31" customWidth="1"/>
    <col min="13832" max="14080" width="9.140625" style="31"/>
    <col min="14081" max="14081" width="5.28515625" style="31" customWidth="1"/>
    <col min="14082" max="14082" width="46" style="31" bestFit="1" customWidth="1"/>
    <col min="14083" max="14083" width="24.140625" style="31" customWidth="1"/>
    <col min="14084" max="14084" width="21.85546875" style="31" customWidth="1"/>
    <col min="14085" max="14085" width="17.28515625" style="31" customWidth="1"/>
    <col min="14086" max="14086" width="16.5703125" style="31" bestFit="1" customWidth="1"/>
    <col min="14087" max="14087" width="19" style="31" customWidth="1"/>
    <col min="14088" max="14336" width="9.140625" style="31"/>
    <col min="14337" max="14337" width="5.28515625" style="31" customWidth="1"/>
    <col min="14338" max="14338" width="46" style="31" bestFit="1" customWidth="1"/>
    <col min="14339" max="14339" width="24.140625" style="31" customWidth="1"/>
    <col min="14340" max="14340" width="21.85546875" style="31" customWidth="1"/>
    <col min="14341" max="14341" width="17.28515625" style="31" customWidth="1"/>
    <col min="14342" max="14342" width="16.5703125" style="31" bestFit="1" customWidth="1"/>
    <col min="14343" max="14343" width="19" style="31" customWidth="1"/>
    <col min="14344" max="14592" width="9.140625" style="31"/>
    <col min="14593" max="14593" width="5.28515625" style="31" customWidth="1"/>
    <col min="14594" max="14594" width="46" style="31" bestFit="1" customWidth="1"/>
    <col min="14595" max="14595" width="24.140625" style="31" customWidth="1"/>
    <col min="14596" max="14596" width="21.85546875" style="31" customWidth="1"/>
    <col min="14597" max="14597" width="17.28515625" style="31" customWidth="1"/>
    <col min="14598" max="14598" width="16.5703125" style="31" bestFit="1" customWidth="1"/>
    <col min="14599" max="14599" width="19" style="31" customWidth="1"/>
    <col min="14600" max="14848" width="9.140625" style="31"/>
    <col min="14849" max="14849" width="5.28515625" style="31" customWidth="1"/>
    <col min="14850" max="14850" width="46" style="31" bestFit="1" customWidth="1"/>
    <col min="14851" max="14851" width="24.140625" style="31" customWidth="1"/>
    <col min="14852" max="14852" width="21.85546875" style="31" customWidth="1"/>
    <col min="14853" max="14853" width="17.28515625" style="31" customWidth="1"/>
    <col min="14854" max="14854" width="16.5703125" style="31" bestFit="1" customWidth="1"/>
    <col min="14855" max="14855" width="19" style="31" customWidth="1"/>
    <col min="14856" max="15104" width="9.140625" style="31"/>
    <col min="15105" max="15105" width="5.28515625" style="31" customWidth="1"/>
    <col min="15106" max="15106" width="46" style="31" bestFit="1" customWidth="1"/>
    <col min="15107" max="15107" width="24.140625" style="31" customWidth="1"/>
    <col min="15108" max="15108" width="21.85546875" style="31" customWidth="1"/>
    <col min="15109" max="15109" width="17.28515625" style="31" customWidth="1"/>
    <col min="15110" max="15110" width="16.5703125" style="31" bestFit="1" customWidth="1"/>
    <col min="15111" max="15111" width="19" style="31" customWidth="1"/>
    <col min="15112" max="15360" width="9.140625" style="31"/>
    <col min="15361" max="15361" width="5.28515625" style="31" customWidth="1"/>
    <col min="15362" max="15362" width="46" style="31" bestFit="1" customWidth="1"/>
    <col min="15363" max="15363" width="24.140625" style="31" customWidth="1"/>
    <col min="15364" max="15364" width="21.85546875" style="31" customWidth="1"/>
    <col min="15365" max="15365" width="17.28515625" style="31" customWidth="1"/>
    <col min="15366" max="15366" width="16.5703125" style="31" bestFit="1" customWidth="1"/>
    <col min="15367" max="15367" width="19" style="31" customWidth="1"/>
    <col min="15368" max="15616" width="9.140625" style="31"/>
    <col min="15617" max="15617" width="5.28515625" style="31" customWidth="1"/>
    <col min="15618" max="15618" width="46" style="31" bestFit="1" customWidth="1"/>
    <col min="15619" max="15619" width="24.140625" style="31" customWidth="1"/>
    <col min="15620" max="15620" width="21.85546875" style="31" customWidth="1"/>
    <col min="15621" max="15621" width="17.28515625" style="31" customWidth="1"/>
    <col min="15622" max="15622" width="16.5703125" style="31" bestFit="1" customWidth="1"/>
    <col min="15623" max="15623" width="19" style="31" customWidth="1"/>
    <col min="15624" max="15872" width="9.140625" style="31"/>
    <col min="15873" max="15873" width="5.28515625" style="31" customWidth="1"/>
    <col min="15874" max="15874" width="46" style="31" bestFit="1" customWidth="1"/>
    <col min="15875" max="15875" width="24.140625" style="31" customWidth="1"/>
    <col min="15876" max="15876" width="21.85546875" style="31" customWidth="1"/>
    <col min="15877" max="15877" width="17.28515625" style="31" customWidth="1"/>
    <col min="15878" max="15878" width="16.5703125" style="31" bestFit="1" customWidth="1"/>
    <col min="15879" max="15879" width="19" style="31" customWidth="1"/>
    <col min="15880" max="16128" width="9.140625" style="31"/>
    <col min="16129" max="16129" width="5.28515625" style="31" customWidth="1"/>
    <col min="16130" max="16130" width="46" style="31" bestFit="1" customWidth="1"/>
    <col min="16131" max="16131" width="24.140625" style="31" customWidth="1"/>
    <col min="16132" max="16132" width="21.85546875" style="31" customWidth="1"/>
    <col min="16133" max="16133" width="17.28515625" style="31" customWidth="1"/>
    <col min="16134" max="16134" width="16.5703125" style="31" bestFit="1" customWidth="1"/>
    <col min="16135" max="16135" width="19" style="31" customWidth="1"/>
    <col min="16136" max="16384" width="9.140625" style="31"/>
  </cols>
  <sheetData>
    <row r="1" spans="1:7" s="28" customFormat="1" ht="18" customHeight="1" x14ac:dyDescent="0.25">
      <c r="A1" s="222" t="s">
        <v>43</v>
      </c>
      <c r="B1" s="222"/>
      <c r="C1" s="27"/>
      <c r="D1" s="27"/>
      <c r="E1" s="27"/>
      <c r="F1" s="27"/>
      <c r="G1" s="28" t="s">
        <v>82</v>
      </c>
    </row>
    <row r="2" spans="1:7" s="28" customFormat="1" ht="18" customHeight="1" x14ac:dyDescent="0.25">
      <c r="A2" s="223" t="s">
        <v>3</v>
      </c>
      <c r="B2" s="223"/>
      <c r="C2" s="27"/>
      <c r="D2" s="27"/>
      <c r="E2" s="27"/>
      <c r="F2" s="27"/>
      <c r="G2" s="78" t="s">
        <v>77</v>
      </c>
    </row>
    <row r="3" spans="1:7" s="28" customFormat="1" ht="55.5" customHeight="1" x14ac:dyDescent="0.25">
      <c r="A3" s="226" t="s">
        <v>128</v>
      </c>
      <c r="B3" s="226"/>
      <c r="C3" s="226"/>
      <c r="D3" s="226"/>
      <c r="E3" s="226"/>
      <c r="F3" s="226"/>
      <c r="G3" s="226"/>
    </row>
    <row r="4" spans="1:7" s="29" customFormat="1" ht="63" x14ac:dyDescent="0.25">
      <c r="A4" s="68" t="s">
        <v>0</v>
      </c>
      <c r="B4" s="69" t="s">
        <v>39</v>
      </c>
      <c r="C4" s="69" t="s">
        <v>55</v>
      </c>
      <c r="D4" s="69" t="s">
        <v>56</v>
      </c>
      <c r="E4" s="69" t="s">
        <v>45</v>
      </c>
      <c r="F4" s="69" t="s">
        <v>44</v>
      </c>
      <c r="G4" s="69" t="s">
        <v>2</v>
      </c>
    </row>
    <row r="5" spans="1:7" ht="15.75" x14ac:dyDescent="0.25">
      <c r="A5" s="70">
        <v>1</v>
      </c>
      <c r="B5" s="30" t="s">
        <v>129</v>
      </c>
      <c r="C5" s="30">
        <v>2118482400</v>
      </c>
      <c r="D5" s="30">
        <v>321362067.60000002</v>
      </c>
      <c r="E5" s="30">
        <v>1162123261.5957217</v>
      </c>
      <c r="F5" s="30">
        <f>SUM(C5:E5)</f>
        <v>3601967729.1957216</v>
      </c>
      <c r="G5" s="71"/>
    </row>
    <row r="6" spans="1:7" ht="15.75" x14ac:dyDescent="0.25">
      <c r="A6" s="70">
        <v>2</v>
      </c>
      <c r="B6" s="30" t="s">
        <v>130</v>
      </c>
      <c r="C6" s="30">
        <v>632666400</v>
      </c>
      <c r="D6" s="30">
        <v>97355706</v>
      </c>
      <c r="E6" s="30">
        <v>287277841.90108645</v>
      </c>
      <c r="F6" s="30">
        <f t="shared" ref="F6:F42" si="0">SUM(C6:E6)</f>
        <v>1017299947.9010864</v>
      </c>
      <c r="G6" s="71"/>
    </row>
    <row r="7" spans="1:7" ht="15.75" x14ac:dyDescent="0.25">
      <c r="A7" s="70">
        <v>3</v>
      </c>
      <c r="B7" s="30" t="s">
        <v>131</v>
      </c>
      <c r="C7" s="30">
        <v>834229401.60000002</v>
      </c>
      <c r="D7" s="30">
        <v>134934924.47999999</v>
      </c>
      <c r="E7" s="30">
        <v>442023488.76383674</v>
      </c>
      <c r="F7" s="30">
        <f t="shared" si="0"/>
        <v>1411187814.8438368</v>
      </c>
      <c r="G7" s="71"/>
    </row>
    <row r="8" spans="1:7" ht="15.75" x14ac:dyDescent="0.25">
      <c r="A8" s="70">
        <v>4</v>
      </c>
      <c r="B8" s="30" t="s">
        <v>132</v>
      </c>
      <c r="C8" s="30">
        <v>1175505480</v>
      </c>
      <c r="D8" s="30">
        <v>95259007.799999997</v>
      </c>
      <c r="E8" s="30">
        <v>868124558.58076119</v>
      </c>
      <c r="F8" s="30">
        <f t="shared" si="0"/>
        <v>2138889046.3807611</v>
      </c>
      <c r="G8" s="30"/>
    </row>
    <row r="9" spans="1:7" ht="15.75" x14ac:dyDescent="0.25">
      <c r="A9" s="70">
        <v>5</v>
      </c>
      <c r="B9" s="30" t="s">
        <v>133</v>
      </c>
      <c r="C9" s="30">
        <v>68207040</v>
      </c>
      <c r="D9" s="30">
        <v>9832212</v>
      </c>
      <c r="E9" s="30">
        <v>26178900.304756787</v>
      </c>
      <c r="F9" s="30">
        <f t="shared" si="0"/>
        <v>104218152.30475679</v>
      </c>
      <c r="G9" s="30"/>
    </row>
    <row r="10" spans="1:7" ht="15.75" x14ac:dyDescent="0.25">
      <c r="A10" s="70">
        <v>6</v>
      </c>
      <c r="B10" s="30" t="s">
        <v>134</v>
      </c>
      <c r="C10" s="30">
        <v>1348468776</v>
      </c>
      <c r="D10" s="30">
        <v>209578220.75999999</v>
      </c>
      <c r="E10" s="30">
        <v>684423279.70326042</v>
      </c>
      <c r="F10" s="30">
        <f t="shared" si="0"/>
        <v>2242470276.4632607</v>
      </c>
      <c r="G10" s="30"/>
    </row>
    <row r="11" spans="1:7" ht="15.75" x14ac:dyDescent="0.25">
      <c r="A11" s="70">
        <v>7</v>
      </c>
      <c r="B11" s="30" t="s">
        <v>135</v>
      </c>
      <c r="C11" s="30">
        <v>5556396735.6000004</v>
      </c>
      <c r="D11" s="30">
        <v>851593302.21000004</v>
      </c>
      <c r="E11" s="30">
        <v>4666810417.2142477</v>
      </c>
      <c r="F11" s="30">
        <f t="shared" si="0"/>
        <v>11074800455.024248</v>
      </c>
      <c r="G11" s="30"/>
    </row>
    <row r="12" spans="1:7" ht="15.75" x14ac:dyDescent="0.25">
      <c r="A12" s="70">
        <v>8</v>
      </c>
      <c r="B12" s="30" t="s">
        <v>136</v>
      </c>
      <c r="C12" s="30">
        <v>2711943144</v>
      </c>
      <c r="D12" s="30">
        <v>417842958.83999997</v>
      </c>
      <c r="E12" s="30">
        <v>889946816.35768318</v>
      </c>
      <c r="F12" s="30">
        <f t="shared" si="0"/>
        <v>4019732919.1976833</v>
      </c>
      <c r="G12" s="30"/>
    </row>
    <row r="13" spans="1:7" ht="15.75" x14ac:dyDescent="0.25">
      <c r="A13" s="70">
        <v>9</v>
      </c>
      <c r="B13" s="30" t="s">
        <v>78</v>
      </c>
      <c r="C13" s="30">
        <v>5672395056</v>
      </c>
      <c r="D13" s="30">
        <v>881656130.75999999</v>
      </c>
      <c r="E13" s="30">
        <v>3572226456.3235579</v>
      </c>
      <c r="F13" s="30">
        <f t="shared" si="0"/>
        <v>10126277643.083557</v>
      </c>
      <c r="G13" s="30"/>
    </row>
    <row r="14" spans="1:7" ht="15.75" x14ac:dyDescent="0.25">
      <c r="A14" s="70">
        <v>10</v>
      </c>
      <c r="B14" s="30" t="s">
        <v>79</v>
      </c>
      <c r="C14" s="30">
        <v>3615900744</v>
      </c>
      <c r="D14" s="30">
        <v>560412133.73999989</v>
      </c>
      <c r="E14" s="30">
        <v>4423898938.0060272</v>
      </c>
      <c r="F14" s="30">
        <f t="shared" si="0"/>
        <v>8600211815.746027</v>
      </c>
      <c r="G14" s="30"/>
    </row>
    <row r="15" spans="1:7" ht="15.75" x14ac:dyDescent="0.25">
      <c r="A15" s="70">
        <v>11</v>
      </c>
      <c r="B15" s="30" t="s">
        <v>137</v>
      </c>
      <c r="C15" s="30">
        <v>6886295268</v>
      </c>
      <c r="D15" s="30">
        <v>1079396620.3799999</v>
      </c>
      <c r="E15" s="30">
        <v>3267612899.3797483</v>
      </c>
      <c r="F15" s="30">
        <f t="shared" si="0"/>
        <v>11233304787.759748</v>
      </c>
      <c r="G15" s="30"/>
    </row>
    <row r="16" spans="1:7" ht="15.75" x14ac:dyDescent="0.25">
      <c r="A16" s="70">
        <v>12</v>
      </c>
      <c r="B16" s="30" t="s">
        <v>138</v>
      </c>
      <c r="C16" s="30">
        <v>4021341172.8000002</v>
      </c>
      <c r="D16" s="30">
        <v>683882867.10000002</v>
      </c>
      <c r="E16" s="30">
        <v>2350644934.4309459</v>
      </c>
      <c r="F16" s="30">
        <f t="shared" si="0"/>
        <v>7055868974.330946</v>
      </c>
      <c r="G16" s="30"/>
    </row>
    <row r="17" spans="1:7" ht="15.75" x14ac:dyDescent="0.25">
      <c r="A17" s="70">
        <v>13</v>
      </c>
      <c r="B17" s="30" t="s">
        <v>139</v>
      </c>
      <c r="C17" s="30">
        <v>864248712</v>
      </c>
      <c r="D17" s="30">
        <v>131799541.31999999</v>
      </c>
      <c r="E17" s="30">
        <v>508846108.14884198</v>
      </c>
      <c r="F17" s="30">
        <f t="shared" si="0"/>
        <v>1504894361.468842</v>
      </c>
      <c r="G17" s="30"/>
    </row>
    <row r="18" spans="1:7" ht="15.75" x14ac:dyDescent="0.25">
      <c r="A18" s="70">
        <v>14</v>
      </c>
      <c r="B18" s="30" t="s">
        <v>57</v>
      </c>
      <c r="C18" s="30">
        <v>1084491744</v>
      </c>
      <c r="D18" s="30">
        <v>167781235.44</v>
      </c>
      <c r="E18" s="30">
        <v>536949534.79609585</v>
      </c>
      <c r="F18" s="30">
        <f t="shared" si="0"/>
        <v>1789222514.2360959</v>
      </c>
      <c r="G18" s="30"/>
    </row>
    <row r="19" spans="1:7" ht="15.75" x14ac:dyDescent="0.25">
      <c r="A19" s="70">
        <v>15</v>
      </c>
      <c r="B19" s="30" t="s">
        <v>58</v>
      </c>
      <c r="C19" s="30">
        <v>1118441616</v>
      </c>
      <c r="D19" s="30">
        <v>176178112.56</v>
      </c>
      <c r="E19" s="30">
        <v>450567686.21524531</v>
      </c>
      <c r="F19" s="30">
        <f t="shared" si="0"/>
        <v>1745187414.7752452</v>
      </c>
      <c r="G19" s="30"/>
    </row>
    <row r="20" spans="1:7" ht="15.75" x14ac:dyDescent="0.25">
      <c r="A20" s="70">
        <v>16</v>
      </c>
      <c r="B20" s="30" t="s">
        <v>59</v>
      </c>
      <c r="C20" s="30">
        <v>1379758780.8000002</v>
      </c>
      <c r="D20" s="30">
        <v>216862461.24000001</v>
      </c>
      <c r="E20" s="30">
        <v>810715080.2913487</v>
      </c>
      <c r="F20" s="30">
        <f t="shared" si="0"/>
        <v>2407336322.3313489</v>
      </c>
      <c r="G20" s="30"/>
    </row>
    <row r="21" spans="1:7" ht="15.75" x14ac:dyDescent="0.25">
      <c r="A21" s="70">
        <v>17</v>
      </c>
      <c r="B21" s="30" t="s">
        <v>140</v>
      </c>
      <c r="C21" s="30">
        <v>1210701600</v>
      </c>
      <c r="D21" s="30">
        <v>188450730</v>
      </c>
      <c r="E21" s="30">
        <v>742595992.81170547</v>
      </c>
      <c r="F21" s="30">
        <f t="shared" si="0"/>
        <v>2141748322.8117056</v>
      </c>
      <c r="G21" s="30"/>
    </row>
    <row r="22" spans="1:7" ht="15.75" x14ac:dyDescent="0.25">
      <c r="A22" s="70">
        <v>18</v>
      </c>
      <c r="B22" s="30" t="s">
        <v>60</v>
      </c>
      <c r="C22" s="30">
        <v>927086184</v>
      </c>
      <c r="D22" s="30">
        <v>143917112.34</v>
      </c>
      <c r="E22" s="30">
        <v>514040630.59484255</v>
      </c>
      <c r="F22" s="30">
        <f t="shared" si="0"/>
        <v>1585043926.9348426</v>
      </c>
      <c r="G22" s="30"/>
    </row>
    <row r="23" spans="1:7" ht="15.75" x14ac:dyDescent="0.25">
      <c r="A23" s="70">
        <v>19</v>
      </c>
      <c r="B23" s="30" t="s">
        <v>141</v>
      </c>
      <c r="C23" s="30">
        <v>2680057224</v>
      </c>
      <c r="D23" s="30">
        <v>421432136.39999998</v>
      </c>
      <c r="E23" s="30">
        <v>1509705573.8724174</v>
      </c>
      <c r="F23" s="30">
        <f t="shared" si="0"/>
        <v>4611194934.2724171</v>
      </c>
      <c r="G23" s="30"/>
    </row>
    <row r="24" spans="1:7" ht="15.75" x14ac:dyDescent="0.25">
      <c r="A24" s="70">
        <v>20</v>
      </c>
      <c r="B24" s="30" t="s">
        <v>96</v>
      </c>
      <c r="C24" s="30">
        <v>774546192</v>
      </c>
      <c r="D24" s="30">
        <v>121400086.31999999</v>
      </c>
      <c r="E24" s="30">
        <v>367131265.13758743</v>
      </c>
      <c r="F24" s="30">
        <f t="shared" si="0"/>
        <v>1263077543.4575872</v>
      </c>
      <c r="G24" s="30"/>
    </row>
    <row r="25" spans="1:7" ht="15.75" x14ac:dyDescent="0.25">
      <c r="A25" s="70">
        <v>21</v>
      </c>
      <c r="B25" s="30" t="s">
        <v>142</v>
      </c>
      <c r="C25" s="30">
        <v>668900160</v>
      </c>
      <c r="D25" s="30">
        <v>104238254.40000001</v>
      </c>
      <c r="E25" s="30">
        <v>379920479.56602949</v>
      </c>
      <c r="F25" s="30">
        <f t="shared" si="0"/>
        <v>1153058893.9660294</v>
      </c>
      <c r="G25" s="30"/>
    </row>
    <row r="26" spans="1:7" ht="15.75" x14ac:dyDescent="0.25">
      <c r="A26" s="70">
        <v>22</v>
      </c>
      <c r="B26" s="30" t="s">
        <v>143</v>
      </c>
      <c r="C26" s="30">
        <v>555628896</v>
      </c>
      <c r="D26" s="30">
        <v>84116674.560000002</v>
      </c>
      <c r="E26" s="30">
        <v>311260199.76039094</v>
      </c>
      <c r="F26" s="30">
        <f t="shared" si="0"/>
        <v>951005770.32039094</v>
      </c>
      <c r="G26" s="30"/>
    </row>
    <row r="27" spans="1:7" ht="15.75" x14ac:dyDescent="0.25">
      <c r="A27" s="70">
        <v>23</v>
      </c>
      <c r="B27" s="30" t="s">
        <v>61</v>
      </c>
      <c r="C27" s="30">
        <v>726072432</v>
      </c>
      <c r="D27" s="30">
        <v>111786788.09999999</v>
      </c>
      <c r="E27" s="30">
        <v>378984835.15061623</v>
      </c>
      <c r="F27" s="30">
        <f t="shared" si="0"/>
        <v>1216844055.2506163</v>
      </c>
      <c r="G27" s="30"/>
    </row>
    <row r="28" spans="1:7" ht="15.75" x14ac:dyDescent="0.25">
      <c r="A28" s="70">
        <v>24</v>
      </c>
      <c r="B28" s="30" t="s">
        <v>62</v>
      </c>
      <c r="C28" s="30">
        <v>1471976721.5999999</v>
      </c>
      <c r="D28" s="30">
        <v>232349455.68000001</v>
      </c>
      <c r="E28" s="30">
        <v>845138981.65740359</v>
      </c>
      <c r="F28" s="30">
        <f t="shared" si="0"/>
        <v>2549465158.9374037</v>
      </c>
      <c r="G28" s="30"/>
    </row>
    <row r="29" spans="1:7" ht="15.75" x14ac:dyDescent="0.25">
      <c r="A29" s="70">
        <v>25</v>
      </c>
      <c r="B29" s="30" t="s">
        <v>80</v>
      </c>
      <c r="C29" s="30">
        <v>791483040</v>
      </c>
      <c r="D29" s="30">
        <v>124331262</v>
      </c>
      <c r="E29" s="30">
        <v>462007387.81940514</v>
      </c>
      <c r="F29" s="30">
        <f t="shared" si="0"/>
        <v>1377821689.8194051</v>
      </c>
      <c r="G29" s="30"/>
    </row>
    <row r="30" spans="1:7" ht="15.75" x14ac:dyDescent="0.25">
      <c r="A30" s="70">
        <v>26</v>
      </c>
      <c r="B30" s="30" t="s">
        <v>63</v>
      </c>
      <c r="C30" s="30">
        <v>1290938688</v>
      </c>
      <c r="D30" s="30">
        <v>206508385.68000001</v>
      </c>
      <c r="E30" s="30">
        <v>664911866.44211102</v>
      </c>
      <c r="F30" s="30">
        <f t="shared" si="0"/>
        <v>2162358940.1221113</v>
      </c>
      <c r="G30" s="30"/>
    </row>
    <row r="31" spans="1:7" s="148" customFormat="1" ht="15.75" x14ac:dyDescent="0.25">
      <c r="A31" s="97">
        <v>27</v>
      </c>
      <c r="B31" s="98" t="s">
        <v>144</v>
      </c>
      <c r="C31" s="98">
        <v>854439132</v>
      </c>
      <c r="D31" s="98">
        <v>136612703.22</v>
      </c>
      <c r="E31" s="98">
        <v>370637451.68081933</v>
      </c>
      <c r="F31" s="98">
        <f t="shared" si="0"/>
        <v>1361689286.9008193</v>
      </c>
      <c r="G31" s="98"/>
    </row>
    <row r="32" spans="1:7" ht="15.75" x14ac:dyDescent="0.25">
      <c r="A32" s="70">
        <v>28</v>
      </c>
      <c r="B32" s="30" t="s">
        <v>64</v>
      </c>
      <c r="C32" s="30">
        <v>2047672243.2</v>
      </c>
      <c r="D32" s="30">
        <v>314997180.96000004</v>
      </c>
      <c r="E32" s="30">
        <v>1156242784.434732</v>
      </c>
      <c r="F32" s="30">
        <f t="shared" si="0"/>
        <v>3518912208.5947318</v>
      </c>
      <c r="G32" s="30"/>
    </row>
    <row r="33" spans="1:7" ht="15.75" x14ac:dyDescent="0.25">
      <c r="A33" s="70">
        <v>29</v>
      </c>
      <c r="B33" s="30" t="s">
        <v>145</v>
      </c>
      <c r="C33" s="30">
        <v>3030674716.8000002</v>
      </c>
      <c r="D33" s="30">
        <v>477189182.04000002</v>
      </c>
      <c r="E33" s="30">
        <v>1695435748.4791789</v>
      </c>
      <c r="F33" s="30">
        <f t="shared" si="0"/>
        <v>5203299647.3191795</v>
      </c>
      <c r="G33" s="30"/>
    </row>
    <row r="34" spans="1:7" ht="15.75" x14ac:dyDescent="0.25">
      <c r="A34" s="70">
        <v>30</v>
      </c>
      <c r="B34" s="30" t="s">
        <v>65</v>
      </c>
      <c r="C34" s="30">
        <v>3506635910.4000001</v>
      </c>
      <c r="D34" s="30">
        <v>538054776.12</v>
      </c>
      <c r="E34" s="30">
        <v>1970055749.7601495</v>
      </c>
      <c r="F34" s="30">
        <f t="shared" si="0"/>
        <v>6014746436.2801495</v>
      </c>
      <c r="G34" s="30"/>
    </row>
    <row r="35" spans="1:7" ht="15.75" x14ac:dyDescent="0.25">
      <c r="A35" s="70">
        <v>31</v>
      </c>
      <c r="B35" s="30" t="s">
        <v>146</v>
      </c>
      <c r="C35" s="30">
        <v>9260153335.2000008</v>
      </c>
      <c r="D35" s="30">
        <v>1422818558.1600001</v>
      </c>
      <c r="E35" s="30">
        <v>3780242169.1231885</v>
      </c>
      <c r="F35" s="30">
        <f t="shared" si="0"/>
        <v>14463214062.483189</v>
      </c>
      <c r="G35" s="30"/>
    </row>
    <row r="36" spans="1:7" ht="15.75" x14ac:dyDescent="0.25">
      <c r="A36" s="70">
        <v>32</v>
      </c>
      <c r="B36" s="30" t="s">
        <v>147</v>
      </c>
      <c r="C36" s="30">
        <v>10437211083.84</v>
      </c>
      <c r="D36" s="30">
        <v>1412313965.7203996</v>
      </c>
      <c r="E36" s="30">
        <v>3358633958.2764158</v>
      </c>
      <c r="F36" s="30">
        <f t="shared" si="0"/>
        <v>15208159007.836815</v>
      </c>
      <c r="G36" s="30"/>
    </row>
    <row r="37" spans="1:7" ht="15.75" x14ac:dyDescent="0.25">
      <c r="A37" s="70">
        <v>33</v>
      </c>
      <c r="B37" s="30" t="s">
        <v>66</v>
      </c>
      <c r="C37" s="30">
        <v>2529629868</v>
      </c>
      <c r="D37" s="30">
        <v>397925586.4799999</v>
      </c>
      <c r="E37" s="30">
        <v>1087511851.7475462</v>
      </c>
      <c r="F37" s="30">
        <f t="shared" si="0"/>
        <v>4015067306.2275462</v>
      </c>
      <c r="G37" s="30"/>
    </row>
    <row r="38" spans="1:7" ht="15.75" x14ac:dyDescent="0.25">
      <c r="A38" s="70">
        <v>34</v>
      </c>
      <c r="B38" s="30" t="s">
        <v>148</v>
      </c>
      <c r="C38" s="30">
        <v>5788992288</v>
      </c>
      <c r="D38" s="30">
        <v>890393353.67999995</v>
      </c>
      <c r="E38" s="30">
        <v>2706874972.0910139</v>
      </c>
      <c r="F38" s="30">
        <f t="shared" si="0"/>
        <v>9386260613.7710152</v>
      </c>
      <c r="G38" s="30"/>
    </row>
    <row r="39" spans="1:7" ht="15.75" x14ac:dyDescent="0.25">
      <c r="A39" s="70">
        <v>35</v>
      </c>
      <c r="B39" s="30" t="s">
        <v>67</v>
      </c>
      <c r="C39" s="30">
        <v>5200174423.1999998</v>
      </c>
      <c r="D39" s="30">
        <v>848291737.8599999</v>
      </c>
      <c r="E39" s="30">
        <v>3188475915.0066633</v>
      </c>
      <c r="F39" s="30">
        <f t="shared" si="0"/>
        <v>9236942076.0666618</v>
      </c>
      <c r="G39" s="30"/>
    </row>
    <row r="40" spans="1:7" ht="15.75" x14ac:dyDescent="0.25">
      <c r="A40" s="70">
        <v>36</v>
      </c>
      <c r="B40" s="30" t="s">
        <v>81</v>
      </c>
      <c r="C40" s="30">
        <v>4337447892</v>
      </c>
      <c r="D40" s="30">
        <v>706290646.31999993</v>
      </c>
      <c r="E40" s="30">
        <v>1722604967.9731114</v>
      </c>
      <c r="F40" s="30">
        <f t="shared" si="0"/>
        <v>6766343506.2931108</v>
      </c>
      <c r="G40" s="30"/>
    </row>
    <row r="41" spans="1:7" ht="15.75" x14ac:dyDescent="0.25">
      <c r="A41" s="70">
        <v>37</v>
      </c>
      <c r="B41" s="30" t="s">
        <v>149</v>
      </c>
      <c r="C41" s="30">
        <v>12398993143.200001</v>
      </c>
      <c r="D41" s="30">
        <v>1980154133.9399996</v>
      </c>
      <c r="E41" s="30">
        <v>4238455038.8400574</v>
      </c>
      <c r="F41" s="30">
        <f t="shared" si="0"/>
        <v>18617602315.980057</v>
      </c>
      <c r="G41" s="30"/>
    </row>
    <row r="42" spans="1:7" ht="15.75" x14ac:dyDescent="0.25">
      <c r="A42" s="70">
        <v>38</v>
      </c>
      <c r="B42" s="30" t="s">
        <v>150</v>
      </c>
      <c r="C42" s="30">
        <v>7537320288</v>
      </c>
      <c r="D42" s="30">
        <v>1150667551.98</v>
      </c>
      <c r="E42" s="30">
        <v>2859384047.9980984</v>
      </c>
      <c r="F42" s="30">
        <f t="shared" si="0"/>
        <v>11547371887.978098</v>
      </c>
      <c r="G42" s="30"/>
    </row>
    <row r="43" spans="1:7" s="73" customFormat="1" ht="15.75" x14ac:dyDescent="0.25">
      <c r="A43" s="224" t="s">
        <v>7</v>
      </c>
      <c r="B43" s="225"/>
      <c r="C43" s="72">
        <f>SUM(C5:C42)</f>
        <v>117115507932.23999</v>
      </c>
      <c r="D43" s="72">
        <f>SUM(D5:D42)</f>
        <v>18049967764.190399</v>
      </c>
      <c r="E43" s="72">
        <f>SUM(E5:E42)</f>
        <v>59258622070.236641</v>
      </c>
      <c r="F43" s="72">
        <f>SUM(F5:F42)</f>
        <v>194424097766.66705</v>
      </c>
      <c r="G43" s="72"/>
    </row>
  </sheetData>
  <mergeCells count="4">
    <mergeCell ref="A1:B1"/>
    <mergeCell ref="A2:B2"/>
    <mergeCell ref="A43:B43"/>
    <mergeCell ref="A3:G3"/>
  </mergeCells>
  <pageMargins left="0.43307086614173229" right="0.35433070866141736" top="0.47244094488188981" bottom="0.35433070866141736" header="0.48" footer="0.27559055118110237"/>
  <pageSetup paperSize="9"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Bieu 2B</vt:lpstr>
      <vt:lpstr>Bieu5</vt:lpstr>
      <vt:lpstr>Bieu 9</vt:lpstr>
      <vt:lpstr>Bieu 10</vt:lpstr>
      <vt:lpstr>Bieu11</vt:lpstr>
      <vt:lpstr>Bieu 12</vt:lpstr>
      <vt:lpstr>'Bieu 10'!Print_Area</vt:lpstr>
      <vt:lpstr>'Bieu 2B'!Print_Area</vt:lpstr>
      <vt:lpstr>Bieu5!Print_Area</vt:lpstr>
      <vt:lpstr>'Bieu 12'!Print_Titles</vt:lpstr>
      <vt:lpstr>Bieu5!Print_Titles</vt:lpstr>
    </vt:vector>
  </TitlesOfParts>
  <Company>DAPT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 Phuong</dc:creator>
  <cp:lastModifiedBy>TDQuang</cp:lastModifiedBy>
  <cp:lastPrinted>2020-09-15T09:16:10Z</cp:lastPrinted>
  <dcterms:created xsi:type="dcterms:W3CDTF">2002-09-19T17:35:53Z</dcterms:created>
  <dcterms:modified xsi:type="dcterms:W3CDTF">2020-09-15T09:24:19Z</dcterms:modified>
</cp:coreProperties>
</file>