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vinhunieduvn0-my.sharepoint.com/personal/thanhdd_vinhuni_edu_vn/Documents/Đánh giá chương trình đào tạo/Tiêu chuẩn 6 - Chính thức/Tiêu chí 6.2/H6.06.02.12/"/>
    </mc:Choice>
  </mc:AlternateContent>
  <xr:revisionPtr revIDLastSave="0" documentId="8_{960F5EA4-734B-4246-95AC-34C3699BD37F}" xr6:coauthVersionLast="47" xr6:coauthVersionMax="47" xr10:uidLastSave="{00000000-0000-0000-0000-000000000000}"/>
  <bookViews>
    <workbookView xWindow="-108" yWindow="-108" windowWidth="23256" windowHeight="12456" xr2:uid="{806E6035-9DA9-4427-BC46-9BAD57B799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1" l="1"/>
  <c r="L57" i="1"/>
  <c r="H57" i="1"/>
  <c r="S56" i="1"/>
  <c r="R56" i="1"/>
  <c r="P56" i="1" s="1"/>
  <c r="Q56" i="1"/>
  <c r="L56" i="1"/>
  <c r="H56" i="1"/>
  <c r="S55" i="1"/>
  <c r="S53" i="1" s="1"/>
  <c r="R55" i="1"/>
  <c r="R53" i="1" s="1"/>
  <c r="Q55" i="1"/>
  <c r="P55" i="1" s="1"/>
  <c r="L55" i="1"/>
  <c r="H55" i="1"/>
  <c r="S54" i="1"/>
  <c r="R54" i="1"/>
  <c r="Q54" i="1"/>
  <c r="Q53" i="1" s="1"/>
  <c r="P54" i="1"/>
  <c r="P53" i="1" s="1"/>
  <c r="L54" i="1"/>
  <c r="L53" i="1" s="1"/>
  <c r="H54" i="1"/>
  <c r="H53" i="1" s="1"/>
  <c r="O53" i="1"/>
  <c r="N53" i="1"/>
  <c r="M53" i="1"/>
  <c r="K53" i="1"/>
  <c r="J53" i="1"/>
  <c r="I53" i="1"/>
  <c r="S52" i="1"/>
  <c r="R52" i="1"/>
  <c r="Q52" i="1"/>
  <c r="P52" i="1"/>
  <c r="L52" i="1"/>
  <c r="H52" i="1"/>
  <c r="S51" i="1"/>
  <c r="R51" i="1"/>
  <c r="Q51" i="1"/>
  <c r="P51" i="1"/>
  <c r="L51" i="1"/>
  <c r="H51" i="1"/>
  <c r="S50" i="1"/>
  <c r="R50" i="1"/>
  <c r="Q50" i="1"/>
  <c r="P50" i="1"/>
  <c r="L50" i="1"/>
  <c r="H50" i="1"/>
  <c r="S49" i="1"/>
  <c r="P49" i="1" s="1"/>
  <c r="R49" i="1"/>
  <c r="Q49" i="1"/>
  <c r="L49" i="1"/>
  <c r="H49" i="1"/>
  <c r="S48" i="1"/>
  <c r="R48" i="1"/>
  <c r="Q48" i="1"/>
  <c r="P48" i="1"/>
  <c r="L48" i="1"/>
  <c r="H48" i="1"/>
  <c r="O47" i="1"/>
  <c r="S47" i="1" s="1"/>
  <c r="N47" i="1"/>
  <c r="R47" i="1" s="1"/>
  <c r="M47" i="1"/>
  <c r="M45" i="1" s="1"/>
  <c r="L47" i="1"/>
  <c r="L45" i="1" s="1"/>
  <c r="H47" i="1"/>
  <c r="S46" i="1"/>
  <c r="S45" i="1" s="1"/>
  <c r="R46" i="1"/>
  <c r="Q46" i="1"/>
  <c r="P46" i="1"/>
  <c r="L46" i="1"/>
  <c r="H46" i="1"/>
  <c r="H45" i="1" s="1"/>
  <c r="O45" i="1"/>
  <c r="N45" i="1"/>
  <c r="K45" i="1"/>
  <c r="J45" i="1"/>
  <c r="I45" i="1"/>
  <c r="S44" i="1"/>
  <c r="R44" i="1"/>
  <c r="Q44" i="1"/>
  <c r="P44" i="1"/>
  <c r="L44" i="1"/>
  <c r="H44" i="1"/>
  <c r="S43" i="1"/>
  <c r="R43" i="1"/>
  <c r="Q43" i="1"/>
  <c r="L43" i="1"/>
  <c r="H43" i="1"/>
  <c r="P43" i="1" s="1"/>
  <c r="S42" i="1"/>
  <c r="R42" i="1"/>
  <c r="Q42" i="1"/>
  <c r="L42" i="1"/>
  <c r="H42" i="1"/>
  <c r="P42" i="1" s="1"/>
  <c r="S41" i="1"/>
  <c r="N41" i="1"/>
  <c r="R41" i="1" s="1"/>
  <c r="R37" i="1" s="1"/>
  <c r="M41" i="1"/>
  <c r="Q41" i="1" s="1"/>
  <c r="L41" i="1"/>
  <c r="H41" i="1"/>
  <c r="P41" i="1" s="1"/>
  <c r="S40" i="1"/>
  <c r="R40" i="1"/>
  <c r="Q40" i="1"/>
  <c r="N40" i="1"/>
  <c r="M40" i="1"/>
  <c r="L40" i="1"/>
  <c r="H40" i="1"/>
  <c r="P40" i="1" s="1"/>
  <c r="S39" i="1"/>
  <c r="R39" i="1"/>
  <c r="N39" i="1"/>
  <c r="M39" i="1"/>
  <c r="Q39" i="1" s="1"/>
  <c r="L39" i="1"/>
  <c r="H39" i="1"/>
  <c r="P39" i="1" s="1"/>
  <c r="S38" i="1"/>
  <c r="R38" i="1"/>
  <c r="Q38" i="1"/>
  <c r="Q37" i="1" s="1"/>
  <c r="L38" i="1"/>
  <c r="L37" i="1" s="1"/>
  <c r="H38" i="1"/>
  <c r="P38" i="1" s="1"/>
  <c r="S37" i="1"/>
  <c r="O37" i="1"/>
  <c r="K37" i="1"/>
  <c r="J37" i="1"/>
  <c r="I37" i="1"/>
  <c r="S36" i="1"/>
  <c r="R36" i="1"/>
  <c r="Q36" i="1"/>
  <c r="L36" i="1"/>
  <c r="P36" i="1" s="1"/>
  <c r="S35" i="1"/>
  <c r="R35" i="1"/>
  <c r="Q35" i="1"/>
  <c r="P35" i="1"/>
  <c r="L35" i="1"/>
  <c r="S34" i="1"/>
  <c r="R34" i="1"/>
  <c r="Q34" i="1"/>
  <c r="L34" i="1"/>
  <c r="P34" i="1" s="1"/>
  <c r="S33" i="1"/>
  <c r="R33" i="1"/>
  <c r="Q33" i="1"/>
  <c r="L33" i="1"/>
  <c r="P33" i="1" s="1"/>
  <c r="S32" i="1"/>
  <c r="R32" i="1"/>
  <c r="Q32" i="1"/>
  <c r="L32" i="1"/>
  <c r="H32" i="1"/>
  <c r="P32" i="1" s="1"/>
  <c r="S31" i="1"/>
  <c r="R31" i="1"/>
  <c r="Q31" i="1"/>
  <c r="O31" i="1"/>
  <c r="L31" i="1" s="1"/>
  <c r="P31" i="1" s="1"/>
  <c r="N31" i="1"/>
  <c r="M31" i="1"/>
  <c r="M28" i="1" s="1"/>
  <c r="H31" i="1"/>
  <c r="S30" i="1"/>
  <c r="R30" i="1"/>
  <c r="Q30" i="1"/>
  <c r="L30" i="1"/>
  <c r="P30" i="1" s="1"/>
  <c r="H30" i="1"/>
  <c r="O29" i="1"/>
  <c r="O28" i="1" s="1"/>
  <c r="N29" i="1"/>
  <c r="N28" i="1" s="1"/>
  <c r="M29" i="1"/>
  <c r="Q29" i="1" s="1"/>
  <c r="Q28" i="1" s="1"/>
  <c r="L29" i="1"/>
  <c r="H29" i="1"/>
  <c r="P29" i="1" s="1"/>
  <c r="K28" i="1"/>
  <c r="J28" i="1"/>
  <c r="I28" i="1"/>
  <c r="H28" i="1"/>
  <c r="H27" i="1"/>
  <c r="S26" i="1"/>
  <c r="R26" i="1"/>
  <c r="N26" i="1"/>
  <c r="M26" i="1"/>
  <c r="Q26" i="1" s="1"/>
  <c r="P26" i="1" s="1"/>
  <c r="L26" i="1"/>
  <c r="H26" i="1"/>
  <c r="S25" i="1"/>
  <c r="O25" i="1"/>
  <c r="N25" i="1"/>
  <c r="R25" i="1" s="1"/>
  <c r="M25" i="1"/>
  <c r="Q25" i="1" s="1"/>
  <c r="P25" i="1" s="1"/>
  <c r="L25" i="1"/>
  <c r="H25" i="1"/>
  <c r="Q24" i="1"/>
  <c r="O24" i="1"/>
  <c r="O16" i="1" s="1"/>
  <c r="N24" i="1"/>
  <c r="L24" i="1" s="1"/>
  <c r="M24" i="1"/>
  <c r="H24" i="1"/>
  <c r="S23" i="1"/>
  <c r="R23" i="1"/>
  <c r="Q23" i="1"/>
  <c r="P23" i="1"/>
  <c r="L23" i="1"/>
  <c r="H23" i="1"/>
  <c r="S22" i="1"/>
  <c r="R22" i="1"/>
  <c r="N22" i="1"/>
  <c r="M22" i="1"/>
  <c r="Q22" i="1" s="1"/>
  <c r="P22" i="1" s="1"/>
  <c r="L22" i="1"/>
  <c r="H22" i="1"/>
  <c r="S21" i="1"/>
  <c r="R21" i="1"/>
  <c r="P21" i="1" s="1"/>
  <c r="Q21" i="1"/>
  <c r="L21" i="1"/>
  <c r="H21" i="1"/>
  <c r="S20" i="1"/>
  <c r="R20" i="1"/>
  <c r="Q20" i="1"/>
  <c r="P20" i="1"/>
  <c r="L20" i="1"/>
  <c r="H20" i="1"/>
  <c r="S19" i="1"/>
  <c r="R19" i="1"/>
  <c r="Q19" i="1"/>
  <c r="P19" i="1" s="1"/>
  <c r="L19" i="1"/>
  <c r="H19" i="1"/>
  <c r="S18" i="1"/>
  <c r="Q18" i="1"/>
  <c r="N18" i="1"/>
  <c r="R18" i="1" s="1"/>
  <c r="P18" i="1" s="1"/>
  <c r="M18" i="1"/>
  <c r="H18" i="1"/>
  <c r="S17" i="1"/>
  <c r="N17" i="1"/>
  <c r="R17" i="1" s="1"/>
  <c r="M17" i="1"/>
  <c r="Q17" i="1" s="1"/>
  <c r="L17" i="1"/>
  <c r="H17" i="1"/>
  <c r="M16" i="1"/>
  <c r="K16" i="1"/>
  <c r="J16" i="1"/>
  <c r="I16" i="1"/>
  <c r="H16" i="1"/>
  <c r="Q16" i="1" l="1"/>
  <c r="P17" i="1"/>
  <c r="R45" i="1"/>
  <c r="L28" i="1"/>
  <c r="P28" i="1"/>
  <c r="P37" i="1"/>
  <c r="S24" i="1"/>
  <c r="S16" i="1" s="1"/>
  <c r="Q47" i="1"/>
  <c r="P47" i="1" s="1"/>
  <c r="P45" i="1" s="1"/>
  <c r="R29" i="1"/>
  <c r="R28" i="1" s="1"/>
  <c r="S29" i="1"/>
  <c r="S28" i="1" s="1"/>
  <c r="N16" i="1"/>
  <c r="R24" i="1"/>
  <c r="P24" i="1" s="1"/>
  <c r="L18" i="1"/>
  <c r="L16" i="1" s="1"/>
  <c r="H37" i="1"/>
  <c r="M37" i="1"/>
  <c r="N37" i="1"/>
  <c r="Q45" i="1" l="1"/>
  <c r="R16" i="1"/>
  <c r="P16" i="1"/>
</calcChain>
</file>

<file path=xl/sharedStrings.xml><?xml version="1.0" encoding="utf-8"?>
<sst xmlns="http://schemas.openxmlformats.org/spreadsheetml/2006/main" count="159" uniqueCount="117">
  <si>
    <t>TRƯỜNG ĐẠI HỌC VINH</t>
  </si>
  <si>
    <t>Biểu số 3</t>
  </si>
  <si>
    <t>Tên đơn vị: Viện Kỹ thuật và Công nghệ</t>
  </si>
  <si>
    <t>TỔNG HỢP SỐ GIỜ QUY CHUẨN ĐƠN VỊ PHẢI ĐẢM NHẬN GIẢNG DẠY NĂM HỌC 2020-2021</t>
  </si>
  <si>
    <t>Đơn vị tính: Tiết chuẩn</t>
  </si>
  <si>
    <t>STT</t>
  </si>
  <si>
    <t>Tổ bộ môn và họ tên giảng viên</t>
  </si>
  <si>
    <t>Chức danh</t>
  </si>
  <si>
    <t>Số giờ chuẩn theo định mức</t>
  </si>
  <si>
    <t>Số giờ chuẩn được miễn giảm</t>
  </si>
  <si>
    <t>Số giờ chuẩn còn phải đảm nhận</t>
  </si>
  <si>
    <t>Ghi chú</t>
  </si>
  <si>
    <t>Cộng</t>
  </si>
  <si>
    <t>Giờ giảng dạy</t>
  </si>
  <si>
    <t>Giờ NCKH</t>
  </si>
  <si>
    <t>Giờ HĐCM khác</t>
  </si>
  <si>
    <t>(1)</t>
  </si>
  <si>
    <t>(2)</t>
  </si>
  <si>
    <t>(3)</t>
  </si>
  <si>
    <t>(4)</t>
  </si>
  <si>
    <t>(5)</t>
  </si>
  <si>
    <t>(6)</t>
  </si>
  <si>
    <t>(7)</t>
  </si>
  <si>
    <t>(8)</t>
  </si>
  <si>
    <t>(9)</t>
  </si>
  <si>
    <t>(10)</t>
  </si>
  <si>
    <t>(11)=(9)+(10)</t>
  </si>
  <si>
    <t>(12)</t>
  </si>
  <si>
    <t>(13)</t>
  </si>
  <si>
    <t>(14)</t>
  </si>
  <si>
    <t>(15)</t>
  </si>
  <si>
    <t>(16)</t>
  </si>
  <si>
    <t>Tổng số cán bộ của đơn vị: 44, trong đó:</t>
  </si>
  <si>
    <t>Cán bộ hành chính 03</t>
  </si>
  <si>
    <t>Cán bộ giảng dạy: 41, gồm:</t>
  </si>
  <si>
    <t>CBGD đảm nhận ĐM giờ tập sự (thử việc): 0</t>
  </si>
  <si>
    <t>CBGD đảm nhận ĐM giờ giảng viên trở lên: 41</t>
  </si>
  <si>
    <t>CBGD đảm nhận ĐM giờ giáo viên: 0</t>
  </si>
  <si>
    <t>I</t>
  </si>
  <si>
    <t>Bộ môn Hệ thống và Mạng máy tính</t>
  </si>
  <si>
    <t>Cao Thanh Sơn</t>
  </si>
  <si>
    <t>GVC TS</t>
  </si>
  <si>
    <t>Trưởng bộ môn (miễn 20%)</t>
  </si>
  <si>
    <t>Lê Văn Minh</t>
  </si>
  <si>
    <t>Phó viện trưởng (miễn 25%)</t>
  </si>
  <si>
    <t>Trần Xuân Hào</t>
  </si>
  <si>
    <t>GVC ThS</t>
  </si>
  <si>
    <t>Nguyễn Quang Ninh</t>
  </si>
  <si>
    <t>Đặng Hồng Lĩnh</t>
  </si>
  <si>
    <t>Lê Quốc Anh</t>
  </si>
  <si>
    <t>GV ThS</t>
  </si>
  <si>
    <t>Trợ lý đào tạo (miễn 15%)</t>
  </si>
  <si>
    <t>Phạm Trà My</t>
  </si>
  <si>
    <t>Nguyễn Thị Uyên</t>
  </si>
  <si>
    <t>NCS tại Hà Nội (miễn 70%)</t>
  </si>
  <si>
    <t>Trần Văn Cảnh</t>
  </si>
  <si>
    <t>GV TS</t>
  </si>
  <si>
    <t>Thực tập sinh tại Đức (miễn 100%)</t>
  </si>
  <si>
    <t>Hoàng Hữu Việt</t>
  </si>
  <si>
    <t>PGS. TS</t>
  </si>
  <si>
    <t>Đặng Thị Bích Hạnh</t>
  </si>
  <si>
    <t>QLSV</t>
  </si>
  <si>
    <t>II</t>
  </si>
  <si>
    <t>Bộ môn CNKT Điện, điện tử</t>
  </si>
  <si>
    <t>Nguyễn Tiến Dũng</t>
  </si>
  <si>
    <t>Trưởng bộ môn</t>
  </si>
  <si>
    <t>Phạm Hoàng Nam</t>
  </si>
  <si>
    <t>Trần Đình Dũng</t>
  </si>
  <si>
    <t>Bí thư Liên Chi đoàn</t>
  </si>
  <si>
    <t>Lưu Văn Phúc</t>
  </si>
  <si>
    <t>Đỗ Mai Trang</t>
  </si>
  <si>
    <t>Chủ tịch CĐ Viện</t>
  </si>
  <si>
    <t>Đinh Văn Nam</t>
  </si>
  <si>
    <t>Làm NCS ở nước ngoài</t>
  </si>
  <si>
    <t>Phạm Mạnh Toàn</t>
  </si>
  <si>
    <t>Hoàng Thì Hà</t>
  </si>
  <si>
    <t>VP</t>
  </si>
  <si>
    <t>CBHC VP</t>
  </si>
  <si>
    <t>III</t>
  </si>
  <si>
    <t>Bộ môn Điện tử viễn thông</t>
  </si>
  <si>
    <t>Lê Đình Công</t>
  </si>
  <si>
    <t>Nguyễn Thị Quỳnh Hoa</t>
  </si>
  <si>
    <t>GV PGS</t>
  </si>
  <si>
    <t>Phó viện trưởng</t>
  </si>
  <si>
    <t>Đặng Thái Sơn</t>
  </si>
  <si>
    <t>Viện trưởng</t>
  </si>
  <si>
    <t>Nguyễn Thị Kim Thu</t>
  </si>
  <si>
    <t>Đi học NCS trong nước</t>
  </si>
  <si>
    <t>Cao Thành Nghĩa</t>
  </si>
  <si>
    <t>Lê Thị Kiều Nga</t>
  </si>
  <si>
    <t>NCS nước ngoài</t>
  </si>
  <si>
    <t>Phan Duy Tùng</t>
  </si>
  <si>
    <t>IV</t>
  </si>
  <si>
    <t>Bộ môn Kỹ thuật điều khiển và tự động hóa</t>
  </si>
  <si>
    <t>Mai Thế Anh</t>
  </si>
  <si>
    <t>Lê Văn Chương</t>
  </si>
  <si>
    <t>Phó trưởng bộ môn, làm NCS trong nước</t>
  </si>
  <si>
    <t>Nguyễn Hoa Lư</t>
  </si>
  <si>
    <t>GV PGS.TS</t>
  </si>
  <si>
    <t>Dương Đình Tú</t>
  </si>
  <si>
    <t>Bí thư Chi bộ SV, Trợ lý đào tạo</t>
  </si>
  <si>
    <t>Tạ Hùng Cường</t>
  </si>
  <si>
    <t>Hồ Sỹ Phương</t>
  </si>
  <si>
    <t>Cố vấn học tập</t>
  </si>
  <si>
    <t>Hoàng Võ Tùng Lâm</t>
  </si>
  <si>
    <t>Bộ môn CNKT ô tô</t>
  </si>
  <si>
    <t>Trịnh Ngọc Hoàng</t>
  </si>
  <si>
    <t>Trưởng bộ môn, học ThS KTT</t>
  </si>
  <si>
    <t>Nguyễn Phúc Ngọc</t>
  </si>
  <si>
    <t>Lương Ngọc Minh</t>
  </si>
  <si>
    <t>Học ThS KTT</t>
  </si>
  <si>
    <t>Tổ bộ môn …………………………………</t>
  </si>
  <si>
    <t>Tổng cộng toàn khoa:</t>
  </si>
  <si>
    <t>Nghệ An, ngày ….. tháng ….. năm 2020</t>
  </si>
  <si>
    <t>TRƯỞNG ĐƠN VỊ</t>
  </si>
  <si>
    <t>TS. Đặng Thái Sơn</t>
  </si>
  <si>
    <r>
      <rPr>
        <b/>
        <sz val="10"/>
        <color indexed="8"/>
        <rFont val="Times New Roman"/>
        <family val="1"/>
      </rPr>
      <t>Ghi chú:</t>
    </r>
    <r>
      <rPr>
        <sz val="10"/>
        <color indexed="8"/>
        <rFont val="Times New Roman"/>
        <family val="1"/>
      </rPr>
      <t xml:space="preserve"> Các khoa, viện trường lập theo Tổ bộ môn (các Tổ bộ môn phải lập chi tiết đến từng giảng viên, giáo viên đính kèm theo, trong đó thuyết minh rõ các nội dung, lý do được miễn giảm tại cột ghi chú đối với từng giảng viên)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</si>
</sst>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3" x14ac:knownFonts="1">
    <font>
      <sz val="11"/>
      <color theme="1"/>
      <name val="Aptos Narrow"/>
      <family val="2"/>
      <scheme val="minor"/>
    </font>
    <font>
      <sz val="11"/>
      <color theme="1"/>
      <name val="Aptos Narrow"/>
      <family val="2"/>
      <scheme val="minor"/>
    </font>
    <font>
      <sz val="11"/>
      <name val="Times New Roman"/>
      <family val="1"/>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sz val="10"/>
      <name val="Arial"/>
      <family val="2"/>
    </font>
    <font>
      <b/>
      <sz val="8"/>
      <color theme="1"/>
      <name val="Times New Roman"/>
      <family val="1"/>
    </font>
    <font>
      <sz val="10"/>
      <name val="Times New Roman"/>
      <family val="1"/>
    </font>
    <font>
      <sz val="10"/>
      <color indexed="8"/>
      <name val="Times New Roman"/>
      <family val="1"/>
    </font>
    <font>
      <b/>
      <i/>
      <sz val="10"/>
      <color theme="1"/>
      <name val="Times New Roman"/>
      <family val="1"/>
    </font>
    <font>
      <b/>
      <sz val="10"/>
      <color indexed="8"/>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64"/>
      </right>
      <top/>
      <bottom style="hair">
        <color indexed="8"/>
      </bottom>
      <diagonal/>
    </border>
    <border>
      <left style="thin">
        <color indexed="8"/>
      </left>
      <right style="thin">
        <color indexed="8"/>
      </right>
      <top style="hair">
        <color indexed="64"/>
      </top>
      <bottom style="hair">
        <color indexed="64"/>
      </bottom>
      <diagonal/>
    </border>
    <border>
      <left style="thin">
        <color indexed="8"/>
      </left>
      <right style="double">
        <color indexed="64"/>
      </right>
      <top style="hair">
        <color indexed="64"/>
      </top>
      <bottom style="hair">
        <color indexed="64"/>
      </bottom>
      <diagonal/>
    </border>
    <border>
      <left style="thin">
        <color indexed="8"/>
      </left>
      <right style="thin">
        <color indexed="8"/>
      </right>
      <top style="dashed">
        <color indexed="64"/>
      </top>
      <bottom style="dashed">
        <color indexed="64"/>
      </bottom>
      <diagonal/>
    </border>
    <border>
      <left style="thin">
        <color indexed="8"/>
      </left>
      <right style="double">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8"/>
      </left>
      <right style="thin">
        <color indexed="64"/>
      </right>
      <top style="dashed">
        <color indexed="8"/>
      </top>
      <bottom style="dashed">
        <color indexed="8"/>
      </bottom>
      <diagonal/>
    </border>
    <border>
      <left/>
      <right style="double">
        <color indexed="64"/>
      </right>
      <top style="dashed">
        <color indexed="64"/>
      </top>
      <bottom/>
      <diagonal/>
    </border>
    <border>
      <left style="thin">
        <color indexed="8"/>
      </left>
      <right style="thin">
        <color indexed="64"/>
      </right>
      <top style="dashed">
        <color indexed="8"/>
      </top>
      <bottom style="dashed">
        <color indexed="64"/>
      </bottom>
      <diagonal/>
    </border>
    <border>
      <left style="thin">
        <color indexed="8"/>
      </left>
      <right style="thin">
        <color indexed="8"/>
      </right>
      <top style="dashed">
        <color indexed="8"/>
      </top>
      <bottom style="dashed">
        <color indexed="64"/>
      </bottom>
      <diagonal/>
    </border>
    <border>
      <left style="thin">
        <color indexed="64"/>
      </left>
      <right style="double">
        <color indexed="64"/>
      </right>
      <top style="dashed">
        <color indexed="8"/>
      </top>
      <bottom style="dashed">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double">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right/>
      <top style="double">
        <color indexed="64"/>
      </top>
      <bottom/>
      <diagonal/>
    </border>
  </borders>
  <cellStyleXfs count="4">
    <xf numFmtId="0" fontId="0" fillId="0" borderId="0"/>
    <xf numFmtId="43" fontId="1" fillId="0" borderId="0" applyFont="0" applyFill="0" applyBorder="0" applyAlignment="0" applyProtection="0"/>
    <xf numFmtId="43" fontId="7" fillId="0" borderId="0" applyFont="0" applyFill="0" applyBorder="0" applyAlignment="0" applyProtection="0"/>
    <xf numFmtId="0" fontId="1" fillId="0" borderId="0"/>
  </cellStyleXfs>
  <cellXfs count="101">
    <xf numFmtId="0" fontId="0" fillId="0" borderId="0" xfId="0"/>
    <xf numFmtId="0" fontId="2" fillId="0" borderId="0" xfId="0" applyFont="1" applyAlignment="1">
      <alignment horizontal="center"/>
    </xf>
    <xf numFmtId="0" fontId="3"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wrapText="1"/>
    </xf>
    <xf numFmtId="0" fontId="3" fillId="0" borderId="0" xfId="0" applyFont="1"/>
    <xf numFmtId="0" fontId="4" fillId="0" borderId="0" xfId="0" applyFont="1" applyAlignment="1">
      <alignment horizontal="center" vertical="center"/>
    </xf>
    <xf numFmtId="0" fontId="6" fillId="0" borderId="0" xfId="0" applyFont="1"/>
    <xf numFmtId="0" fontId="6" fillId="0" borderId="0" xfId="0" applyFont="1" applyAlignment="1">
      <alignment horizontal="right"/>
    </xf>
    <xf numFmtId="164" fontId="4" fillId="0" borderId="1" xfId="1" applyNumberFormat="1" applyFont="1" applyBorder="1" applyAlignment="1">
      <alignment horizontal="center" vertical="center" wrapText="1"/>
    </xf>
    <xf numFmtId="164" fontId="4" fillId="0" borderId="2" xfId="1" applyNumberFormat="1" applyFont="1" applyBorder="1" applyAlignment="1">
      <alignment horizontal="center" vertical="center" wrapText="1"/>
    </xf>
    <xf numFmtId="164" fontId="4" fillId="0" borderId="3" xfId="1" applyNumberFormat="1" applyFont="1" applyBorder="1" applyAlignment="1">
      <alignment horizontal="center" vertical="center" wrapText="1"/>
    </xf>
    <xf numFmtId="164" fontId="4" fillId="0" borderId="4" xfId="1" applyNumberFormat="1" applyFont="1" applyBorder="1" applyAlignment="1">
      <alignment horizontal="center" vertical="center" wrapText="1"/>
    </xf>
    <xf numFmtId="164" fontId="4" fillId="0" borderId="5" xfId="1" applyNumberFormat="1" applyFont="1" applyBorder="1" applyAlignment="1">
      <alignment horizontal="center" vertical="center" wrapText="1"/>
    </xf>
    <xf numFmtId="164" fontId="4" fillId="0" borderId="6" xfId="1" applyNumberFormat="1" applyFont="1" applyBorder="1" applyAlignment="1">
      <alignment horizontal="center" vertical="center" wrapText="1"/>
    </xf>
    <xf numFmtId="164" fontId="4" fillId="0" borderId="6" xfId="1" applyNumberFormat="1" applyFont="1" applyBorder="1" applyAlignment="1">
      <alignment horizontal="center" vertical="center" wrapText="1"/>
    </xf>
    <xf numFmtId="164" fontId="4" fillId="0" borderId="7" xfId="1" applyNumberFormat="1" applyFont="1" applyBorder="1" applyAlignment="1">
      <alignment horizontal="center" vertical="center" wrapText="1"/>
    </xf>
    <xf numFmtId="49" fontId="4" fillId="0" borderId="8" xfId="1" quotePrefix="1" applyNumberFormat="1" applyFont="1" applyFill="1" applyBorder="1" applyAlignment="1">
      <alignment horizontal="center" vertical="center" wrapText="1"/>
    </xf>
    <xf numFmtId="49" fontId="4" fillId="0" borderId="9" xfId="1" quotePrefix="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49" fontId="8" fillId="0" borderId="9" xfId="1" quotePrefix="1" applyNumberFormat="1" applyFont="1" applyFill="1" applyBorder="1" applyAlignment="1">
      <alignment horizontal="center" vertical="center" wrapText="1"/>
    </xf>
    <xf numFmtId="49" fontId="4" fillId="0" borderId="10" xfId="1" applyNumberFormat="1" applyFont="1" applyFill="1" applyBorder="1" applyAlignment="1">
      <alignment horizontal="center" vertical="center" wrapText="1"/>
    </xf>
    <xf numFmtId="164" fontId="4" fillId="2" borderId="11" xfId="1" applyNumberFormat="1" applyFont="1" applyFill="1" applyBorder="1" applyAlignment="1">
      <alignment horizontal="center" vertical="center" wrapText="1"/>
    </xf>
    <xf numFmtId="164" fontId="3" fillId="2" borderId="12" xfId="1" applyNumberFormat="1" applyFont="1" applyFill="1" applyBorder="1" applyAlignment="1">
      <alignment horizontal="left" vertical="center" wrapText="1"/>
    </xf>
    <xf numFmtId="164" fontId="4" fillId="2" borderId="12" xfId="1" applyNumberFormat="1" applyFont="1" applyFill="1" applyBorder="1" applyAlignment="1">
      <alignment horizontal="center" vertical="center" wrapText="1"/>
    </xf>
    <xf numFmtId="164" fontId="4" fillId="2" borderId="13" xfId="1" applyNumberFormat="1" applyFont="1" applyFill="1" applyBorder="1" applyAlignment="1">
      <alignment horizontal="center" vertical="center" wrapText="1"/>
    </xf>
    <xf numFmtId="164" fontId="4" fillId="2" borderId="14" xfId="1" applyNumberFormat="1" applyFont="1" applyFill="1" applyBorder="1" applyAlignment="1">
      <alignment horizontal="center" vertical="center" wrapText="1"/>
    </xf>
    <xf numFmtId="164" fontId="3" fillId="2" borderId="15" xfId="1" applyNumberFormat="1" applyFont="1" applyFill="1" applyBorder="1" applyAlignment="1">
      <alignment horizontal="left" vertical="center" wrapText="1"/>
    </xf>
    <xf numFmtId="164" fontId="4" fillId="2" borderId="15" xfId="1" applyNumberFormat="1" applyFont="1" applyFill="1" applyBorder="1" applyAlignment="1">
      <alignment horizontal="center" vertical="center" wrapText="1"/>
    </xf>
    <xf numFmtId="164" fontId="4" fillId="2" borderId="16" xfId="1"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justify" vertical="center" wrapText="1"/>
    </xf>
    <xf numFmtId="0" fontId="4" fillId="3" borderId="18" xfId="0" applyFont="1" applyFill="1" applyBorder="1" applyAlignment="1">
      <alignment horizontal="center"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3" fillId="0" borderId="17" xfId="0" applyFont="1" applyBorder="1" applyAlignment="1">
      <alignment horizontal="center" vertical="center" wrapText="1"/>
    </xf>
    <xf numFmtId="0" fontId="3" fillId="0" borderId="20" xfId="0" applyFont="1" applyBorder="1" applyAlignment="1">
      <alignment horizontal="justify"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18" xfId="0" applyFont="1" applyBorder="1" applyAlignment="1">
      <alignment horizontal="justify" vertical="center" wrapText="1"/>
    </xf>
    <xf numFmtId="0" fontId="3" fillId="0" borderId="19" xfId="0" applyFont="1" applyBorder="1" applyAlignment="1">
      <alignment vertical="center"/>
    </xf>
    <xf numFmtId="0" fontId="9" fillId="0" borderId="18" xfId="0" applyFont="1" applyBorder="1" applyAlignment="1">
      <alignment horizontal="justify" vertical="top" wrapText="1"/>
    </xf>
    <xf numFmtId="0" fontId="9" fillId="0" borderId="18" xfId="0" applyFont="1" applyBorder="1" applyAlignment="1">
      <alignment horizontal="center" vertical="top" wrapText="1"/>
    </xf>
    <xf numFmtId="0" fontId="9" fillId="0" borderId="18" xfId="0" applyFont="1" applyBorder="1" applyAlignment="1">
      <alignment horizontal="center" vertical="center"/>
    </xf>
    <xf numFmtId="0" fontId="3" fillId="0" borderId="18" xfId="0" applyFont="1" applyBorder="1" applyAlignment="1">
      <alignment horizontal="justify" vertical="top" wrapText="1"/>
    </xf>
    <xf numFmtId="0" fontId="3" fillId="0" borderId="18" xfId="0" applyFont="1" applyBorder="1" applyAlignment="1">
      <alignment horizontal="center" vertical="top" wrapText="1"/>
    </xf>
    <xf numFmtId="0" fontId="3" fillId="0" borderId="18" xfId="0" applyFont="1" applyBorder="1" applyAlignment="1">
      <alignment horizontal="justify" vertical="center"/>
    </xf>
    <xf numFmtId="0" fontId="3" fillId="0" borderId="18" xfId="0" applyFont="1" applyBorder="1" applyAlignment="1">
      <alignment horizontal="center" vertical="center"/>
    </xf>
    <xf numFmtId="164" fontId="4" fillId="3" borderId="18" xfId="0" applyNumberFormat="1" applyFont="1" applyFill="1" applyBorder="1" applyAlignment="1">
      <alignment vertical="center"/>
    </xf>
    <xf numFmtId="0" fontId="3" fillId="4" borderId="17" xfId="0" applyFont="1" applyFill="1" applyBorder="1" applyAlignment="1">
      <alignment horizontal="center" vertical="center" wrapText="1"/>
    </xf>
    <xf numFmtId="0" fontId="3" fillId="4" borderId="22" xfId="0" applyFont="1" applyFill="1" applyBorder="1" applyAlignment="1">
      <alignment horizontal="justify" vertical="center" wrapText="1"/>
    </xf>
    <xf numFmtId="0" fontId="3" fillId="4" borderId="22" xfId="0" applyFont="1" applyFill="1" applyBorder="1" applyAlignment="1">
      <alignment horizontal="center" vertical="center" wrapText="1"/>
    </xf>
    <xf numFmtId="0" fontId="3" fillId="4" borderId="22" xfId="0" applyFont="1" applyFill="1" applyBorder="1" applyAlignment="1">
      <alignment vertical="center"/>
    </xf>
    <xf numFmtId="0" fontId="3" fillId="4" borderId="22" xfId="2" applyNumberFormat="1" applyFont="1" applyFill="1" applyBorder="1" applyAlignment="1">
      <alignment vertical="center"/>
    </xf>
    <xf numFmtId="0" fontId="3" fillId="4" borderId="23" xfId="0" applyFont="1" applyFill="1" applyBorder="1" applyAlignment="1">
      <alignment vertical="center"/>
    </xf>
    <xf numFmtId="0" fontId="3" fillId="4" borderId="24" xfId="0" applyFont="1" applyFill="1" applyBorder="1" applyAlignment="1">
      <alignment horizontal="left" vertical="center"/>
    </xf>
    <xf numFmtId="0" fontId="3" fillId="4" borderId="25" xfId="0" applyFont="1" applyFill="1" applyBorder="1" applyAlignment="1">
      <alignment vertical="center" wrapText="1"/>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horizontal="center" vertical="center" wrapText="1"/>
    </xf>
    <xf numFmtId="0" fontId="3" fillId="4" borderId="28" xfId="0" applyFont="1" applyFill="1" applyBorder="1" applyAlignment="1">
      <alignment vertical="center"/>
    </xf>
    <xf numFmtId="0" fontId="3" fillId="4" borderId="29" xfId="0" applyFont="1" applyFill="1" applyBorder="1" applyAlignment="1">
      <alignment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left" vertical="center" wrapText="1"/>
    </xf>
    <xf numFmtId="0" fontId="4" fillId="3" borderId="31" xfId="0" applyFont="1" applyFill="1" applyBorder="1" applyAlignment="1">
      <alignment horizontal="center" vertical="center" wrapText="1"/>
    </xf>
    <xf numFmtId="0" fontId="4" fillId="3" borderId="31" xfId="0" applyFont="1" applyFill="1" applyBorder="1" applyAlignment="1">
      <alignment vertical="center"/>
    </xf>
    <xf numFmtId="1" fontId="4" fillId="3" borderId="31" xfId="0" applyNumberFormat="1" applyFont="1" applyFill="1" applyBorder="1" applyAlignment="1">
      <alignment vertical="center"/>
    </xf>
    <xf numFmtId="0" fontId="4" fillId="3" borderId="32" xfId="0" applyFont="1" applyFill="1" applyBorder="1" applyAlignment="1">
      <alignment vertical="center"/>
    </xf>
    <xf numFmtId="0" fontId="3" fillId="0" borderId="14" xfId="3" applyFont="1" applyBorder="1" applyAlignment="1">
      <alignment horizontal="center" vertical="center" wrapText="1"/>
    </xf>
    <xf numFmtId="0" fontId="3" fillId="0" borderId="15" xfId="3" applyFont="1" applyBorder="1" applyAlignment="1">
      <alignment horizontal="justify" vertical="center" wrapText="1"/>
    </xf>
    <xf numFmtId="0" fontId="3" fillId="0" borderId="20" xfId="3" applyFont="1" applyBorder="1" applyAlignment="1">
      <alignment horizontal="center" vertical="center"/>
    </xf>
    <xf numFmtId="1" fontId="3" fillId="0" borderId="20" xfId="3" applyNumberFormat="1" applyFont="1" applyBorder="1" applyAlignment="1">
      <alignment horizontal="center" vertical="center"/>
    </xf>
    <xf numFmtId="0" fontId="3" fillId="0" borderId="16" xfId="3" applyFont="1" applyBorder="1" applyAlignment="1">
      <alignment vertical="center"/>
    </xf>
    <xf numFmtId="0" fontId="3" fillId="0" borderId="20" xfId="3" applyFont="1" applyBorder="1" applyAlignment="1">
      <alignment horizontal="center" vertical="center" wrapText="1"/>
    </xf>
    <xf numFmtId="0" fontId="3" fillId="0" borderId="16" xfId="3" applyFont="1" applyBorder="1" applyAlignment="1">
      <alignment vertical="center" wrapText="1"/>
    </xf>
    <xf numFmtId="0" fontId="10" fillId="0" borderId="33" xfId="3" applyFont="1" applyBorder="1" applyAlignment="1">
      <alignment horizontal="center" vertical="center" wrapText="1"/>
    </xf>
    <xf numFmtId="0" fontId="10" fillId="0" borderId="34" xfId="3" applyFont="1" applyBorder="1" applyAlignment="1">
      <alignment horizontal="justify" vertical="center" wrapText="1"/>
    </xf>
    <xf numFmtId="0" fontId="3" fillId="0" borderId="34" xfId="3" applyFont="1" applyBorder="1" applyAlignment="1">
      <alignment horizontal="center" vertical="center"/>
    </xf>
    <xf numFmtId="0" fontId="10" fillId="0" borderId="34" xfId="3" applyFont="1" applyBorder="1" applyAlignment="1">
      <alignment horizontal="center" vertical="center"/>
    </xf>
    <xf numFmtId="0" fontId="3" fillId="0" borderId="19" xfId="0" applyFont="1" applyBorder="1" applyAlignment="1">
      <alignment vertical="center" wrapText="1"/>
    </xf>
    <xf numFmtId="0" fontId="10" fillId="0" borderId="16" xfId="3" applyFont="1" applyBorder="1" applyAlignment="1">
      <alignment vertical="center"/>
    </xf>
    <xf numFmtId="165" fontId="3" fillId="4" borderId="22" xfId="2" applyNumberFormat="1" applyFont="1" applyFill="1" applyBorder="1" applyAlignment="1">
      <alignment vertical="center"/>
    </xf>
    <xf numFmtId="0" fontId="3" fillId="4" borderId="23" xfId="0" applyFont="1" applyFill="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justify" vertical="center" wrapText="1"/>
    </xf>
    <xf numFmtId="0" fontId="4" fillId="0" borderId="18" xfId="0" applyFont="1" applyBorder="1" applyAlignment="1">
      <alignment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Alignment="1">
      <alignment horizontal="center"/>
    </xf>
    <xf numFmtId="0" fontId="6" fillId="0" borderId="38" xfId="0" applyFont="1" applyBorder="1" applyAlignment="1">
      <alignment horizontal="right"/>
    </xf>
    <xf numFmtId="0" fontId="4" fillId="0" borderId="0" xfId="0" applyFont="1" applyAlignment="1">
      <alignment wrapText="1"/>
    </xf>
    <xf numFmtId="0" fontId="4" fillId="0" borderId="0" xfId="0" applyFont="1"/>
    <xf numFmtId="0" fontId="4" fillId="0" borderId="0" xfId="0" applyFont="1" applyAlignment="1">
      <alignment horizontal="center"/>
    </xf>
    <xf numFmtId="0" fontId="10" fillId="0" borderId="0" xfId="0" applyFont="1" applyAlignment="1">
      <alignment horizontal="left" wrapText="1"/>
    </xf>
  </cellXfs>
  <cellStyles count="4">
    <cellStyle name="Comma" xfId="1" builtinId="3"/>
    <cellStyle name="Comma 2" xfId="2" xr:uid="{DA4867BA-AE9F-433B-80E7-28FCB98F7326}"/>
    <cellStyle name="Normal" xfId="0" builtinId="0"/>
    <cellStyle name="Normal 2" xfId="3" xr:uid="{AAE98EC5-5902-4AA1-98E8-F35CDCBDB8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E8F1-FDD2-4D66-A761-1FA347FC68FC}">
  <dimension ref="E3:T70"/>
  <sheetViews>
    <sheetView tabSelected="1" topLeftCell="A57" workbookViewId="0">
      <selection activeCell="K75" sqref="K75"/>
    </sheetView>
  </sheetViews>
  <sheetFormatPr defaultRowHeight="14.4" x14ac:dyDescent="0.3"/>
  <sheetData>
    <row r="3" spans="5:20" ht="15.6" x14ac:dyDescent="0.3">
      <c r="E3" s="1" t="s">
        <v>0</v>
      </c>
      <c r="F3" s="1"/>
      <c r="G3" s="2"/>
      <c r="H3" s="3"/>
      <c r="I3" s="3"/>
      <c r="J3" s="3"/>
      <c r="K3" s="3"/>
      <c r="L3" s="3"/>
      <c r="M3" s="3"/>
      <c r="N3" s="3"/>
      <c r="O3" s="3"/>
      <c r="P3" s="3"/>
      <c r="Q3" s="3"/>
      <c r="R3" s="3"/>
      <c r="S3" s="3"/>
      <c r="T3" s="4" t="s">
        <v>1</v>
      </c>
    </row>
    <row r="4" spans="5:20" ht="15.6" x14ac:dyDescent="0.3">
      <c r="E4" s="5" t="s">
        <v>2</v>
      </c>
      <c r="F4" s="5"/>
      <c r="G4" s="2"/>
      <c r="H4" s="6"/>
      <c r="I4" s="6"/>
      <c r="J4" s="6"/>
      <c r="K4" s="6"/>
      <c r="L4" s="6"/>
      <c r="M4" s="6"/>
      <c r="N4" s="6"/>
      <c r="O4" s="6"/>
      <c r="P4" s="6"/>
      <c r="Q4" s="6"/>
      <c r="R4" s="6"/>
      <c r="S4" s="6"/>
      <c r="T4" s="7"/>
    </row>
    <row r="5" spans="5:20" x14ac:dyDescent="0.3">
      <c r="E5" s="8" t="s">
        <v>3</v>
      </c>
      <c r="F5" s="8"/>
      <c r="G5" s="8"/>
      <c r="H5" s="8"/>
      <c r="I5" s="8"/>
      <c r="J5" s="8"/>
      <c r="K5" s="8"/>
      <c r="L5" s="8"/>
      <c r="M5" s="8"/>
      <c r="N5" s="8"/>
      <c r="O5" s="8"/>
      <c r="P5" s="8"/>
      <c r="Q5" s="8"/>
      <c r="R5" s="8"/>
      <c r="S5" s="8"/>
      <c r="T5" s="8"/>
    </row>
    <row r="6" spans="5:20" ht="15" thickBot="1" x14ac:dyDescent="0.35">
      <c r="E6" s="9"/>
      <c r="F6" s="9"/>
      <c r="G6" s="9"/>
      <c r="H6" s="9"/>
      <c r="I6" s="9"/>
      <c r="J6" s="9"/>
      <c r="K6" s="10" t="s">
        <v>4</v>
      </c>
      <c r="L6" s="10"/>
      <c r="M6" s="10"/>
      <c r="N6" s="10"/>
      <c r="O6" s="10"/>
      <c r="P6" s="10"/>
      <c r="Q6" s="10"/>
      <c r="R6" s="10"/>
      <c r="S6" s="10"/>
      <c r="T6" s="10"/>
    </row>
    <row r="7" spans="5:20" ht="15" thickTop="1" x14ac:dyDescent="0.3">
      <c r="E7" s="11" t="s">
        <v>5</v>
      </c>
      <c r="F7" s="12" t="s">
        <v>6</v>
      </c>
      <c r="G7" s="12" t="s">
        <v>7</v>
      </c>
      <c r="H7" s="13" t="s">
        <v>8</v>
      </c>
      <c r="I7" s="13"/>
      <c r="J7" s="13"/>
      <c r="K7" s="13"/>
      <c r="L7" s="13" t="s">
        <v>9</v>
      </c>
      <c r="M7" s="13"/>
      <c r="N7" s="13"/>
      <c r="O7" s="13"/>
      <c r="P7" s="13" t="s">
        <v>10</v>
      </c>
      <c r="Q7" s="13"/>
      <c r="R7" s="13"/>
      <c r="S7" s="13"/>
      <c r="T7" s="14" t="s">
        <v>11</v>
      </c>
    </row>
    <row r="8" spans="5:20" ht="39.6" x14ac:dyDescent="0.3">
      <c r="E8" s="15"/>
      <c r="F8" s="16"/>
      <c r="G8" s="16"/>
      <c r="H8" s="17" t="s">
        <v>12</v>
      </c>
      <c r="I8" s="17" t="s">
        <v>13</v>
      </c>
      <c r="J8" s="17" t="s">
        <v>14</v>
      </c>
      <c r="K8" s="17" t="s">
        <v>15</v>
      </c>
      <c r="L8" s="17" t="s">
        <v>12</v>
      </c>
      <c r="M8" s="17" t="s">
        <v>13</v>
      </c>
      <c r="N8" s="17" t="s">
        <v>14</v>
      </c>
      <c r="O8" s="17" t="s">
        <v>15</v>
      </c>
      <c r="P8" s="17" t="s">
        <v>12</v>
      </c>
      <c r="Q8" s="17" t="s">
        <v>13</v>
      </c>
      <c r="R8" s="17" t="s">
        <v>14</v>
      </c>
      <c r="S8" s="17" t="s">
        <v>15</v>
      </c>
      <c r="T8" s="18"/>
    </row>
    <row r="9" spans="5:20" x14ac:dyDescent="0.3">
      <c r="E9" s="19" t="s">
        <v>16</v>
      </c>
      <c r="F9" s="20" t="s">
        <v>17</v>
      </c>
      <c r="G9" s="21" t="s">
        <v>18</v>
      </c>
      <c r="H9" s="21" t="s">
        <v>19</v>
      </c>
      <c r="I9" s="21" t="s">
        <v>20</v>
      </c>
      <c r="J9" s="21" t="s">
        <v>21</v>
      </c>
      <c r="K9" s="21" t="s">
        <v>22</v>
      </c>
      <c r="L9" s="21" t="s">
        <v>23</v>
      </c>
      <c r="M9" s="21" t="s">
        <v>24</v>
      </c>
      <c r="N9" s="21" t="s">
        <v>25</v>
      </c>
      <c r="O9" s="22" t="s">
        <v>26</v>
      </c>
      <c r="P9" s="21" t="s">
        <v>27</v>
      </c>
      <c r="Q9" s="21" t="s">
        <v>28</v>
      </c>
      <c r="R9" s="21" t="s">
        <v>29</v>
      </c>
      <c r="S9" s="21" t="s">
        <v>30</v>
      </c>
      <c r="T9" s="23" t="s">
        <v>31</v>
      </c>
    </row>
    <row r="10" spans="5:20" ht="66" x14ac:dyDescent="0.3">
      <c r="E10" s="24"/>
      <c r="F10" s="25" t="s">
        <v>32</v>
      </c>
      <c r="G10" s="26"/>
      <c r="H10" s="26"/>
      <c r="I10" s="26"/>
      <c r="J10" s="26"/>
      <c r="K10" s="26"/>
      <c r="L10" s="26"/>
      <c r="M10" s="26"/>
      <c r="N10" s="26"/>
      <c r="O10" s="26"/>
      <c r="P10" s="26"/>
      <c r="Q10" s="26"/>
      <c r="R10" s="26"/>
      <c r="S10" s="26"/>
      <c r="T10" s="27"/>
    </row>
    <row r="11" spans="5:20" ht="39.6" x14ac:dyDescent="0.3">
      <c r="E11" s="28"/>
      <c r="F11" s="29" t="s">
        <v>33</v>
      </c>
      <c r="G11" s="30"/>
      <c r="H11" s="30"/>
      <c r="I11" s="30"/>
      <c r="J11" s="30"/>
      <c r="K11" s="30"/>
      <c r="L11" s="30"/>
      <c r="M11" s="30"/>
      <c r="N11" s="30"/>
      <c r="O11" s="30"/>
      <c r="P11" s="30"/>
      <c r="Q11" s="30"/>
      <c r="R11" s="30"/>
      <c r="S11" s="30"/>
      <c r="T11" s="31"/>
    </row>
    <row r="12" spans="5:20" ht="52.8" x14ac:dyDescent="0.3">
      <c r="E12" s="28"/>
      <c r="F12" s="29" t="s">
        <v>34</v>
      </c>
      <c r="G12" s="30"/>
      <c r="H12" s="30"/>
      <c r="I12" s="30"/>
      <c r="J12" s="30"/>
      <c r="K12" s="30"/>
      <c r="L12" s="30"/>
      <c r="M12" s="30"/>
      <c r="N12" s="30"/>
      <c r="O12" s="30"/>
      <c r="P12" s="30"/>
      <c r="Q12" s="30"/>
      <c r="R12" s="30"/>
      <c r="S12" s="30"/>
      <c r="T12" s="31"/>
    </row>
    <row r="13" spans="5:20" ht="79.2" x14ac:dyDescent="0.3">
      <c r="E13" s="28"/>
      <c r="F13" s="29" t="s">
        <v>35</v>
      </c>
      <c r="G13" s="30"/>
      <c r="H13" s="30"/>
      <c r="I13" s="30"/>
      <c r="J13" s="30"/>
      <c r="K13" s="30"/>
      <c r="L13" s="30"/>
      <c r="M13" s="30"/>
      <c r="N13" s="30"/>
      <c r="O13" s="30"/>
      <c r="P13" s="30"/>
      <c r="Q13" s="30"/>
      <c r="R13" s="30"/>
      <c r="S13" s="30"/>
      <c r="T13" s="31"/>
    </row>
    <row r="14" spans="5:20" ht="79.2" x14ac:dyDescent="0.3">
      <c r="E14" s="28"/>
      <c r="F14" s="29" t="s">
        <v>36</v>
      </c>
      <c r="G14" s="30"/>
      <c r="H14" s="30"/>
      <c r="I14" s="30"/>
      <c r="J14" s="30"/>
      <c r="K14" s="30"/>
      <c r="L14" s="30"/>
      <c r="M14" s="30"/>
      <c r="N14" s="30"/>
      <c r="O14" s="30"/>
      <c r="P14" s="30"/>
      <c r="Q14" s="30"/>
      <c r="R14" s="30"/>
      <c r="S14" s="30"/>
      <c r="T14" s="31"/>
    </row>
    <row r="15" spans="5:20" ht="66" x14ac:dyDescent="0.3">
      <c r="E15" s="28"/>
      <c r="F15" s="29" t="s">
        <v>37</v>
      </c>
      <c r="G15" s="30"/>
      <c r="H15" s="30"/>
      <c r="I15" s="30"/>
      <c r="J15" s="30"/>
      <c r="K15" s="30"/>
      <c r="L15" s="30"/>
      <c r="M15" s="30"/>
      <c r="N15" s="30"/>
      <c r="O15" s="30"/>
      <c r="P15" s="30"/>
      <c r="Q15" s="30"/>
      <c r="R15" s="30"/>
      <c r="S15" s="30"/>
      <c r="T15" s="31"/>
    </row>
    <row r="16" spans="5:20" ht="52.8" x14ac:dyDescent="0.3">
      <c r="E16" s="32" t="s">
        <v>38</v>
      </c>
      <c r="F16" s="33" t="s">
        <v>39</v>
      </c>
      <c r="G16" s="34"/>
      <c r="H16" s="35">
        <f>SUM(H17:H27)</f>
        <v>5635</v>
      </c>
      <c r="I16" s="35">
        <f t="shared" ref="I16:S16" si="0">SUM(I17:I27)</f>
        <v>2700</v>
      </c>
      <c r="J16" s="35">
        <f t="shared" si="0"/>
        <v>1945</v>
      </c>
      <c r="K16" s="35">
        <f t="shared" si="0"/>
        <v>990</v>
      </c>
      <c r="L16" s="35">
        <f t="shared" si="0"/>
        <v>1287.75</v>
      </c>
      <c r="M16" s="35">
        <f t="shared" si="0"/>
        <v>688.5</v>
      </c>
      <c r="N16" s="35">
        <f t="shared" si="0"/>
        <v>460.25</v>
      </c>
      <c r="O16" s="35">
        <f t="shared" si="0"/>
        <v>139</v>
      </c>
      <c r="P16" s="35">
        <f t="shared" si="0"/>
        <v>4347.25</v>
      </c>
      <c r="Q16" s="35">
        <f t="shared" si="0"/>
        <v>2011.5</v>
      </c>
      <c r="R16" s="35">
        <f t="shared" si="0"/>
        <v>1484.75</v>
      </c>
      <c r="S16" s="35">
        <f t="shared" si="0"/>
        <v>851</v>
      </c>
      <c r="T16" s="36"/>
    </row>
    <row r="17" spans="5:20" ht="26.4" x14ac:dyDescent="0.3">
      <c r="E17" s="37">
        <v>1</v>
      </c>
      <c r="F17" s="38" t="s">
        <v>40</v>
      </c>
      <c r="G17" s="39" t="s">
        <v>41</v>
      </c>
      <c r="H17" s="40">
        <f>SUM(I17:K17)</f>
        <v>535</v>
      </c>
      <c r="I17" s="41">
        <v>270</v>
      </c>
      <c r="J17" s="41">
        <v>175</v>
      </c>
      <c r="K17" s="41">
        <v>90</v>
      </c>
      <c r="L17" s="40">
        <f>SUM(M17:O17)</f>
        <v>89</v>
      </c>
      <c r="M17" s="40">
        <f>I17*20%</f>
        <v>54</v>
      </c>
      <c r="N17" s="40">
        <f>J17*20%</f>
        <v>35</v>
      </c>
      <c r="O17" s="40">
        <v>0</v>
      </c>
      <c r="P17" s="40">
        <f>SUM(Q17:S17)</f>
        <v>446</v>
      </c>
      <c r="Q17" s="40">
        <f>I17-M17</f>
        <v>216</v>
      </c>
      <c r="R17" s="40">
        <f>J17-N17</f>
        <v>140</v>
      </c>
      <c r="S17" s="40">
        <f>K17-O17</f>
        <v>90</v>
      </c>
      <c r="T17" s="42" t="s">
        <v>42</v>
      </c>
    </row>
    <row r="18" spans="5:20" ht="26.4" x14ac:dyDescent="0.3">
      <c r="E18" s="37">
        <v>2</v>
      </c>
      <c r="F18" s="38" t="s">
        <v>43</v>
      </c>
      <c r="G18" s="39" t="s">
        <v>41</v>
      </c>
      <c r="H18" s="40">
        <f t="shared" ref="H18:H27" si="1">SUM(I18:K18)</f>
        <v>610</v>
      </c>
      <c r="I18" s="41">
        <v>270</v>
      </c>
      <c r="J18" s="41">
        <v>220</v>
      </c>
      <c r="K18" s="41">
        <v>120</v>
      </c>
      <c r="L18" s="40">
        <f t="shared" ref="L18:L26" si="2">SUM(M18:O18)</f>
        <v>122.5</v>
      </c>
      <c r="M18" s="40">
        <f>I18*25%</f>
        <v>67.5</v>
      </c>
      <c r="N18" s="40">
        <f>J18*25%</f>
        <v>55</v>
      </c>
      <c r="O18" s="40">
        <v>0</v>
      </c>
      <c r="P18" s="40">
        <f t="shared" ref="P18:P26" si="3">SUM(Q18:S18)</f>
        <v>487.5</v>
      </c>
      <c r="Q18" s="40">
        <f t="shared" ref="Q18:S26" si="4">I18-M18</f>
        <v>202.5</v>
      </c>
      <c r="R18" s="40">
        <f t="shared" si="4"/>
        <v>165</v>
      </c>
      <c r="S18" s="40">
        <f t="shared" si="4"/>
        <v>120</v>
      </c>
      <c r="T18" s="42" t="s">
        <v>44</v>
      </c>
    </row>
    <row r="19" spans="5:20" ht="26.4" x14ac:dyDescent="0.3">
      <c r="E19" s="37">
        <v>3</v>
      </c>
      <c r="F19" s="38" t="s">
        <v>45</v>
      </c>
      <c r="G19" s="39" t="s">
        <v>46</v>
      </c>
      <c r="H19" s="40">
        <f t="shared" si="1"/>
        <v>610</v>
      </c>
      <c r="I19" s="41">
        <v>270</v>
      </c>
      <c r="J19" s="41">
        <v>220</v>
      </c>
      <c r="K19" s="41">
        <v>120</v>
      </c>
      <c r="L19" s="40">
        <f t="shared" si="2"/>
        <v>0</v>
      </c>
      <c r="M19" s="40">
        <v>0</v>
      </c>
      <c r="N19" s="40">
        <v>0</v>
      </c>
      <c r="O19" s="40">
        <v>0</v>
      </c>
      <c r="P19" s="40">
        <f t="shared" si="3"/>
        <v>610</v>
      </c>
      <c r="Q19" s="40">
        <f t="shared" si="4"/>
        <v>270</v>
      </c>
      <c r="R19" s="40">
        <f t="shared" si="4"/>
        <v>220</v>
      </c>
      <c r="S19" s="40">
        <f t="shared" si="4"/>
        <v>120</v>
      </c>
      <c r="T19" s="42"/>
    </row>
    <row r="20" spans="5:20" ht="39.6" x14ac:dyDescent="0.3">
      <c r="E20" s="37">
        <v>4</v>
      </c>
      <c r="F20" s="38" t="s">
        <v>47</v>
      </c>
      <c r="G20" s="39" t="s">
        <v>46</v>
      </c>
      <c r="H20" s="40">
        <f t="shared" si="1"/>
        <v>610</v>
      </c>
      <c r="I20" s="41">
        <v>270</v>
      </c>
      <c r="J20" s="41">
        <v>220</v>
      </c>
      <c r="K20" s="41">
        <v>120</v>
      </c>
      <c r="L20" s="40">
        <f t="shared" si="2"/>
        <v>0</v>
      </c>
      <c r="M20" s="40">
        <v>0</v>
      </c>
      <c r="N20" s="40">
        <v>0</v>
      </c>
      <c r="O20" s="40">
        <v>0</v>
      </c>
      <c r="P20" s="40">
        <f t="shared" si="3"/>
        <v>610</v>
      </c>
      <c r="Q20" s="40">
        <f t="shared" si="4"/>
        <v>270</v>
      </c>
      <c r="R20" s="40">
        <f t="shared" si="4"/>
        <v>220</v>
      </c>
      <c r="S20" s="40">
        <f t="shared" si="4"/>
        <v>120</v>
      </c>
      <c r="T20" s="42"/>
    </row>
    <row r="21" spans="5:20" ht="39.6" x14ac:dyDescent="0.3">
      <c r="E21" s="37">
        <v>5</v>
      </c>
      <c r="F21" s="38" t="s">
        <v>48</v>
      </c>
      <c r="G21" s="39" t="s">
        <v>41</v>
      </c>
      <c r="H21" s="40">
        <f t="shared" si="1"/>
        <v>610</v>
      </c>
      <c r="I21" s="41">
        <v>270</v>
      </c>
      <c r="J21" s="41">
        <v>220</v>
      </c>
      <c r="K21" s="41">
        <v>120</v>
      </c>
      <c r="L21" s="40">
        <f t="shared" si="2"/>
        <v>0</v>
      </c>
      <c r="M21" s="40">
        <v>0</v>
      </c>
      <c r="N21" s="40">
        <v>0</v>
      </c>
      <c r="O21" s="40">
        <v>0</v>
      </c>
      <c r="P21" s="40">
        <f t="shared" si="3"/>
        <v>610</v>
      </c>
      <c r="Q21" s="40">
        <f t="shared" si="4"/>
        <v>270</v>
      </c>
      <c r="R21" s="40">
        <f t="shared" si="4"/>
        <v>220</v>
      </c>
      <c r="S21" s="40">
        <f t="shared" si="4"/>
        <v>120</v>
      </c>
      <c r="T21" s="42"/>
    </row>
    <row r="22" spans="5:20" ht="26.4" x14ac:dyDescent="0.3">
      <c r="E22" s="37">
        <v>6</v>
      </c>
      <c r="F22" s="38" t="s">
        <v>49</v>
      </c>
      <c r="G22" s="39" t="s">
        <v>50</v>
      </c>
      <c r="H22" s="40">
        <f t="shared" si="1"/>
        <v>505</v>
      </c>
      <c r="I22" s="41">
        <v>270</v>
      </c>
      <c r="J22" s="41">
        <v>165</v>
      </c>
      <c r="K22" s="41">
        <v>70</v>
      </c>
      <c r="L22" s="40">
        <f t="shared" si="2"/>
        <v>65.25</v>
      </c>
      <c r="M22" s="40">
        <f>I22*15%</f>
        <v>40.5</v>
      </c>
      <c r="N22" s="40">
        <f>J22*15%</f>
        <v>24.75</v>
      </c>
      <c r="O22" s="40">
        <v>0</v>
      </c>
      <c r="P22" s="40">
        <f t="shared" si="3"/>
        <v>439.75</v>
      </c>
      <c r="Q22" s="40">
        <f t="shared" si="4"/>
        <v>229.5</v>
      </c>
      <c r="R22" s="40">
        <f t="shared" si="4"/>
        <v>140.25</v>
      </c>
      <c r="S22" s="40">
        <f t="shared" si="4"/>
        <v>70</v>
      </c>
      <c r="T22" s="42" t="s">
        <v>51</v>
      </c>
    </row>
    <row r="23" spans="5:20" ht="26.4" x14ac:dyDescent="0.3">
      <c r="E23" s="37">
        <v>7</v>
      </c>
      <c r="F23" s="38" t="s">
        <v>52</v>
      </c>
      <c r="G23" s="39" t="s">
        <v>50</v>
      </c>
      <c r="H23" s="40">
        <f t="shared" si="1"/>
        <v>505</v>
      </c>
      <c r="I23" s="41">
        <v>270</v>
      </c>
      <c r="J23" s="41">
        <v>165</v>
      </c>
      <c r="K23" s="41">
        <v>70</v>
      </c>
      <c r="L23" s="40">
        <f t="shared" si="2"/>
        <v>0</v>
      </c>
      <c r="M23" s="40">
        <v>0</v>
      </c>
      <c r="N23" s="40">
        <v>0</v>
      </c>
      <c r="O23" s="40">
        <v>0</v>
      </c>
      <c r="P23" s="40">
        <f t="shared" si="3"/>
        <v>505</v>
      </c>
      <c r="Q23" s="40">
        <f t="shared" si="4"/>
        <v>270</v>
      </c>
      <c r="R23" s="40">
        <f t="shared" si="4"/>
        <v>165</v>
      </c>
      <c r="S23" s="40">
        <f t="shared" si="4"/>
        <v>70</v>
      </c>
      <c r="T23" s="42"/>
    </row>
    <row r="24" spans="5:20" ht="26.4" x14ac:dyDescent="0.3">
      <c r="E24" s="37">
        <v>8</v>
      </c>
      <c r="F24" s="38" t="s">
        <v>53</v>
      </c>
      <c r="G24" s="39" t="s">
        <v>50</v>
      </c>
      <c r="H24" s="40">
        <f t="shared" si="1"/>
        <v>505</v>
      </c>
      <c r="I24" s="41">
        <v>270</v>
      </c>
      <c r="J24" s="41">
        <v>165</v>
      </c>
      <c r="K24" s="41">
        <v>70</v>
      </c>
      <c r="L24" s="40">
        <f t="shared" si="2"/>
        <v>353.5</v>
      </c>
      <c r="M24" s="40">
        <f>I24*70%</f>
        <v>189</v>
      </c>
      <c r="N24" s="40">
        <f>J24*70%</f>
        <v>115.49999999999999</v>
      </c>
      <c r="O24" s="40">
        <f>K24*70%</f>
        <v>49</v>
      </c>
      <c r="P24" s="40">
        <f t="shared" si="3"/>
        <v>151.5</v>
      </c>
      <c r="Q24" s="40">
        <f t="shared" si="4"/>
        <v>81</v>
      </c>
      <c r="R24" s="40">
        <f t="shared" si="4"/>
        <v>49.500000000000014</v>
      </c>
      <c r="S24" s="40">
        <f t="shared" si="4"/>
        <v>21</v>
      </c>
      <c r="T24" s="42" t="s">
        <v>54</v>
      </c>
    </row>
    <row r="25" spans="5:20" ht="26.4" x14ac:dyDescent="0.3">
      <c r="E25" s="37">
        <v>9</v>
      </c>
      <c r="F25" s="38" t="s">
        <v>55</v>
      </c>
      <c r="G25" s="39" t="s">
        <v>56</v>
      </c>
      <c r="H25" s="40">
        <f t="shared" si="1"/>
        <v>535</v>
      </c>
      <c r="I25" s="41">
        <v>270</v>
      </c>
      <c r="J25" s="41">
        <v>175</v>
      </c>
      <c r="K25" s="41">
        <v>90</v>
      </c>
      <c r="L25" s="40">
        <f t="shared" si="2"/>
        <v>535</v>
      </c>
      <c r="M25" s="40">
        <f>I25</f>
        <v>270</v>
      </c>
      <c r="N25" s="40">
        <f>J25</f>
        <v>175</v>
      </c>
      <c r="O25" s="40">
        <f>K25</f>
        <v>90</v>
      </c>
      <c r="P25" s="40">
        <f t="shared" si="3"/>
        <v>0</v>
      </c>
      <c r="Q25" s="40">
        <f t="shared" si="4"/>
        <v>0</v>
      </c>
      <c r="R25" s="40">
        <f t="shared" si="4"/>
        <v>0</v>
      </c>
      <c r="S25" s="40">
        <f t="shared" si="4"/>
        <v>0</v>
      </c>
      <c r="T25" s="42" t="s">
        <v>57</v>
      </c>
    </row>
    <row r="26" spans="5:20" ht="26.4" x14ac:dyDescent="0.3">
      <c r="E26" s="37">
        <v>10</v>
      </c>
      <c r="F26" s="43" t="s">
        <v>58</v>
      </c>
      <c r="G26" s="39" t="s">
        <v>59</v>
      </c>
      <c r="H26" s="40">
        <f t="shared" si="1"/>
        <v>610</v>
      </c>
      <c r="I26" s="40">
        <v>270</v>
      </c>
      <c r="J26" s="40">
        <v>220</v>
      </c>
      <c r="K26" s="40">
        <v>120</v>
      </c>
      <c r="L26" s="40">
        <f t="shared" si="2"/>
        <v>122.5</v>
      </c>
      <c r="M26" s="40">
        <f>I26*25%</f>
        <v>67.5</v>
      </c>
      <c r="N26" s="40">
        <f>J26*25%</f>
        <v>55</v>
      </c>
      <c r="O26" s="40">
        <v>0</v>
      </c>
      <c r="P26" s="40">
        <f t="shared" si="3"/>
        <v>487.5</v>
      </c>
      <c r="Q26" s="40">
        <f t="shared" si="4"/>
        <v>202.5</v>
      </c>
      <c r="R26" s="40">
        <f t="shared" si="4"/>
        <v>165</v>
      </c>
      <c r="S26" s="40">
        <f t="shared" si="4"/>
        <v>120</v>
      </c>
      <c r="T26" s="42" t="s">
        <v>44</v>
      </c>
    </row>
    <row r="27" spans="5:20" ht="26.4" x14ac:dyDescent="0.3">
      <c r="E27" s="37">
        <v>11</v>
      </c>
      <c r="F27" s="43" t="s">
        <v>60</v>
      </c>
      <c r="G27" s="39" t="s">
        <v>61</v>
      </c>
      <c r="H27" s="40">
        <f t="shared" si="1"/>
        <v>0</v>
      </c>
      <c r="I27" s="40">
        <v>0</v>
      </c>
      <c r="J27" s="40">
        <v>0</v>
      </c>
      <c r="K27" s="40">
        <v>0</v>
      </c>
      <c r="L27" s="40">
        <v>0</v>
      </c>
      <c r="M27" s="40">
        <v>0</v>
      </c>
      <c r="N27" s="40">
        <v>0</v>
      </c>
      <c r="O27" s="40">
        <v>0</v>
      </c>
      <c r="P27" s="40">
        <v>0</v>
      </c>
      <c r="Q27" s="40">
        <v>0</v>
      </c>
      <c r="R27" s="40">
        <v>0</v>
      </c>
      <c r="S27" s="40">
        <v>0</v>
      </c>
      <c r="T27" s="44"/>
    </row>
    <row r="28" spans="5:20" ht="52.8" x14ac:dyDescent="0.3">
      <c r="E28" s="32" t="s">
        <v>62</v>
      </c>
      <c r="F28" s="33" t="s">
        <v>63</v>
      </c>
      <c r="G28" s="34"/>
      <c r="H28" s="35">
        <f>SUM(H29:H36)</f>
        <v>2680</v>
      </c>
      <c r="I28" s="35">
        <f t="shared" ref="I28:S28" si="5">SUM(I29:I36)</f>
        <v>1350</v>
      </c>
      <c r="J28" s="35">
        <f t="shared" si="5"/>
        <v>900</v>
      </c>
      <c r="K28" s="35">
        <f t="shared" si="5"/>
        <v>430</v>
      </c>
      <c r="L28" s="35">
        <f t="shared" si="5"/>
        <v>309</v>
      </c>
      <c r="M28" s="35">
        <f t="shared" si="5"/>
        <v>162</v>
      </c>
      <c r="N28" s="35">
        <f t="shared" si="5"/>
        <v>101</v>
      </c>
      <c r="O28" s="35">
        <f t="shared" si="5"/>
        <v>46</v>
      </c>
      <c r="P28" s="35">
        <f t="shared" si="5"/>
        <v>2371</v>
      </c>
      <c r="Q28" s="35">
        <f t="shared" si="5"/>
        <v>1188</v>
      </c>
      <c r="R28" s="35">
        <f t="shared" si="5"/>
        <v>799</v>
      </c>
      <c r="S28" s="35">
        <f t="shared" si="5"/>
        <v>384</v>
      </c>
      <c r="T28" s="36"/>
    </row>
    <row r="29" spans="5:20" ht="26.4" x14ac:dyDescent="0.3">
      <c r="E29" s="37">
        <v>1</v>
      </c>
      <c r="F29" s="45" t="s">
        <v>64</v>
      </c>
      <c r="G29" s="46" t="s">
        <v>56</v>
      </c>
      <c r="H29" s="47">
        <f>SUM(I29:K29)</f>
        <v>535</v>
      </c>
      <c r="I29" s="47">
        <v>270</v>
      </c>
      <c r="J29" s="47">
        <v>175</v>
      </c>
      <c r="K29" s="47">
        <v>90</v>
      </c>
      <c r="L29" s="47">
        <f>SUM(M29:O29)</f>
        <v>107</v>
      </c>
      <c r="M29" s="47">
        <f>I29*0.2</f>
        <v>54</v>
      </c>
      <c r="N29" s="47">
        <f>J29*0.2</f>
        <v>35</v>
      </c>
      <c r="O29" s="47">
        <f>K29*0.2</f>
        <v>18</v>
      </c>
      <c r="P29" s="47">
        <f t="shared" ref="P29:S36" si="6">H29-L29</f>
        <v>428</v>
      </c>
      <c r="Q29" s="47">
        <f t="shared" si="6"/>
        <v>216</v>
      </c>
      <c r="R29" s="47">
        <f t="shared" si="6"/>
        <v>140</v>
      </c>
      <c r="S29" s="47">
        <f t="shared" si="6"/>
        <v>72</v>
      </c>
      <c r="T29" s="44" t="s">
        <v>65</v>
      </c>
    </row>
    <row r="30" spans="5:20" ht="39.6" x14ac:dyDescent="0.3">
      <c r="E30" s="37">
        <v>2</v>
      </c>
      <c r="F30" s="48" t="s">
        <v>66</v>
      </c>
      <c r="G30" s="49" t="s">
        <v>50</v>
      </c>
      <c r="H30" s="47">
        <f>SUM(I30:K30)</f>
        <v>535</v>
      </c>
      <c r="I30" s="47">
        <v>270</v>
      </c>
      <c r="J30" s="47">
        <v>175</v>
      </c>
      <c r="K30" s="47">
        <v>90</v>
      </c>
      <c r="L30" s="47">
        <f t="shared" ref="L30:L36" si="7">O30+N30+M30</f>
        <v>0</v>
      </c>
      <c r="M30" s="47">
        <v>0</v>
      </c>
      <c r="N30" s="47">
        <v>0</v>
      </c>
      <c r="O30" s="47">
        <v>0</v>
      </c>
      <c r="P30" s="47">
        <f t="shared" si="6"/>
        <v>535</v>
      </c>
      <c r="Q30" s="47">
        <f t="shared" si="6"/>
        <v>270</v>
      </c>
      <c r="R30" s="47">
        <f t="shared" si="6"/>
        <v>175</v>
      </c>
      <c r="S30" s="47">
        <f t="shared" si="6"/>
        <v>90</v>
      </c>
      <c r="T30" s="44"/>
    </row>
    <row r="31" spans="5:20" ht="26.4" x14ac:dyDescent="0.3">
      <c r="E31" s="37">
        <v>3</v>
      </c>
      <c r="F31" s="48" t="s">
        <v>67</v>
      </c>
      <c r="G31" s="49" t="s">
        <v>50</v>
      </c>
      <c r="H31" s="47">
        <f>SUM(I31:K31)</f>
        <v>505</v>
      </c>
      <c r="I31" s="47">
        <v>270</v>
      </c>
      <c r="J31" s="47">
        <v>165</v>
      </c>
      <c r="K31" s="47">
        <v>70</v>
      </c>
      <c r="L31" s="47">
        <f t="shared" si="7"/>
        <v>202</v>
      </c>
      <c r="M31" s="47">
        <f>I31*0.4</f>
        <v>108</v>
      </c>
      <c r="N31" s="47">
        <f>J31*0.4</f>
        <v>66</v>
      </c>
      <c r="O31" s="47">
        <f>K31*0.4</f>
        <v>28</v>
      </c>
      <c r="P31" s="47">
        <f t="shared" si="6"/>
        <v>303</v>
      </c>
      <c r="Q31" s="47">
        <f t="shared" si="6"/>
        <v>162</v>
      </c>
      <c r="R31" s="47">
        <f t="shared" si="6"/>
        <v>99</v>
      </c>
      <c r="S31" s="47">
        <f t="shared" si="6"/>
        <v>42</v>
      </c>
      <c r="T31" s="44" t="s">
        <v>68</v>
      </c>
    </row>
    <row r="32" spans="5:20" ht="26.4" x14ac:dyDescent="0.3">
      <c r="E32" s="37">
        <v>4</v>
      </c>
      <c r="F32" s="50" t="s">
        <v>69</v>
      </c>
      <c r="G32" s="39" t="s">
        <v>46</v>
      </c>
      <c r="H32" s="47">
        <f>SUM(I32:K32)</f>
        <v>570</v>
      </c>
      <c r="I32" s="47">
        <v>270</v>
      </c>
      <c r="J32" s="47">
        <v>210</v>
      </c>
      <c r="K32" s="47">
        <v>90</v>
      </c>
      <c r="L32" s="47">
        <f t="shared" si="7"/>
        <v>0</v>
      </c>
      <c r="M32" s="47">
        <v>0</v>
      </c>
      <c r="N32" s="47">
        <v>0</v>
      </c>
      <c r="O32" s="47">
        <v>0</v>
      </c>
      <c r="P32" s="47">
        <f t="shared" si="6"/>
        <v>570</v>
      </c>
      <c r="Q32" s="47">
        <f t="shared" si="6"/>
        <v>270</v>
      </c>
      <c r="R32" s="47">
        <f t="shared" si="6"/>
        <v>210</v>
      </c>
      <c r="S32" s="47">
        <f t="shared" si="6"/>
        <v>90</v>
      </c>
      <c r="T32" s="44"/>
    </row>
    <row r="33" spans="5:20" ht="26.4" x14ac:dyDescent="0.3">
      <c r="E33" s="37">
        <v>5</v>
      </c>
      <c r="F33" s="50" t="s">
        <v>70</v>
      </c>
      <c r="G33" s="39" t="s">
        <v>56</v>
      </c>
      <c r="H33" s="47">
        <v>535</v>
      </c>
      <c r="I33" s="47">
        <v>270</v>
      </c>
      <c r="J33" s="47">
        <v>175</v>
      </c>
      <c r="K33" s="47">
        <v>90</v>
      </c>
      <c r="L33" s="47">
        <f t="shared" si="7"/>
        <v>0</v>
      </c>
      <c r="M33" s="47">
        <v>0</v>
      </c>
      <c r="N33" s="47">
        <v>0</v>
      </c>
      <c r="O33" s="47">
        <v>0</v>
      </c>
      <c r="P33" s="47">
        <f>H33-L33</f>
        <v>535</v>
      </c>
      <c r="Q33" s="47">
        <f t="shared" si="6"/>
        <v>270</v>
      </c>
      <c r="R33" s="47">
        <f t="shared" si="6"/>
        <v>175</v>
      </c>
      <c r="S33" s="47">
        <f t="shared" si="6"/>
        <v>90</v>
      </c>
      <c r="T33" s="44" t="s">
        <v>71</v>
      </c>
    </row>
    <row r="34" spans="5:20" ht="26.4" x14ac:dyDescent="0.3">
      <c r="E34" s="37">
        <v>6</v>
      </c>
      <c r="F34" s="48" t="s">
        <v>72</v>
      </c>
      <c r="G34" s="49" t="s">
        <v>50</v>
      </c>
      <c r="H34" s="51">
        <v>0</v>
      </c>
      <c r="I34" s="51">
        <v>0</v>
      </c>
      <c r="J34" s="51">
        <v>0</v>
      </c>
      <c r="K34" s="51">
        <v>0</v>
      </c>
      <c r="L34" s="47">
        <f t="shared" si="7"/>
        <v>0</v>
      </c>
      <c r="M34" s="47">
        <v>0</v>
      </c>
      <c r="N34" s="47">
        <v>0</v>
      </c>
      <c r="O34" s="47">
        <v>0</v>
      </c>
      <c r="P34" s="47">
        <f t="shared" si="6"/>
        <v>0</v>
      </c>
      <c r="Q34" s="47">
        <f t="shared" si="6"/>
        <v>0</v>
      </c>
      <c r="R34" s="47">
        <f t="shared" si="6"/>
        <v>0</v>
      </c>
      <c r="S34" s="47">
        <f t="shared" si="6"/>
        <v>0</v>
      </c>
      <c r="T34" s="44" t="s">
        <v>73</v>
      </c>
    </row>
    <row r="35" spans="5:20" ht="39.6" x14ac:dyDescent="0.3">
      <c r="E35" s="37">
        <v>7</v>
      </c>
      <c r="F35" s="48" t="s">
        <v>74</v>
      </c>
      <c r="G35" s="49" t="s">
        <v>50</v>
      </c>
      <c r="H35" s="51">
        <v>0</v>
      </c>
      <c r="I35" s="51">
        <v>0</v>
      </c>
      <c r="J35" s="51">
        <v>0</v>
      </c>
      <c r="K35" s="51">
        <v>0</v>
      </c>
      <c r="L35" s="47">
        <f>O35+N35+M35</f>
        <v>0</v>
      </c>
      <c r="M35" s="47">
        <v>0</v>
      </c>
      <c r="N35" s="47">
        <v>0</v>
      </c>
      <c r="O35" s="47">
        <v>0</v>
      </c>
      <c r="P35" s="47">
        <f>H35-L35</f>
        <v>0</v>
      </c>
      <c r="Q35" s="47">
        <f>I35-M35</f>
        <v>0</v>
      </c>
      <c r="R35" s="47">
        <f>J35-N35</f>
        <v>0</v>
      </c>
      <c r="S35" s="47">
        <f>K35-O35</f>
        <v>0</v>
      </c>
      <c r="T35" s="44" t="s">
        <v>73</v>
      </c>
    </row>
    <row r="36" spans="5:20" ht="26.4" x14ac:dyDescent="0.3">
      <c r="E36" s="37">
        <v>8</v>
      </c>
      <c r="F36" s="43" t="s">
        <v>75</v>
      </c>
      <c r="G36" s="39" t="s">
        <v>76</v>
      </c>
      <c r="H36" s="51">
        <v>0</v>
      </c>
      <c r="I36" s="51">
        <v>0</v>
      </c>
      <c r="J36" s="51">
        <v>0</v>
      </c>
      <c r="K36" s="51">
        <v>0</v>
      </c>
      <c r="L36" s="47">
        <f t="shared" si="7"/>
        <v>0</v>
      </c>
      <c r="M36" s="47">
        <v>0</v>
      </c>
      <c r="N36" s="47">
        <v>0</v>
      </c>
      <c r="O36" s="47">
        <v>0</v>
      </c>
      <c r="P36" s="47">
        <f t="shared" si="6"/>
        <v>0</v>
      </c>
      <c r="Q36" s="47">
        <f t="shared" si="6"/>
        <v>0</v>
      </c>
      <c r="R36" s="47">
        <f t="shared" si="6"/>
        <v>0</v>
      </c>
      <c r="S36" s="47">
        <f t="shared" si="6"/>
        <v>0</v>
      </c>
      <c r="T36" s="44" t="s">
        <v>77</v>
      </c>
    </row>
    <row r="37" spans="5:20" ht="52.8" x14ac:dyDescent="0.3">
      <c r="E37" s="32" t="s">
        <v>78</v>
      </c>
      <c r="F37" s="33" t="s">
        <v>79</v>
      </c>
      <c r="G37" s="34"/>
      <c r="H37" s="52">
        <f>SUM(H38:H44)</f>
        <v>3915</v>
      </c>
      <c r="I37" s="52">
        <f>SUM(I38:I44)</f>
        <v>1890</v>
      </c>
      <c r="J37" s="52">
        <f t="shared" ref="J37:S37" si="8">SUM(J38:J44)</f>
        <v>1365</v>
      </c>
      <c r="K37" s="52">
        <f t="shared" si="8"/>
        <v>660</v>
      </c>
      <c r="L37" s="52">
        <f t="shared" si="8"/>
        <v>1750.25</v>
      </c>
      <c r="M37" s="52">
        <f t="shared" si="8"/>
        <v>931.5</v>
      </c>
      <c r="N37" s="52">
        <f t="shared" si="8"/>
        <v>638.75</v>
      </c>
      <c r="O37" s="52">
        <f t="shared" si="8"/>
        <v>180</v>
      </c>
      <c r="P37" s="52">
        <f t="shared" si="8"/>
        <v>2164.75</v>
      </c>
      <c r="Q37" s="52">
        <f t="shared" si="8"/>
        <v>958.5</v>
      </c>
      <c r="R37" s="52">
        <f t="shared" si="8"/>
        <v>726.25</v>
      </c>
      <c r="S37" s="52">
        <f t="shared" si="8"/>
        <v>480</v>
      </c>
      <c r="T37" s="36"/>
    </row>
    <row r="38" spans="5:20" ht="26.4" x14ac:dyDescent="0.3">
      <c r="E38" s="53">
        <v>1</v>
      </c>
      <c r="F38" s="54" t="s">
        <v>80</v>
      </c>
      <c r="G38" s="55" t="s">
        <v>56</v>
      </c>
      <c r="H38" s="56">
        <f t="shared" ref="H38:H44" si="9">SUM(I38:K38)</f>
        <v>535</v>
      </c>
      <c r="I38" s="56">
        <v>270</v>
      </c>
      <c r="J38" s="56">
        <v>175</v>
      </c>
      <c r="K38" s="56">
        <v>90</v>
      </c>
      <c r="L38" s="56">
        <f t="shared" ref="L38:L43" si="10">SUM(M38:O38)</f>
        <v>89</v>
      </c>
      <c r="M38" s="56">
        <v>54</v>
      </c>
      <c r="N38" s="56">
        <v>35</v>
      </c>
      <c r="O38" s="56">
        <v>0</v>
      </c>
      <c r="P38" s="57">
        <f>H38-L38</f>
        <v>446</v>
      </c>
      <c r="Q38" s="56">
        <f>I38-M38</f>
        <v>216</v>
      </c>
      <c r="R38" s="56">
        <f>J38-N38</f>
        <v>140</v>
      </c>
      <c r="S38" s="56">
        <f>K38-O38</f>
        <v>90</v>
      </c>
      <c r="T38" s="58" t="s">
        <v>65</v>
      </c>
    </row>
    <row r="39" spans="5:20" x14ac:dyDescent="0.3">
      <c r="E39" s="53">
        <v>2</v>
      </c>
      <c r="F39" s="59" t="s">
        <v>81</v>
      </c>
      <c r="G39" s="55" t="s">
        <v>82</v>
      </c>
      <c r="H39" s="56">
        <f t="shared" si="9"/>
        <v>705</v>
      </c>
      <c r="I39" s="56">
        <v>270</v>
      </c>
      <c r="J39" s="56">
        <v>315</v>
      </c>
      <c r="K39" s="56">
        <v>120</v>
      </c>
      <c r="L39" s="56">
        <f>SUM(M39:O39)</f>
        <v>146.25</v>
      </c>
      <c r="M39" s="56">
        <f>I39*25%</f>
        <v>67.5</v>
      </c>
      <c r="N39" s="56">
        <f>J39*25%</f>
        <v>78.75</v>
      </c>
      <c r="O39" s="56">
        <v>0</v>
      </c>
      <c r="P39" s="57">
        <f t="shared" ref="P39:S44" si="11">H39-L39</f>
        <v>558.75</v>
      </c>
      <c r="Q39" s="56">
        <f t="shared" si="11"/>
        <v>202.5</v>
      </c>
      <c r="R39" s="56">
        <f t="shared" si="11"/>
        <v>236.25</v>
      </c>
      <c r="S39" s="56">
        <f t="shared" si="11"/>
        <v>120</v>
      </c>
      <c r="T39" s="58" t="s">
        <v>83</v>
      </c>
    </row>
    <row r="40" spans="5:20" x14ac:dyDescent="0.3">
      <c r="E40" s="53">
        <v>3</v>
      </c>
      <c r="F40" s="59" t="s">
        <v>84</v>
      </c>
      <c r="G40" s="55" t="s">
        <v>56</v>
      </c>
      <c r="H40" s="56">
        <f t="shared" si="9"/>
        <v>535</v>
      </c>
      <c r="I40" s="56">
        <v>270</v>
      </c>
      <c r="J40" s="56">
        <v>175</v>
      </c>
      <c r="K40" s="56">
        <v>90</v>
      </c>
      <c r="L40" s="56">
        <f t="shared" si="10"/>
        <v>133.5</v>
      </c>
      <c r="M40" s="56">
        <f>I40*30%</f>
        <v>81</v>
      </c>
      <c r="N40" s="56">
        <f>J40*30%</f>
        <v>52.5</v>
      </c>
      <c r="O40" s="56">
        <v>0</v>
      </c>
      <c r="P40" s="57">
        <f t="shared" si="11"/>
        <v>401.5</v>
      </c>
      <c r="Q40" s="56">
        <f t="shared" si="11"/>
        <v>189</v>
      </c>
      <c r="R40" s="56">
        <f t="shared" si="11"/>
        <v>122.5</v>
      </c>
      <c r="S40" s="56">
        <f t="shared" si="11"/>
        <v>90</v>
      </c>
      <c r="T40" s="58" t="s">
        <v>85</v>
      </c>
    </row>
    <row r="41" spans="5:20" x14ac:dyDescent="0.3">
      <c r="E41" s="53">
        <v>4</v>
      </c>
      <c r="F41" s="59" t="s">
        <v>86</v>
      </c>
      <c r="G41" s="55" t="s">
        <v>50</v>
      </c>
      <c r="H41" s="56">
        <f t="shared" si="9"/>
        <v>535</v>
      </c>
      <c r="I41" s="56">
        <v>270</v>
      </c>
      <c r="J41" s="56">
        <v>175</v>
      </c>
      <c r="K41" s="56">
        <v>90</v>
      </c>
      <c r="L41" s="56">
        <f t="shared" si="10"/>
        <v>311.5</v>
      </c>
      <c r="M41" s="56">
        <f>I41*70%</f>
        <v>189</v>
      </c>
      <c r="N41" s="56">
        <f>J41*70%</f>
        <v>122.49999999999999</v>
      </c>
      <c r="O41" s="56">
        <v>0</v>
      </c>
      <c r="P41" s="57">
        <f t="shared" si="11"/>
        <v>223.5</v>
      </c>
      <c r="Q41" s="56">
        <f>I41-M41</f>
        <v>81</v>
      </c>
      <c r="R41" s="56">
        <f>J41-N41</f>
        <v>52.500000000000014</v>
      </c>
      <c r="S41" s="56">
        <f t="shared" si="11"/>
        <v>90</v>
      </c>
      <c r="T41" s="58" t="s">
        <v>87</v>
      </c>
    </row>
    <row r="42" spans="5:20" ht="39.6" x14ac:dyDescent="0.3">
      <c r="E42" s="53">
        <v>5</v>
      </c>
      <c r="F42" s="60" t="s">
        <v>88</v>
      </c>
      <c r="G42" s="55" t="s">
        <v>56</v>
      </c>
      <c r="H42" s="56">
        <f>SUM(I42:K42)</f>
        <v>535</v>
      </c>
      <c r="I42" s="56">
        <v>270</v>
      </c>
      <c r="J42" s="56">
        <v>175</v>
      </c>
      <c r="K42" s="56">
        <v>90</v>
      </c>
      <c r="L42" s="56">
        <f>SUM(M42:O42)</f>
        <v>0</v>
      </c>
      <c r="M42" s="56">
        <v>0</v>
      </c>
      <c r="N42" s="56">
        <v>0</v>
      </c>
      <c r="O42" s="56">
        <v>0</v>
      </c>
      <c r="P42" s="57">
        <f t="shared" si="11"/>
        <v>535</v>
      </c>
      <c r="Q42" s="56">
        <f>I42-M42</f>
        <v>270</v>
      </c>
      <c r="R42" s="56">
        <f>J42-N42</f>
        <v>175</v>
      </c>
      <c r="S42" s="56">
        <f>K42-O42</f>
        <v>90</v>
      </c>
      <c r="T42" s="61"/>
    </row>
    <row r="43" spans="5:20" x14ac:dyDescent="0.3">
      <c r="E43" s="53">
        <v>6</v>
      </c>
      <c r="F43" s="62" t="s">
        <v>89</v>
      </c>
      <c r="G43" s="63" t="s">
        <v>50</v>
      </c>
      <c r="H43" s="64">
        <f t="shared" si="9"/>
        <v>535</v>
      </c>
      <c r="I43" s="64">
        <v>270</v>
      </c>
      <c r="J43" s="64">
        <v>175</v>
      </c>
      <c r="K43" s="64">
        <v>90</v>
      </c>
      <c r="L43" s="64">
        <f t="shared" si="10"/>
        <v>535</v>
      </c>
      <c r="M43" s="64">
        <v>270</v>
      </c>
      <c r="N43" s="64">
        <v>175</v>
      </c>
      <c r="O43" s="64">
        <v>90</v>
      </c>
      <c r="P43" s="57">
        <f t="shared" si="11"/>
        <v>0</v>
      </c>
      <c r="Q43" s="64">
        <f t="shared" si="11"/>
        <v>0</v>
      </c>
      <c r="R43" s="64">
        <f t="shared" si="11"/>
        <v>0</v>
      </c>
      <c r="S43" s="64">
        <f t="shared" si="11"/>
        <v>0</v>
      </c>
      <c r="T43" s="65" t="s">
        <v>90</v>
      </c>
    </row>
    <row r="44" spans="5:20" x14ac:dyDescent="0.3">
      <c r="E44" s="53">
        <v>7</v>
      </c>
      <c r="F44" s="59" t="s">
        <v>91</v>
      </c>
      <c r="G44" s="63" t="s">
        <v>50</v>
      </c>
      <c r="H44" s="64">
        <f t="shared" si="9"/>
        <v>535</v>
      </c>
      <c r="I44" s="64">
        <v>270</v>
      </c>
      <c r="J44" s="64">
        <v>175</v>
      </c>
      <c r="K44" s="64">
        <v>90</v>
      </c>
      <c r="L44" s="64">
        <f>SUM(M44:O44)</f>
        <v>535</v>
      </c>
      <c r="M44" s="64">
        <v>270</v>
      </c>
      <c r="N44" s="64">
        <v>175</v>
      </c>
      <c r="O44" s="64">
        <v>90</v>
      </c>
      <c r="P44" s="57">
        <f t="shared" si="11"/>
        <v>0</v>
      </c>
      <c r="Q44" s="64">
        <f>I44-M44</f>
        <v>0</v>
      </c>
      <c r="R44" s="64">
        <f>J44-N44</f>
        <v>0</v>
      </c>
      <c r="S44" s="64">
        <f>K44-O44</f>
        <v>0</v>
      </c>
      <c r="T44" s="65" t="s">
        <v>90</v>
      </c>
    </row>
    <row r="45" spans="5:20" ht="79.2" x14ac:dyDescent="0.3">
      <c r="E45" s="66" t="s">
        <v>92</v>
      </c>
      <c r="F45" s="67" t="s">
        <v>93</v>
      </c>
      <c r="G45" s="68"/>
      <c r="H45" s="69">
        <f t="shared" ref="H45:S45" si="12">SUM(H46:H52)</f>
        <v>3905</v>
      </c>
      <c r="I45" s="69">
        <f t="shared" si="12"/>
        <v>1890</v>
      </c>
      <c r="J45" s="69">
        <f t="shared" si="12"/>
        <v>1355</v>
      </c>
      <c r="K45" s="69">
        <f t="shared" si="12"/>
        <v>660</v>
      </c>
      <c r="L45" s="70">
        <f t="shared" si="12"/>
        <v>511.4</v>
      </c>
      <c r="M45" s="70">
        <f t="shared" si="12"/>
        <v>335.15</v>
      </c>
      <c r="N45" s="69">
        <f t="shared" si="12"/>
        <v>113.25</v>
      </c>
      <c r="O45" s="69">
        <f t="shared" si="12"/>
        <v>62.999999999999993</v>
      </c>
      <c r="P45" s="70">
        <f t="shared" si="12"/>
        <v>3393.6</v>
      </c>
      <c r="Q45" s="70">
        <f t="shared" si="12"/>
        <v>1554.85</v>
      </c>
      <c r="R45" s="69">
        <f t="shared" si="12"/>
        <v>1241.75</v>
      </c>
      <c r="S45" s="69">
        <f t="shared" si="12"/>
        <v>597</v>
      </c>
      <c r="T45" s="71"/>
    </row>
    <row r="46" spans="5:20" ht="26.4" x14ac:dyDescent="0.3">
      <c r="E46" s="72">
        <v>1</v>
      </c>
      <c r="F46" s="73" t="s">
        <v>94</v>
      </c>
      <c r="G46" s="55" t="s">
        <v>56</v>
      </c>
      <c r="H46" s="74">
        <f>I46+J46+K46</f>
        <v>535</v>
      </c>
      <c r="I46" s="74">
        <v>270</v>
      </c>
      <c r="J46" s="74">
        <v>175</v>
      </c>
      <c r="K46" s="74">
        <v>90</v>
      </c>
      <c r="L46" s="74">
        <f>M46+N46+O46</f>
        <v>89</v>
      </c>
      <c r="M46" s="74">
        <v>54</v>
      </c>
      <c r="N46" s="74">
        <v>35</v>
      </c>
      <c r="O46" s="74">
        <v>0</v>
      </c>
      <c r="P46" s="74">
        <f>Q46+R46+S46</f>
        <v>446</v>
      </c>
      <c r="Q46" s="75">
        <f t="shared" ref="Q46:S52" si="13">I46-M46</f>
        <v>216</v>
      </c>
      <c r="R46" s="75">
        <f t="shared" si="13"/>
        <v>140</v>
      </c>
      <c r="S46" s="74">
        <f t="shared" si="13"/>
        <v>90</v>
      </c>
      <c r="T46" s="76" t="s">
        <v>65</v>
      </c>
    </row>
    <row r="47" spans="5:20" ht="79.2" x14ac:dyDescent="0.3">
      <c r="E47" s="72">
        <v>2</v>
      </c>
      <c r="F47" s="73" t="s">
        <v>95</v>
      </c>
      <c r="G47" s="77" t="s">
        <v>50</v>
      </c>
      <c r="H47" s="74">
        <f t="shared" ref="H47:H52" si="14">SUM(I47:K47)</f>
        <v>535</v>
      </c>
      <c r="I47" s="74">
        <v>270</v>
      </c>
      <c r="J47" s="74">
        <v>175</v>
      </c>
      <c r="K47" s="74">
        <v>90</v>
      </c>
      <c r="L47" s="75">
        <f t="shared" ref="L47:L52" si="15">SUM(M47:O47)</f>
        <v>290.39999999999998</v>
      </c>
      <c r="M47" s="75">
        <f>(I47*70%)+(I47-(I47*70%))*15%</f>
        <v>201.15</v>
      </c>
      <c r="N47" s="75">
        <f>J47*15%</f>
        <v>26.25</v>
      </c>
      <c r="O47" s="74">
        <f>K47*70%</f>
        <v>62.999999999999993</v>
      </c>
      <c r="P47" s="75">
        <f t="shared" ref="P47:P52" si="16">SUM(Q47:S47)</f>
        <v>244.6</v>
      </c>
      <c r="Q47" s="75">
        <f t="shared" si="13"/>
        <v>68.849999999999994</v>
      </c>
      <c r="R47" s="75">
        <f t="shared" si="13"/>
        <v>148.75</v>
      </c>
      <c r="S47" s="74">
        <f t="shared" si="13"/>
        <v>27.000000000000007</v>
      </c>
      <c r="T47" s="78" t="s">
        <v>96</v>
      </c>
    </row>
    <row r="48" spans="5:20" ht="26.4" x14ac:dyDescent="0.3">
      <c r="E48" s="72">
        <v>3</v>
      </c>
      <c r="F48" s="73" t="s">
        <v>97</v>
      </c>
      <c r="G48" s="77" t="s">
        <v>98</v>
      </c>
      <c r="H48" s="74">
        <f t="shared" si="14"/>
        <v>705</v>
      </c>
      <c r="I48" s="74">
        <v>270</v>
      </c>
      <c r="J48" s="74">
        <v>315</v>
      </c>
      <c r="K48" s="74">
        <v>120</v>
      </c>
      <c r="L48" s="74">
        <f t="shared" si="15"/>
        <v>0</v>
      </c>
      <c r="M48" s="74">
        <v>0</v>
      </c>
      <c r="N48" s="74">
        <v>0</v>
      </c>
      <c r="O48" s="74">
        <v>0</v>
      </c>
      <c r="P48" s="74">
        <f t="shared" si="16"/>
        <v>705</v>
      </c>
      <c r="Q48" s="74">
        <f t="shared" si="13"/>
        <v>270</v>
      </c>
      <c r="R48" s="74">
        <f t="shared" si="13"/>
        <v>315</v>
      </c>
      <c r="S48" s="74">
        <f t="shared" si="13"/>
        <v>120</v>
      </c>
      <c r="T48" s="76"/>
    </row>
    <row r="49" spans="5:20" ht="52.8" x14ac:dyDescent="0.3">
      <c r="E49" s="79">
        <v>4</v>
      </c>
      <c r="F49" s="80" t="s">
        <v>99</v>
      </c>
      <c r="G49" s="55" t="s">
        <v>56</v>
      </c>
      <c r="H49" s="81">
        <f>I49+J49+K49</f>
        <v>535</v>
      </c>
      <c r="I49" s="81">
        <v>270</v>
      </c>
      <c r="J49" s="81">
        <v>175</v>
      </c>
      <c r="K49" s="81">
        <v>90</v>
      </c>
      <c r="L49" s="82">
        <f>M49+N49+O49</f>
        <v>66</v>
      </c>
      <c r="M49" s="82">
        <v>40</v>
      </c>
      <c r="N49" s="82">
        <v>26</v>
      </c>
      <c r="O49" s="82">
        <v>0</v>
      </c>
      <c r="P49" s="82">
        <f>Q49+R49+S49</f>
        <v>469</v>
      </c>
      <c r="Q49" s="82">
        <f>I49-M49</f>
        <v>230</v>
      </c>
      <c r="R49" s="82">
        <f>J49-N49</f>
        <v>149</v>
      </c>
      <c r="S49" s="82">
        <f>K49-O49</f>
        <v>90</v>
      </c>
      <c r="T49" s="83" t="s">
        <v>100</v>
      </c>
    </row>
    <row r="50" spans="5:20" ht="26.4" x14ac:dyDescent="0.3">
      <c r="E50" s="72">
        <v>5</v>
      </c>
      <c r="F50" s="73" t="s">
        <v>101</v>
      </c>
      <c r="G50" s="77" t="s">
        <v>50</v>
      </c>
      <c r="H50" s="74">
        <f t="shared" si="14"/>
        <v>535</v>
      </c>
      <c r="I50" s="74">
        <v>270</v>
      </c>
      <c r="J50" s="74">
        <v>175</v>
      </c>
      <c r="K50" s="74">
        <v>90</v>
      </c>
      <c r="L50" s="74">
        <f t="shared" si="15"/>
        <v>0</v>
      </c>
      <c r="M50" s="74">
        <v>0</v>
      </c>
      <c r="N50" s="74">
        <v>0</v>
      </c>
      <c r="O50" s="74">
        <v>0</v>
      </c>
      <c r="P50" s="75">
        <f t="shared" si="16"/>
        <v>535</v>
      </c>
      <c r="Q50" s="75">
        <f t="shared" si="13"/>
        <v>270</v>
      </c>
      <c r="R50" s="75">
        <f t="shared" si="13"/>
        <v>175</v>
      </c>
      <c r="S50" s="74">
        <f t="shared" si="13"/>
        <v>90</v>
      </c>
      <c r="T50" s="76"/>
    </row>
    <row r="51" spans="5:20" ht="26.4" x14ac:dyDescent="0.3">
      <c r="E51" s="72">
        <v>6</v>
      </c>
      <c r="F51" s="73" t="s">
        <v>102</v>
      </c>
      <c r="G51" s="77" t="s">
        <v>50</v>
      </c>
      <c r="H51" s="74">
        <f t="shared" si="14"/>
        <v>535</v>
      </c>
      <c r="I51" s="74">
        <v>270</v>
      </c>
      <c r="J51" s="74">
        <v>175</v>
      </c>
      <c r="K51" s="74">
        <v>90</v>
      </c>
      <c r="L51" s="74">
        <f t="shared" si="15"/>
        <v>66</v>
      </c>
      <c r="M51" s="74">
        <v>40</v>
      </c>
      <c r="N51" s="74">
        <v>26</v>
      </c>
      <c r="O51" s="74">
        <v>0</v>
      </c>
      <c r="P51" s="75">
        <f t="shared" si="16"/>
        <v>469</v>
      </c>
      <c r="Q51" s="75">
        <f t="shared" si="13"/>
        <v>230</v>
      </c>
      <c r="R51" s="75">
        <f t="shared" si="13"/>
        <v>149</v>
      </c>
      <c r="S51" s="74">
        <f t="shared" si="13"/>
        <v>90</v>
      </c>
      <c r="T51" s="76" t="s">
        <v>103</v>
      </c>
    </row>
    <row r="52" spans="5:20" ht="39.6" x14ac:dyDescent="0.3">
      <c r="E52" s="72">
        <v>7</v>
      </c>
      <c r="F52" s="73" t="s">
        <v>104</v>
      </c>
      <c r="G52" s="77" t="s">
        <v>50</v>
      </c>
      <c r="H52" s="74">
        <f t="shared" si="14"/>
        <v>525</v>
      </c>
      <c r="I52" s="74">
        <v>270</v>
      </c>
      <c r="J52" s="74">
        <v>165</v>
      </c>
      <c r="K52" s="74">
        <v>90</v>
      </c>
      <c r="L52" s="74">
        <f t="shared" si="15"/>
        <v>0</v>
      </c>
      <c r="M52" s="74">
        <v>0</v>
      </c>
      <c r="N52" s="74">
        <v>0</v>
      </c>
      <c r="O52" s="74">
        <v>0</v>
      </c>
      <c r="P52" s="75">
        <f t="shared" si="16"/>
        <v>525</v>
      </c>
      <c r="Q52" s="75">
        <f t="shared" si="13"/>
        <v>270</v>
      </c>
      <c r="R52" s="75">
        <f t="shared" si="13"/>
        <v>165</v>
      </c>
      <c r="S52" s="74">
        <f t="shared" si="13"/>
        <v>90</v>
      </c>
      <c r="T52" s="84"/>
    </row>
    <row r="53" spans="5:20" ht="39.6" x14ac:dyDescent="0.3">
      <c r="E53" s="32" t="s">
        <v>38</v>
      </c>
      <c r="F53" s="33" t="s">
        <v>105</v>
      </c>
      <c r="G53" s="34"/>
      <c r="H53" s="35">
        <f>SUM(H54:H56)</f>
        <v>1605</v>
      </c>
      <c r="I53" s="35">
        <f t="shared" ref="I53:S53" si="17">SUM(I54:I56)</f>
        <v>810</v>
      </c>
      <c r="J53" s="35">
        <f t="shared" si="17"/>
        <v>525</v>
      </c>
      <c r="K53" s="35">
        <f t="shared" si="17"/>
        <v>270</v>
      </c>
      <c r="L53" s="35">
        <f t="shared" si="17"/>
        <v>569.6</v>
      </c>
      <c r="M53" s="35">
        <f t="shared" si="17"/>
        <v>345.6</v>
      </c>
      <c r="N53" s="35">
        <f t="shared" si="17"/>
        <v>224</v>
      </c>
      <c r="O53" s="35">
        <f t="shared" si="17"/>
        <v>0</v>
      </c>
      <c r="P53" s="35">
        <f t="shared" si="17"/>
        <v>1035.4000000000001</v>
      </c>
      <c r="Q53" s="35">
        <f t="shared" si="17"/>
        <v>464.4</v>
      </c>
      <c r="R53" s="35">
        <f t="shared" si="17"/>
        <v>301</v>
      </c>
      <c r="S53" s="35">
        <f t="shared" si="17"/>
        <v>270</v>
      </c>
      <c r="T53" s="36"/>
    </row>
    <row r="54" spans="5:20" ht="52.8" x14ac:dyDescent="0.3">
      <c r="E54" s="53">
        <v>1</v>
      </c>
      <c r="F54" s="54" t="s">
        <v>106</v>
      </c>
      <c r="G54" s="55" t="s">
        <v>41</v>
      </c>
      <c r="H54" s="56">
        <f>SUM(I54:K54)</f>
        <v>535</v>
      </c>
      <c r="I54" s="56">
        <v>270</v>
      </c>
      <c r="J54" s="56">
        <v>175</v>
      </c>
      <c r="K54" s="56">
        <v>90</v>
      </c>
      <c r="L54" s="56">
        <f>SUM(M54:O54)</f>
        <v>302.60000000000002</v>
      </c>
      <c r="M54" s="56">
        <v>183.6</v>
      </c>
      <c r="N54" s="56">
        <v>119</v>
      </c>
      <c r="O54" s="56">
        <v>0</v>
      </c>
      <c r="P54" s="85">
        <f>SUM(Q54:S54)</f>
        <v>232.4</v>
      </c>
      <c r="Q54" s="56">
        <f t="shared" ref="Q54:S56" si="18">I54-M54</f>
        <v>86.4</v>
      </c>
      <c r="R54" s="56">
        <f t="shared" si="18"/>
        <v>56</v>
      </c>
      <c r="S54" s="56">
        <f t="shared" si="18"/>
        <v>90</v>
      </c>
      <c r="T54" s="86" t="s">
        <v>107</v>
      </c>
    </row>
    <row r="55" spans="5:20" x14ac:dyDescent="0.3">
      <c r="E55" s="53">
        <v>4</v>
      </c>
      <c r="F55" s="59" t="s">
        <v>108</v>
      </c>
      <c r="G55" s="55" t="s">
        <v>50</v>
      </c>
      <c r="H55" s="56">
        <f>SUM(I55:K55)</f>
        <v>535</v>
      </c>
      <c r="I55" s="56">
        <v>270</v>
      </c>
      <c r="J55" s="56">
        <v>175</v>
      </c>
      <c r="K55" s="56">
        <v>90</v>
      </c>
      <c r="L55" s="56">
        <f>SUM(M55:O55)</f>
        <v>0</v>
      </c>
      <c r="M55" s="56">
        <v>0</v>
      </c>
      <c r="N55" s="56">
        <v>0</v>
      </c>
      <c r="O55" s="56">
        <v>0</v>
      </c>
      <c r="P55" s="85">
        <f>SUM(Q55:S55)</f>
        <v>535</v>
      </c>
      <c r="Q55" s="56">
        <f t="shared" si="18"/>
        <v>270</v>
      </c>
      <c r="R55" s="56">
        <f t="shared" si="18"/>
        <v>175</v>
      </c>
      <c r="S55" s="56">
        <f t="shared" si="18"/>
        <v>90</v>
      </c>
      <c r="T55" s="58"/>
    </row>
    <row r="56" spans="5:20" ht="39.6" x14ac:dyDescent="0.3">
      <c r="E56" s="53">
        <v>6</v>
      </c>
      <c r="F56" s="60" t="s">
        <v>109</v>
      </c>
      <c r="G56" s="55" t="s">
        <v>50</v>
      </c>
      <c r="H56" s="56">
        <f>SUM(I56:K56)</f>
        <v>535</v>
      </c>
      <c r="I56" s="56">
        <v>270</v>
      </c>
      <c r="J56" s="56">
        <v>175</v>
      </c>
      <c r="K56" s="56">
        <v>90</v>
      </c>
      <c r="L56" s="56">
        <f>SUM(M56:O56)</f>
        <v>267</v>
      </c>
      <c r="M56" s="56">
        <v>162</v>
      </c>
      <c r="N56" s="56">
        <v>105</v>
      </c>
      <c r="O56" s="56">
        <v>0</v>
      </c>
      <c r="P56" s="85">
        <f>SUM(Q56:S56)</f>
        <v>268</v>
      </c>
      <c r="Q56" s="56">
        <f t="shared" si="18"/>
        <v>108</v>
      </c>
      <c r="R56" s="56">
        <f t="shared" si="18"/>
        <v>70</v>
      </c>
      <c r="S56" s="56">
        <f t="shared" si="18"/>
        <v>90</v>
      </c>
      <c r="T56" s="61" t="s">
        <v>110</v>
      </c>
    </row>
    <row r="57" spans="5:20" ht="79.2" x14ac:dyDescent="0.3">
      <c r="E57" s="87" t="s">
        <v>62</v>
      </c>
      <c r="F57" s="88" t="s">
        <v>111</v>
      </c>
      <c r="G57" s="39"/>
      <c r="H57" s="89">
        <f>SUM(I57:K57)</f>
        <v>0</v>
      </c>
      <c r="I57" s="40"/>
      <c r="J57" s="40"/>
      <c r="K57" s="40"/>
      <c r="L57" s="89">
        <f>SUM(M57:O57)</f>
        <v>0</v>
      </c>
      <c r="M57" s="40"/>
      <c r="N57" s="40"/>
      <c r="O57" s="40"/>
      <c r="P57" s="89">
        <f>SUM(Q57:S57)</f>
        <v>0</v>
      </c>
      <c r="Q57" s="40"/>
      <c r="R57" s="40"/>
      <c r="S57" s="40"/>
      <c r="T57" s="44"/>
    </row>
    <row r="58" spans="5:20" x14ac:dyDescent="0.3">
      <c r="E58" s="37"/>
      <c r="F58" s="43"/>
      <c r="G58" s="39"/>
      <c r="H58" s="40"/>
      <c r="I58" s="40"/>
      <c r="J58" s="40"/>
      <c r="K58" s="40"/>
      <c r="L58" s="40"/>
      <c r="M58" s="40"/>
      <c r="N58" s="40"/>
      <c r="O58" s="40"/>
      <c r="P58" s="40"/>
      <c r="Q58" s="40"/>
      <c r="R58" s="40"/>
      <c r="S58" s="40"/>
      <c r="T58" s="44"/>
    </row>
    <row r="59" spans="5:20" x14ac:dyDescent="0.3">
      <c r="E59" s="37"/>
      <c r="F59" s="43"/>
      <c r="G59" s="39"/>
      <c r="H59" s="40"/>
      <c r="I59" s="40"/>
      <c r="J59" s="40"/>
      <c r="K59" s="40"/>
      <c r="L59" s="40"/>
      <c r="M59" s="40"/>
      <c r="N59" s="40"/>
      <c r="O59" s="40"/>
      <c r="P59" s="40"/>
      <c r="Q59" s="40"/>
      <c r="R59" s="40"/>
      <c r="S59" s="40"/>
      <c r="T59" s="44"/>
    </row>
    <row r="60" spans="5:20" x14ac:dyDescent="0.3">
      <c r="E60" s="37"/>
      <c r="F60" s="43"/>
      <c r="G60" s="39"/>
      <c r="H60" s="40"/>
      <c r="I60" s="40"/>
      <c r="J60" s="40"/>
      <c r="K60" s="40"/>
      <c r="L60" s="40"/>
      <c r="M60" s="40"/>
      <c r="N60" s="40"/>
      <c r="O60" s="40"/>
      <c r="P60" s="40"/>
      <c r="Q60" s="40"/>
      <c r="R60" s="40"/>
      <c r="S60" s="40"/>
      <c r="T60" s="44"/>
    </row>
    <row r="61" spans="5:20" ht="15" thickBot="1" x14ac:dyDescent="0.35">
      <c r="E61" s="90" t="s">
        <v>112</v>
      </c>
      <c r="F61" s="91"/>
      <c r="G61" s="92"/>
      <c r="H61" s="93"/>
      <c r="I61" s="93"/>
      <c r="J61" s="93"/>
      <c r="K61" s="93"/>
      <c r="L61" s="93"/>
      <c r="M61" s="93"/>
      <c r="N61" s="93"/>
      <c r="O61" s="93"/>
      <c r="P61" s="93"/>
      <c r="Q61" s="93"/>
      <c r="R61" s="93"/>
      <c r="S61" s="93"/>
      <c r="T61" s="94"/>
    </row>
    <row r="62" spans="5:20" ht="15" thickTop="1" x14ac:dyDescent="0.3">
      <c r="E62" s="95"/>
      <c r="F62" s="2"/>
      <c r="G62" s="2"/>
      <c r="H62" s="96" t="s">
        <v>113</v>
      </c>
      <c r="I62" s="96"/>
      <c r="J62" s="96"/>
      <c r="K62" s="96"/>
      <c r="L62" s="96"/>
      <c r="M62" s="96"/>
      <c r="N62" s="96"/>
      <c r="O62" s="96"/>
      <c r="P62" s="96"/>
      <c r="Q62" s="96"/>
      <c r="R62" s="96"/>
      <c r="S62" s="96"/>
      <c r="T62" s="96"/>
    </row>
    <row r="63" spans="5:20" x14ac:dyDescent="0.3">
      <c r="E63" s="95"/>
      <c r="F63" s="97"/>
      <c r="G63" s="2"/>
      <c r="I63" s="98"/>
      <c r="J63" s="98"/>
      <c r="K63" s="98"/>
      <c r="L63" s="98"/>
      <c r="M63" s="98"/>
      <c r="N63" s="98"/>
      <c r="O63" s="98"/>
      <c r="P63" s="98"/>
      <c r="Q63" s="5" t="s">
        <v>114</v>
      </c>
      <c r="R63" s="5"/>
      <c r="S63" s="5"/>
      <c r="T63" s="5"/>
    </row>
    <row r="64" spans="5:20" x14ac:dyDescent="0.3">
      <c r="E64" s="95"/>
      <c r="F64" s="97"/>
      <c r="G64" s="2"/>
      <c r="I64" s="98"/>
      <c r="J64" s="98"/>
      <c r="K64" s="98"/>
      <c r="L64" s="98"/>
      <c r="M64" s="98"/>
      <c r="N64" s="98"/>
      <c r="O64" s="98"/>
      <c r="P64" s="98"/>
      <c r="Q64" s="99"/>
      <c r="R64" s="99"/>
      <c r="S64" s="99"/>
      <c r="T64" s="99"/>
    </row>
    <row r="65" spans="5:20" x14ac:dyDescent="0.3">
      <c r="E65" s="95"/>
      <c r="F65" s="97"/>
      <c r="G65" s="2"/>
      <c r="I65" s="98"/>
      <c r="J65" s="98"/>
      <c r="K65" s="98"/>
      <c r="L65" s="98"/>
      <c r="M65" s="98"/>
      <c r="N65" s="98"/>
      <c r="O65" s="98"/>
      <c r="P65" s="98"/>
      <c r="Q65" s="99"/>
      <c r="R65" s="99"/>
      <c r="S65" s="99"/>
      <c r="T65" s="99"/>
    </row>
    <row r="66" spans="5:20" x14ac:dyDescent="0.3">
      <c r="E66" s="95"/>
      <c r="F66" s="97"/>
      <c r="G66" s="2"/>
      <c r="I66" s="98"/>
      <c r="J66" s="98"/>
      <c r="K66" s="98"/>
      <c r="L66" s="98"/>
      <c r="M66" s="98"/>
      <c r="N66" s="98"/>
      <c r="O66" s="98"/>
      <c r="P66" s="98"/>
      <c r="Q66" s="99"/>
      <c r="R66" s="99"/>
      <c r="S66" s="99"/>
      <c r="T66" s="99"/>
    </row>
    <row r="67" spans="5:20" x14ac:dyDescent="0.3">
      <c r="E67" s="95"/>
      <c r="F67" s="97"/>
      <c r="G67" s="2"/>
      <c r="I67" s="98"/>
      <c r="J67" s="98"/>
      <c r="K67" s="98"/>
      <c r="L67" s="98"/>
      <c r="M67" s="98"/>
      <c r="N67" s="98"/>
      <c r="O67" s="98"/>
      <c r="P67" s="98"/>
      <c r="Q67" s="99"/>
      <c r="R67" s="99"/>
      <c r="S67" s="99"/>
      <c r="T67" s="99"/>
    </row>
    <row r="68" spans="5:20" x14ac:dyDescent="0.3">
      <c r="E68" s="95"/>
      <c r="F68" s="97"/>
      <c r="G68" s="2"/>
      <c r="I68" s="98"/>
      <c r="J68" s="98"/>
      <c r="K68" s="98"/>
      <c r="L68" s="98"/>
      <c r="M68" s="98"/>
      <c r="N68" s="98"/>
      <c r="O68" s="98"/>
      <c r="P68" s="98"/>
      <c r="Q68" s="99"/>
      <c r="R68" s="99"/>
      <c r="S68" s="99"/>
      <c r="T68" s="99"/>
    </row>
    <row r="69" spans="5:20" x14ac:dyDescent="0.3">
      <c r="E69" s="95"/>
      <c r="F69" s="97"/>
      <c r="G69" s="2"/>
      <c r="I69" s="98"/>
      <c r="J69" s="98"/>
      <c r="K69" s="98"/>
      <c r="L69" s="98"/>
      <c r="M69" s="98"/>
      <c r="N69" s="98"/>
      <c r="O69" s="98"/>
      <c r="P69" s="98"/>
      <c r="Q69" s="5" t="s">
        <v>115</v>
      </c>
      <c r="R69" s="5"/>
      <c r="S69" s="5"/>
      <c r="T69" s="5"/>
    </row>
    <row r="70" spans="5:20" x14ac:dyDescent="0.3">
      <c r="E70" s="100" t="s">
        <v>116</v>
      </c>
      <c r="F70" s="100"/>
      <c r="G70" s="100"/>
      <c r="H70" s="100"/>
      <c r="I70" s="100"/>
      <c r="J70" s="100"/>
      <c r="K70" s="100"/>
      <c r="L70" s="100"/>
      <c r="M70" s="100"/>
      <c r="N70" s="100"/>
      <c r="O70" s="100"/>
      <c r="P70" s="100"/>
      <c r="Q70" s="7"/>
      <c r="R70" s="7"/>
      <c r="S70" s="7"/>
      <c r="T70" s="7"/>
    </row>
  </sheetData>
  <mergeCells count="18">
    <mergeCell ref="T7:T8"/>
    <mergeCell ref="E61:F61"/>
    <mergeCell ref="H62:T62"/>
    <mergeCell ref="Q63:T63"/>
    <mergeCell ref="Q69:T69"/>
    <mergeCell ref="E70:P70"/>
    <mergeCell ref="E7:E8"/>
    <mergeCell ref="F7:F8"/>
    <mergeCell ref="G7:G8"/>
    <mergeCell ref="H7:K7"/>
    <mergeCell ref="L7:O7"/>
    <mergeCell ref="P7:S7"/>
    <mergeCell ref="E3:F3"/>
    <mergeCell ref="H3:S3"/>
    <mergeCell ref="E4:F4"/>
    <mergeCell ref="H4:S4"/>
    <mergeCell ref="E5:T5"/>
    <mergeCell ref="K6:T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Đặng Đình Thành</dc:creator>
  <cp:lastModifiedBy>Đặng Đình Thành</cp:lastModifiedBy>
  <dcterms:created xsi:type="dcterms:W3CDTF">2024-12-06T04:29:20Z</dcterms:created>
  <dcterms:modified xsi:type="dcterms:W3CDTF">2024-12-06T04:30:36Z</dcterms:modified>
</cp:coreProperties>
</file>